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3c2e503b4a34c8/Desktop/Paul/Tritaik Consulting/Captiva Erosion Prevention District/Finances/Apportionment-Loan/"/>
    </mc:Choice>
  </mc:AlternateContent>
  <xr:revisionPtr revIDLastSave="5" documentId="14_{6EE02A11-C099-4CB7-A1E7-DF78910E623D}" xr6:coauthVersionLast="47" xr6:coauthVersionMax="47" xr10:uidLastSave="{5FC73C6B-019F-432E-A933-0B328C3733C2}"/>
  <bookViews>
    <workbookView xWindow="24" yWindow="384" windowWidth="23016" windowHeight="13656" tabRatio="599" xr2:uid="{CCEABB0D-1FB1-4A20-86B2-8549CF80AF02}"/>
  </bookViews>
  <sheets>
    <sheet name="Methodology" sheetId="1" r:id="rId1"/>
    <sheet name="Tentative Apportionment" sheetId="2" r:id="rId2"/>
    <sheet name="Land-Use Codes Overview" sheetId="13" r:id="rId3"/>
    <sheet name="Institutional" sheetId="12" r:id="rId4"/>
    <sheet name="Government" sheetId="11" r:id="rId5"/>
    <sheet name="Miscellaneous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0" l="1"/>
  <c r="AC1160" i="2"/>
  <c r="AC1146" i="2" l="1"/>
  <c r="B29" i="1" l="1"/>
  <c r="B30" i="1"/>
  <c r="B31" i="1"/>
  <c r="B32" i="1"/>
  <c r="B33" i="1"/>
  <c r="B28" i="1"/>
  <c r="G29" i="1"/>
  <c r="G30" i="1"/>
  <c r="G31" i="1"/>
  <c r="G32" i="1"/>
  <c r="G33" i="1"/>
  <c r="G28" i="1"/>
  <c r="DJ426" i="2"/>
  <c r="DJ472" i="2"/>
  <c r="DJ343" i="2"/>
  <c r="DJ680" i="2"/>
  <c r="DJ344" i="2"/>
  <c r="DJ340" i="2"/>
  <c r="DJ345" i="2"/>
  <c r="DJ649" i="2"/>
  <c r="DJ723" i="2"/>
  <c r="DJ618" i="2"/>
  <c r="DJ204" i="2"/>
  <c r="DJ693" i="2"/>
  <c r="DJ432" i="2"/>
  <c r="DJ624" i="2"/>
  <c r="DJ506" i="2"/>
  <c r="DJ205" i="2"/>
  <c r="DJ349" i="2"/>
  <c r="DJ248" i="2"/>
  <c r="DJ776" i="2"/>
  <c r="DJ778" i="2"/>
  <c r="DJ685" i="2"/>
  <c r="DJ870" i="2"/>
  <c r="DJ699" i="2"/>
  <c r="DJ951" i="2"/>
  <c r="DJ847" i="2"/>
  <c r="DJ547" i="2"/>
  <c r="DJ954" i="2"/>
  <c r="DJ543" i="2"/>
  <c r="DJ246" i="2"/>
  <c r="DJ548" i="2"/>
  <c r="DJ487" i="2"/>
  <c r="DJ806" i="2"/>
  <c r="DJ697" i="2"/>
  <c r="DJ612" i="2"/>
  <c r="DJ435" i="2"/>
  <c r="DJ486" i="2"/>
  <c r="DJ621" i="2"/>
  <c r="DJ763" i="2"/>
  <c r="DJ726" i="2"/>
  <c r="DJ438" i="2"/>
  <c r="DJ267" i="2"/>
  <c r="DJ689" i="2"/>
  <c r="DJ718" i="2"/>
  <c r="DJ710" i="2"/>
  <c r="DJ522" i="2"/>
  <c r="DJ538" i="2"/>
  <c r="DJ677" i="2"/>
  <c r="DJ674" i="2"/>
  <c r="DJ620" i="2"/>
  <c r="DJ450" i="2"/>
  <c r="DJ245" i="2"/>
  <c r="DJ355" i="2"/>
  <c r="DJ238" i="2"/>
  <c r="DJ803" i="2"/>
  <c r="DJ808" i="2"/>
  <c r="DJ741" i="2"/>
  <c r="DJ863" i="2"/>
  <c r="DJ411" i="2"/>
  <c r="DJ805" i="2"/>
  <c r="DJ814" i="2"/>
  <c r="DJ686" i="2"/>
  <c r="DJ775" i="2"/>
  <c r="DJ842" i="2"/>
  <c r="DJ860" i="2"/>
  <c r="DJ869" i="2"/>
  <c r="DJ417" i="2"/>
  <c r="DJ804" i="2"/>
  <c r="DJ852" i="2"/>
  <c r="DJ773" i="2"/>
  <c r="DJ477" i="2"/>
  <c r="DJ482" i="2"/>
  <c r="DJ760" i="2"/>
  <c r="DJ717" i="2"/>
  <c r="DJ751" i="2"/>
  <c r="DJ864" i="2"/>
  <c r="DJ678" i="2"/>
  <c r="DJ722" i="2"/>
  <c r="DJ850" i="2"/>
  <c r="DJ861" i="2"/>
  <c r="DJ698" i="2"/>
  <c r="DJ859" i="2"/>
  <c r="DJ496" i="2"/>
  <c r="DJ744" i="2"/>
  <c r="DJ525" i="2"/>
  <c r="DJ716" i="2"/>
  <c r="DJ423" i="2"/>
  <c r="DJ769" i="2"/>
  <c r="DJ505" i="2"/>
  <c r="DJ497" i="2"/>
  <c r="DJ429" i="2"/>
  <c r="DJ511" i="2"/>
  <c r="DJ434" i="2"/>
  <c r="DJ243" i="2"/>
  <c r="DJ581" i="2"/>
  <c r="DJ495" i="2"/>
  <c r="DJ416" i="2"/>
  <c r="DJ501" i="2"/>
  <c r="DJ282" i="2"/>
  <c r="DJ735" i="2"/>
  <c r="DJ540" i="2"/>
  <c r="DJ756" i="2"/>
  <c r="DJ737" i="2"/>
  <c r="DJ545" i="2"/>
  <c r="DJ473" i="2"/>
  <c r="DJ694" i="2"/>
  <c r="DJ774" i="2"/>
  <c r="DJ625" i="2"/>
  <c r="DJ759" i="2"/>
  <c r="DJ613" i="2"/>
  <c r="DJ777" i="2"/>
  <c r="DJ583" i="2"/>
  <c r="DJ519" i="2"/>
  <c r="DJ622" i="2"/>
  <c r="DJ294" i="2"/>
  <c r="DJ709" i="2"/>
  <c r="DJ690" i="2"/>
  <c r="DJ333" i="2"/>
  <c r="DJ845" i="2"/>
  <c r="DJ681" i="2"/>
  <c r="DJ739" i="2"/>
  <c r="DJ736" i="2"/>
  <c r="DJ873" i="2"/>
  <c r="DJ647" i="2"/>
  <c r="DJ758" i="2"/>
  <c r="DJ687" i="2"/>
  <c r="DJ770" i="2"/>
  <c r="DJ713" i="2"/>
  <c r="DJ266" i="2"/>
  <c r="DJ436" i="2"/>
  <c r="DJ418" i="2"/>
  <c r="DJ696" i="2"/>
  <c r="DJ217" i="2"/>
  <c r="DJ433" i="2"/>
  <c r="DJ812" i="2"/>
  <c r="DJ249" i="2"/>
  <c r="DJ738" i="2"/>
  <c r="DJ524" i="2"/>
  <c r="DJ779" i="2"/>
  <c r="DJ880" i="2"/>
  <c r="DJ771" i="2"/>
  <c r="DJ516" i="2"/>
  <c r="DJ481" i="2"/>
  <c r="DJ468" i="2"/>
  <c r="DJ537" i="2"/>
  <c r="DJ811" i="2"/>
  <c r="DJ714" i="2"/>
  <c r="DJ745" i="2"/>
  <c r="DJ893" i="2"/>
  <c r="DJ886" i="2"/>
  <c r="DJ489" i="2"/>
  <c r="DJ846" i="2"/>
  <c r="DJ412" i="2"/>
  <c r="DJ526" i="2"/>
  <c r="DJ493" i="2"/>
  <c r="DJ809" i="2"/>
  <c r="DJ879" i="2"/>
  <c r="DJ780" i="2"/>
  <c r="DJ431" i="2"/>
  <c r="DJ456" i="2"/>
  <c r="DJ213" i="2"/>
  <c r="DJ480" i="2"/>
  <c r="DJ871" i="2"/>
  <c r="DJ430" i="2"/>
  <c r="DJ695" i="2"/>
  <c r="DJ857" i="2"/>
  <c r="DJ878" i="2"/>
  <c r="DJ623" i="2"/>
  <c r="DJ901" i="2"/>
  <c r="DJ888" i="2"/>
  <c r="DJ887" i="2"/>
  <c r="DJ747" i="2"/>
  <c r="DJ858" i="2"/>
  <c r="DJ743" i="2"/>
  <c r="DJ762" i="2"/>
  <c r="DJ802" i="2"/>
  <c r="DJ872" i="2"/>
  <c r="DJ757" i="2"/>
  <c r="DJ884" i="2"/>
  <c r="DJ517" i="2"/>
  <c r="DJ419" i="2"/>
  <c r="DJ848" i="2"/>
  <c r="DJ772" i="2"/>
  <c r="DJ885" i="2"/>
  <c r="DJ523" i="2"/>
  <c r="DJ617" i="2"/>
  <c r="DJ268" i="2"/>
  <c r="DJ692" i="2"/>
  <c r="DJ688" i="2"/>
  <c r="DJ866" i="2"/>
  <c r="DJ250" i="2"/>
  <c r="DJ711" i="2"/>
  <c r="DJ904" i="2"/>
  <c r="DJ675" i="2"/>
  <c r="DJ868" i="2"/>
  <c r="DJ807" i="2"/>
  <c r="DJ855" i="2"/>
  <c r="DJ876" i="2"/>
  <c r="DJ925" i="2"/>
  <c r="DJ439" i="2"/>
  <c r="DJ413" i="2"/>
  <c r="DJ420" i="2"/>
  <c r="DJ719" i="2"/>
  <c r="DJ691" i="2"/>
  <c r="DJ854" i="2"/>
  <c r="DJ614" i="2"/>
  <c r="DJ408" i="2"/>
  <c r="DJ350" i="2"/>
  <c r="DJ353" i="2"/>
  <c r="DJ422" i="2"/>
  <c r="DJ421" i="2"/>
  <c r="DJ214" i="2"/>
  <c r="DJ427" i="2"/>
  <c r="DJ424" i="2"/>
  <c r="DJ352" i="2"/>
  <c r="DJ446" i="2"/>
  <c r="DJ443" i="2"/>
  <c r="DJ492" i="2"/>
  <c r="DJ494" i="2"/>
  <c r="DJ502" i="2"/>
  <c r="DJ445" i="2"/>
  <c r="DJ457" i="2"/>
  <c r="DJ251" i="2"/>
  <c r="DJ452" i="2"/>
  <c r="DJ459" i="2"/>
  <c r="DJ488" i="2"/>
  <c r="DJ490" i="2"/>
  <c r="DJ425" i="2"/>
  <c r="DJ409" i="2"/>
  <c r="DJ354" i="2"/>
  <c r="DJ348" i="2"/>
  <c r="DJ442" i="2"/>
  <c r="DJ237" i="2"/>
  <c r="DJ441" i="2"/>
  <c r="DJ447" i="2"/>
  <c r="DJ410" i="2"/>
  <c r="DJ347" i="2"/>
  <c r="DJ437" i="2"/>
  <c r="DJ440" i="2"/>
  <c r="DJ448" i="2"/>
  <c r="DJ346" i="2"/>
  <c r="DJ215" i="2"/>
  <c r="DJ478" i="2"/>
  <c r="DJ407" i="2"/>
  <c r="DJ451" i="2"/>
  <c r="DJ216" i="2"/>
  <c r="DJ476" i="2"/>
  <c r="DJ414" i="2"/>
  <c r="DJ479" i="2"/>
  <c r="DJ856" i="2"/>
  <c r="DJ896" i="2"/>
  <c r="DJ504" i="2"/>
  <c r="DJ867" i="2"/>
  <c r="DJ615" i="2"/>
  <c r="DJ813" i="2"/>
  <c r="DJ889" i="2"/>
  <c r="DJ913" i="2"/>
  <c r="DJ206" i="2"/>
  <c r="DJ336" i="2"/>
  <c r="DJ337" i="2"/>
  <c r="DJ207" i="2"/>
  <c r="DJ341" i="2"/>
  <c r="DJ338" i="2"/>
  <c r="DJ335" i="2"/>
  <c r="DJ342" i="2"/>
  <c r="DJ218" i="2"/>
  <c r="DJ210" i="2"/>
  <c r="DJ211" i="2"/>
  <c r="DJ212" i="2"/>
  <c r="DJ209" i="2"/>
  <c r="DJ208" i="2"/>
  <c r="DJ239" i="2"/>
  <c r="DJ219" i="2"/>
  <c r="DJ458" i="2"/>
  <c r="DJ748" i="2"/>
  <c r="DJ749" i="2"/>
  <c r="DJ727" i="2"/>
  <c r="DJ728" i="2"/>
  <c r="DJ729" i="2"/>
  <c r="DJ351" i="2"/>
  <c r="DJ750" i="2"/>
  <c r="DJ428" i="2"/>
  <c r="DJ549" i="2"/>
  <c r="DJ844" i="2"/>
  <c r="DJ527" i="2"/>
  <c r="DJ626" i="2"/>
  <c r="DJ851" i="2"/>
  <c r="DJ512" i="2"/>
  <c r="DJ241" i="2"/>
  <c r="DJ498" i="2"/>
  <c r="DJ513" i="2"/>
  <c r="DJ449" i="2"/>
  <c r="DJ499" i="2"/>
  <c r="DJ514" i="2"/>
  <c r="DJ406" i="2"/>
  <c r="DJ415" i="2"/>
  <c r="DJ240" i="2"/>
  <c r="DJ242" i="2"/>
  <c r="DJ453" i="2"/>
  <c r="DJ454" i="2"/>
  <c r="DJ539" i="2"/>
  <c r="DJ503" i="2"/>
  <c r="DJ474" i="2"/>
  <c r="DJ455" i="2"/>
  <c r="DJ444" i="2"/>
  <c r="DJ475" i="2"/>
  <c r="DJ810" i="2"/>
  <c r="DJ520" i="2"/>
  <c r="DJ507" i="2"/>
  <c r="DJ508" i="2"/>
  <c r="DJ244" i="2"/>
  <c r="DJ483" i="2"/>
  <c r="DJ546" i="2"/>
  <c r="DJ509" i="2"/>
  <c r="DJ510" i="2"/>
  <c r="DJ521" i="2"/>
  <c r="DJ484" i="2"/>
  <c r="DJ485" i="2"/>
  <c r="DJ491" i="2"/>
  <c r="DJ650" i="2"/>
  <c r="DJ584" i="2"/>
  <c r="DJ278" i="2"/>
  <c r="DJ280" i="2"/>
  <c r="DJ279" i="2"/>
  <c r="DJ281" i="2"/>
  <c r="DJ616" i="2"/>
  <c r="DJ651" i="2"/>
  <c r="DJ781" i="2"/>
  <c r="DJ683" i="2"/>
  <c r="DJ782" i="2"/>
  <c r="DJ652" i="2"/>
  <c r="DJ783" i="2"/>
  <c r="DJ653" i="2"/>
  <c r="DJ784" i="2"/>
  <c r="DJ654" i="2"/>
  <c r="DJ785" i="2"/>
  <c r="DJ655" i="2"/>
  <c r="DJ786" i="2"/>
  <c r="DJ656" i="2"/>
  <c r="DJ787" i="2"/>
  <c r="DJ657" i="2"/>
  <c r="DJ469" i="2"/>
  <c r="DJ658" i="2"/>
  <c r="DJ788" i="2"/>
  <c r="DJ659" i="2"/>
  <c r="DJ470" i="2"/>
  <c r="DJ660" i="2"/>
  <c r="DJ789" i="2"/>
  <c r="DJ661" i="2"/>
  <c r="DJ790" i="2"/>
  <c r="DJ662" i="2"/>
  <c r="DJ791" i="2"/>
  <c r="DJ663" i="2"/>
  <c r="DJ792" i="2"/>
  <c r="DJ664" i="2"/>
  <c r="DJ793" i="2"/>
  <c r="DJ665" i="2"/>
  <c r="DJ794" i="2"/>
  <c r="DJ666" i="2"/>
  <c r="DJ500" i="2"/>
  <c r="DJ667" i="2"/>
  <c r="DJ795" i="2"/>
  <c r="DJ668" i="2"/>
  <c r="DJ796" i="2"/>
  <c r="DJ669" i="2"/>
  <c r="DJ797" i="2"/>
  <c r="DJ670" i="2"/>
  <c r="DJ798" i="2"/>
  <c r="DJ671" i="2"/>
  <c r="DJ471" i="2"/>
  <c r="DJ672" i="2"/>
  <c r="DJ799" i="2"/>
  <c r="DJ673" i="2"/>
  <c r="DJ800" i="2"/>
  <c r="DJ528" i="2"/>
  <c r="DJ339" i="2"/>
  <c r="DJ529" i="2"/>
  <c r="DJ700" i="2"/>
  <c r="DJ247" i="2"/>
  <c r="DJ701" i="2"/>
  <c r="DJ530" i="2"/>
  <c r="DJ702" i="2"/>
  <c r="DJ531" i="2"/>
  <c r="DJ703" i="2"/>
  <c r="DJ532" i="2"/>
  <c r="DJ704" i="2"/>
  <c r="DJ533" i="2"/>
  <c r="DJ705" i="2"/>
  <c r="DJ534" i="2"/>
  <c r="DJ706" i="2"/>
  <c r="DJ535" i="2"/>
  <c r="DJ707" i="2"/>
  <c r="DJ536" i="2"/>
  <c r="DJ708" i="2"/>
  <c r="DJ119" i="2"/>
  <c r="DJ84" i="2"/>
  <c r="DJ85" i="2"/>
  <c r="DJ130" i="2"/>
  <c r="DJ120" i="2"/>
  <c r="DJ105" i="2"/>
  <c r="DJ106" i="2"/>
  <c r="DJ75" i="2"/>
  <c r="DJ76" i="2"/>
  <c r="DJ121" i="2"/>
  <c r="DJ122" i="2"/>
  <c r="DJ107" i="2"/>
  <c r="DJ108" i="2"/>
  <c r="DJ131" i="2"/>
  <c r="DJ123" i="2"/>
  <c r="DJ109" i="2"/>
  <c r="DJ110" i="2"/>
  <c r="DJ77" i="2"/>
  <c r="DJ78" i="2"/>
  <c r="DJ73" i="2"/>
  <c r="DJ229" i="2"/>
  <c r="DJ225" i="2"/>
  <c r="DJ228" i="2"/>
  <c r="DJ235" i="2"/>
  <c r="DJ230" i="2"/>
  <c r="DJ71" i="2"/>
  <c r="DJ111" i="2"/>
  <c r="DJ220" i="2"/>
  <c r="DJ221" i="2"/>
  <c r="DJ231" i="2"/>
  <c r="DJ124" i="2"/>
  <c r="DJ112" i="2"/>
  <c r="DJ72" i="2"/>
  <c r="DJ132" i="2"/>
  <c r="DJ125" i="2"/>
  <c r="DJ113" i="2"/>
  <c r="DJ114" i="2"/>
  <c r="DJ79" i="2"/>
  <c r="DJ80" i="2"/>
  <c r="DJ126" i="2"/>
  <c r="DJ127" i="2"/>
  <c r="DJ115" i="2"/>
  <c r="DJ116" i="2"/>
  <c r="DJ133" i="2"/>
  <c r="DJ128" i="2"/>
  <c r="DJ117" i="2"/>
  <c r="DJ74" i="2"/>
  <c r="DJ81" i="2"/>
  <c r="DJ82" i="2"/>
  <c r="DJ129" i="2"/>
  <c r="DJ232" i="2"/>
  <c r="DJ226" i="2"/>
  <c r="DJ227" i="2"/>
  <c r="DJ236" i="2"/>
  <c r="DJ233" i="2"/>
  <c r="DJ83" i="2"/>
  <c r="DJ118" i="2"/>
  <c r="DJ222" i="2"/>
  <c r="DJ223" i="2"/>
  <c r="DJ234" i="2"/>
  <c r="DJ194" i="2"/>
  <c r="DJ155" i="2"/>
  <c r="DJ156" i="2"/>
  <c r="DJ157" i="2"/>
  <c r="DJ158" i="2"/>
  <c r="DJ159" i="2"/>
  <c r="DJ160" i="2"/>
  <c r="DJ161" i="2"/>
  <c r="DJ199" i="2"/>
  <c r="DJ162" i="2"/>
  <c r="DJ163" i="2"/>
  <c r="DJ195" i="2"/>
  <c r="DJ196" i="2"/>
  <c r="DJ200" i="2"/>
  <c r="DJ164" i="2"/>
  <c r="DJ165" i="2"/>
  <c r="DJ166" i="2"/>
  <c r="DJ167" i="2"/>
  <c r="DJ168" i="2"/>
  <c r="DJ169" i="2"/>
  <c r="DJ170" i="2"/>
  <c r="DJ171" i="2"/>
  <c r="DJ172" i="2"/>
  <c r="DJ197" i="2"/>
  <c r="DJ328" i="2"/>
  <c r="DJ304" i="2"/>
  <c r="DJ330" i="2"/>
  <c r="DJ305" i="2"/>
  <c r="DJ331" i="2"/>
  <c r="DJ306" i="2"/>
  <c r="DJ307" i="2"/>
  <c r="DJ308" i="2"/>
  <c r="DJ309" i="2"/>
  <c r="DJ310" i="2"/>
  <c r="DJ311" i="2"/>
  <c r="DJ329" i="2"/>
  <c r="DJ203" i="2"/>
  <c r="DJ201" i="2"/>
  <c r="DJ173" i="2"/>
  <c r="DJ174" i="2"/>
  <c r="DJ137" i="2"/>
  <c r="DJ191" i="2"/>
  <c r="DJ187" i="2"/>
  <c r="DJ134" i="2"/>
  <c r="DJ138" i="2"/>
  <c r="DJ139" i="2"/>
  <c r="DJ140" i="2"/>
  <c r="DJ141" i="2"/>
  <c r="DJ175" i="2"/>
  <c r="DJ176" i="2"/>
  <c r="DJ177" i="2"/>
  <c r="DJ178" i="2"/>
  <c r="DJ142" i="2"/>
  <c r="DJ143" i="2"/>
  <c r="DJ144" i="2"/>
  <c r="DJ135" i="2"/>
  <c r="DJ188" i="2"/>
  <c r="DJ198" i="2"/>
  <c r="DJ179" i="2"/>
  <c r="DJ180" i="2"/>
  <c r="DJ181" i="2"/>
  <c r="DJ145" i="2"/>
  <c r="DJ192" i="2"/>
  <c r="DJ202" i="2"/>
  <c r="DJ136" i="2"/>
  <c r="DJ146" i="2"/>
  <c r="DJ147" i="2"/>
  <c r="DJ193" i="2"/>
  <c r="DJ148" i="2"/>
  <c r="DJ182" i="2"/>
  <c r="DJ183" i="2"/>
  <c r="DJ184" i="2"/>
  <c r="DJ185" i="2"/>
  <c r="DJ149" i="2"/>
  <c r="DJ150" i="2"/>
  <c r="DJ151" i="2"/>
  <c r="DJ152" i="2"/>
  <c r="DJ189" i="2"/>
  <c r="DJ190" i="2"/>
  <c r="DJ334" i="2"/>
  <c r="DJ312" i="2"/>
  <c r="DJ313" i="2"/>
  <c r="DJ314" i="2"/>
  <c r="DJ296" i="2"/>
  <c r="DJ326" i="2"/>
  <c r="DJ332" i="2"/>
  <c r="DJ292" i="2"/>
  <c r="DJ297" i="2"/>
  <c r="DJ298" i="2"/>
  <c r="DJ299" i="2"/>
  <c r="DJ300" i="2"/>
  <c r="DJ315" i="2"/>
  <c r="DJ316" i="2"/>
  <c r="DJ317" i="2"/>
  <c r="DJ318" i="2"/>
  <c r="DJ327" i="2"/>
  <c r="DJ301" i="2"/>
  <c r="DJ302" i="2"/>
  <c r="DJ303" i="2"/>
  <c r="DJ293" i="2"/>
  <c r="DJ325" i="2"/>
  <c r="DJ319" i="2"/>
  <c r="DJ283" i="2"/>
  <c r="DJ252" i="2"/>
  <c r="DJ253" i="2"/>
  <c r="DJ320" i="2"/>
  <c r="DJ269" i="2"/>
  <c r="DJ186" i="2"/>
  <c r="DJ254" i="2"/>
  <c r="DJ255" i="2"/>
  <c r="DJ270" i="2"/>
  <c r="DJ271" i="2"/>
  <c r="DJ284" i="2"/>
  <c r="DJ285" i="2"/>
  <c r="DJ256" i="2"/>
  <c r="DJ272" i="2"/>
  <c r="DJ273" i="2"/>
  <c r="DJ257" i="2"/>
  <c r="DJ286" i="2"/>
  <c r="DJ258" i="2"/>
  <c r="DJ321" i="2"/>
  <c r="DJ274" i="2"/>
  <c r="DJ287" i="2"/>
  <c r="DJ288" i="2"/>
  <c r="DJ259" i="2"/>
  <c r="DJ154" i="2"/>
  <c r="DJ275" i="2"/>
  <c r="DJ289" i="2"/>
  <c r="DJ290" i="2"/>
  <c r="DJ260" i="2"/>
  <c r="DJ322" i="2"/>
  <c r="DJ276" i="2"/>
  <c r="DJ261" i="2"/>
  <c r="DJ262" i="2"/>
  <c r="DJ291" i="2"/>
  <c r="DJ277" i="2"/>
  <c r="DJ323" i="2"/>
  <c r="DJ263" i="2"/>
  <c r="DJ264" i="2"/>
  <c r="DJ265" i="2"/>
  <c r="DJ324" i="2"/>
  <c r="DJ153" i="2"/>
  <c r="DJ518" i="2"/>
  <c r="DJ849" i="2"/>
  <c r="DJ224" i="2"/>
  <c r="DJ874" i="2"/>
  <c r="DJ742" i="2"/>
  <c r="DJ909" i="2"/>
  <c r="DJ295" i="2"/>
  <c r="DJ905" i="2"/>
  <c r="DJ865" i="2"/>
  <c r="DJ877" i="2"/>
  <c r="DJ875" i="2"/>
  <c r="DJ895" i="2"/>
  <c r="DJ544" i="2"/>
  <c r="DJ764" i="2"/>
  <c r="DJ801" i="2"/>
  <c r="DJ715" i="2"/>
  <c r="DJ843" i="2"/>
  <c r="DJ908" i="2"/>
  <c r="DJ815" i="2"/>
  <c r="DJ679" i="2"/>
  <c r="DJ898" i="2"/>
  <c r="DJ919" i="2"/>
  <c r="DJ816" i="2"/>
  <c r="DJ862" i="2"/>
  <c r="DJ853" i="2"/>
  <c r="DJ648" i="2"/>
  <c r="DJ918" i="2"/>
  <c r="DJ740" i="2"/>
  <c r="DJ682" i="2"/>
  <c r="DJ899" i="2"/>
  <c r="DJ515" i="2"/>
  <c r="DJ883" i="2"/>
  <c r="DJ68" i="2"/>
  <c r="DJ1050" i="2"/>
  <c r="DJ1145" i="2"/>
  <c r="DJ1049" i="2"/>
  <c r="DJ104" i="2"/>
  <c r="DJ70" i="2"/>
  <c r="DJ99" i="2"/>
  <c r="DJ98" i="2"/>
  <c r="DJ1142" i="2"/>
  <c r="DJ1048" i="2"/>
  <c r="DJ1139" i="2"/>
  <c r="DJ12" i="2"/>
  <c r="DJ27" i="2"/>
  <c r="DJ20" i="2"/>
  <c r="DJ28" i="2"/>
  <c r="DJ32" i="2"/>
  <c r="DJ1143" i="2"/>
  <c r="DJ22" i="2"/>
  <c r="DJ26" i="2"/>
  <c r="DJ3" i="2"/>
  <c r="DJ4" i="2"/>
  <c r="DJ5" i="2"/>
  <c r="DJ6" i="2"/>
  <c r="DJ17" i="2"/>
  <c r="DJ18" i="2"/>
  <c r="DJ29" i="2"/>
  <c r="DJ39" i="2"/>
  <c r="DJ35" i="2"/>
  <c r="DJ14" i="2"/>
  <c r="DJ53" i="2"/>
  <c r="DJ8" i="2"/>
  <c r="DJ23" i="2"/>
  <c r="DJ10" i="2"/>
  <c r="DJ41" i="2"/>
  <c r="DJ42" i="2"/>
  <c r="DJ9" i="2"/>
  <c r="DJ25" i="2"/>
  <c r="DJ13" i="2"/>
  <c r="DJ36" i="2"/>
  <c r="DJ45" i="2"/>
  <c r="DJ33" i="2"/>
  <c r="DJ2" i="2"/>
  <c r="DJ30" i="2"/>
  <c r="DJ37" i="2"/>
  <c r="DJ24" i="2"/>
  <c r="DJ54" i="2"/>
  <c r="DJ49" i="2"/>
  <c r="DJ52" i="2"/>
  <c r="DJ50" i="2"/>
  <c r="DJ48" i="2"/>
  <c r="DJ38" i="2"/>
  <c r="DJ31" i="2"/>
  <c r="DJ15" i="2"/>
  <c r="DJ11" i="2"/>
  <c r="DJ46" i="2"/>
  <c r="DJ44" i="2"/>
  <c r="DJ7" i="2"/>
  <c r="DJ47" i="2"/>
  <c r="DJ19" i="2"/>
  <c r="DJ16" i="2"/>
  <c r="DJ58" i="2"/>
  <c r="DJ56" i="2"/>
  <c r="DJ43" i="2"/>
  <c r="DJ89" i="2"/>
  <c r="DJ1112" i="2"/>
  <c r="DJ1113" i="2"/>
  <c r="DJ1114" i="2"/>
  <c r="DJ1115" i="2"/>
  <c r="DJ1116" i="2"/>
  <c r="DJ90" i="2"/>
  <c r="DJ1118" i="2"/>
  <c r="DJ1119" i="2"/>
  <c r="DJ1120" i="2"/>
  <c r="DJ1121" i="2"/>
  <c r="DJ1122" i="2"/>
  <c r="DJ64" i="2"/>
  <c r="DJ1124" i="2"/>
  <c r="DJ1125" i="2"/>
  <c r="DJ1126" i="2"/>
  <c r="DJ1127" i="2"/>
  <c r="DJ1128" i="2"/>
  <c r="DJ92" i="2"/>
  <c r="DJ93" i="2"/>
  <c r="DJ94" i="2"/>
  <c r="DJ95" i="2"/>
  <c r="DJ96" i="2"/>
  <c r="DJ1137" i="2"/>
  <c r="DJ1134" i="2"/>
  <c r="DJ1135" i="2"/>
  <c r="DJ1047" i="2"/>
  <c r="DJ1138" i="2"/>
  <c r="DJ65" i="2"/>
  <c r="DJ87" i="2"/>
  <c r="DJ97" i="2"/>
  <c r="DJ1052" i="2"/>
  <c r="DJ86" i="2"/>
  <c r="DJ67" i="2"/>
  <c r="DJ91" i="2"/>
  <c r="DJ69" i="2"/>
  <c r="DJ100" i="2"/>
  <c r="DJ66" i="2"/>
  <c r="G54" i="1" l="1"/>
  <c r="B54" i="1"/>
  <c r="D54" i="1"/>
  <c r="D48" i="1"/>
  <c r="B48" i="1"/>
  <c r="G46" i="1"/>
  <c r="G48" i="1" s="1"/>
  <c r="D39" i="1"/>
  <c r="B1146" i="2"/>
  <c r="C20" i="1"/>
  <c r="D55" i="1" l="1"/>
  <c r="C12" i="1"/>
  <c r="C10" i="1"/>
  <c r="C13" i="1" s="1"/>
  <c r="B34" i="1"/>
  <c r="B39" i="1"/>
  <c r="DL89" i="2"/>
  <c r="DL1112" i="2"/>
  <c r="DL1113" i="2"/>
  <c r="DL1114" i="2"/>
  <c r="DL1115" i="2"/>
  <c r="DL1116" i="2"/>
  <c r="DL90" i="2"/>
  <c r="DL1118" i="2"/>
  <c r="DL1119" i="2"/>
  <c r="DL1120" i="2"/>
  <c r="DL1121" i="2"/>
  <c r="DL1122" i="2"/>
  <c r="DL64" i="2"/>
  <c r="DL1124" i="2"/>
  <c r="DL1125" i="2"/>
  <c r="DL1126" i="2"/>
  <c r="DL1127" i="2"/>
  <c r="DL1128" i="2"/>
  <c r="DL92" i="2"/>
  <c r="DL93" i="2"/>
  <c r="DL94" i="2"/>
  <c r="DL95" i="2"/>
  <c r="DL96" i="2"/>
  <c r="DL1137" i="2"/>
  <c r="DL1134" i="2"/>
  <c r="DL1135" i="2"/>
  <c r="DL1047" i="2"/>
  <c r="DL1138" i="2"/>
  <c r="DL65" i="2"/>
  <c r="DL87" i="2"/>
  <c r="DL97" i="2"/>
  <c r="DL1052" i="2"/>
  <c r="DL86" i="2"/>
  <c r="DK798" i="2"/>
  <c r="DK670" i="2"/>
  <c r="DK729" i="2"/>
  <c r="DK728" i="2"/>
  <c r="DK796" i="2"/>
  <c r="DK531" i="2"/>
  <c r="DK255" i="2"/>
  <c r="DK671" i="2"/>
  <c r="DK749" i="2"/>
  <c r="DK98" i="2"/>
  <c r="DK269" i="2"/>
  <c r="DK247" i="2"/>
  <c r="DK252" i="2"/>
  <c r="DK261" i="2"/>
  <c r="DK324" i="2"/>
  <c r="DK288" i="2"/>
  <c r="DK284" i="2"/>
  <c r="DK273" i="2"/>
  <c r="DK69" i="2"/>
  <c r="DK70" i="2"/>
  <c r="DK277" i="2"/>
  <c r="DK322" i="2"/>
  <c r="DK289" i="2"/>
  <c r="DK154" i="2"/>
  <c r="DK272" i="2"/>
  <c r="DK286" i="2"/>
  <c r="DK265" i="2"/>
  <c r="DK220" i="2"/>
  <c r="DK73" i="2"/>
  <c r="DK231" i="2"/>
  <c r="DK225" i="2"/>
  <c r="DK138" i="2"/>
  <c r="DK198" i="2"/>
  <c r="DK180" i="2"/>
  <c r="DK155" i="2"/>
  <c r="DK330" i="2"/>
  <c r="DK297" i="2"/>
  <c r="DK298" i="2"/>
  <c r="DK210" i="2"/>
  <c r="DK114" i="2"/>
  <c r="DK236" i="2"/>
  <c r="DK130" i="2"/>
  <c r="DK119" i="2"/>
  <c r="DK78" i="2"/>
  <c r="DK310" i="2"/>
  <c r="DK302" i="2"/>
  <c r="DK108" i="2"/>
  <c r="DK105" i="2"/>
  <c r="DK311" i="2"/>
  <c r="DK196" i="2"/>
  <c r="DK135" i="2"/>
  <c r="DK187" i="2"/>
  <c r="DK122" i="2"/>
  <c r="DK458" i="2"/>
  <c r="DK208" i="2"/>
  <c r="DK338" i="2"/>
  <c r="DK159" i="2"/>
  <c r="DK164" i="2"/>
  <c r="DK6" i="2"/>
  <c r="DK851" i="2"/>
  <c r="DK126" i="2"/>
  <c r="DK172" i="2"/>
  <c r="DK318" i="2"/>
  <c r="DK156" i="2"/>
  <c r="DK170" i="2"/>
  <c r="DK317" i="2"/>
  <c r="DK202" i="2"/>
  <c r="DK124" i="2"/>
  <c r="DK74" i="2"/>
  <c r="DK228" i="2"/>
  <c r="DK121" i="2"/>
  <c r="DK209" i="2"/>
  <c r="DK1050" i="2"/>
  <c r="DK240" i="2"/>
  <c r="DK406" i="2"/>
  <c r="DK499" i="2"/>
  <c r="DK520" i="2"/>
  <c r="DK521" i="2"/>
  <c r="DK281" i="2"/>
  <c r="DK221" i="2"/>
  <c r="DK84" i="2"/>
  <c r="DK77" i="2"/>
  <c r="DK194" i="2"/>
  <c r="DK134" i="2"/>
  <c r="DK139" i="2"/>
  <c r="DK128" i="2"/>
  <c r="DK304" i="2"/>
  <c r="DK307" i="2"/>
  <c r="DK327" i="2"/>
  <c r="DK147" i="2"/>
  <c r="DK184" i="2"/>
  <c r="DK152" i="2"/>
  <c r="DK191" i="2"/>
  <c r="DK334" i="2"/>
  <c r="DK116" i="2"/>
  <c r="DK82" i="2"/>
  <c r="DK104" i="2"/>
  <c r="DK218" i="2"/>
  <c r="DK683" i="2"/>
  <c r="DK664" i="2"/>
  <c r="DK708" i="2"/>
  <c r="DK107" i="2"/>
  <c r="DK85" i="2"/>
  <c r="DK146" i="2"/>
  <c r="DK178" i="2"/>
  <c r="DK296" i="2"/>
  <c r="DK314" i="2"/>
  <c r="DK200" i="2"/>
  <c r="DK293" i="2"/>
  <c r="DK3" i="2"/>
  <c r="DK234" i="2"/>
  <c r="DK844" i="2"/>
  <c r="DK453" i="2"/>
  <c r="DK527" i="2"/>
  <c r="DK86" i="2"/>
  <c r="DK211" i="2"/>
  <c r="DK305" i="2"/>
  <c r="DK166" i="2"/>
  <c r="DK168" i="2"/>
  <c r="DK332" i="2"/>
  <c r="DK176" i="2"/>
  <c r="DK203" i="2"/>
  <c r="DK312" i="2"/>
  <c r="DK308" i="2"/>
  <c r="DK157" i="2"/>
  <c r="DK113" i="2"/>
  <c r="DK132" i="2"/>
  <c r="DK222" i="2"/>
  <c r="DK133" i="2"/>
  <c r="DK229" i="2"/>
  <c r="DK75" i="2"/>
  <c r="DK171" i="2"/>
  <c r="DK188" i="2"/>
  <c r="DK137" i="2"/>
  <c r="DK328" i="2"/>
  <c r="DK306" i="2"/>
  <c r="DK136" i="2"/>
  <c r="DK325" i="2"/>
  <c r="DK303" i="2"/>
  <c r="DK326" i="2"/>
  <c r="DK125" i="2"/>
  <c r="DK223" i="2"/>
  <c r="DK106" i="2"/>
  <c r="DK239" i="2"/>
  <c r="DK341" i="2"/>
  <c r="DK158" i="2"/>
  <c r="DK189" i="2"/>
  <c r="DK241" i="2"/>
  <c r="DK244" i="2"/>
  <c r="DK4" i="2"/>
  <c r="DK539" i="2"/>
  <c r="DK475" i="2"/>
  <c r="DK219" i="2"/>
  <c r="DK342" i="2"/>
  <c r="DK513" i="2"/>
  <c r="DK153" i="2"/>
  <c r="DK177" i="2"/>
  <c r="DK1048" i="2"/>
  <c r="DK233" i="2"/>
  <c r="DK227" i="2"/>
  <c r="DK129" i="2"/>
  <c r="DK99" i="2"/>
  <c r="DK212" i="2"/>
  <c r="DK331" i="2"/>
  <c r="DK169" i="2"/>
  <c r="DK300" i="2"/>
  <c r="DK316" i="2"/>
  <c r="DK5" i="2"/>
  <c r="DK127" i="2"/>
  <c r="DK83" i="2"/>
  <c r="DK1139" i="2"/>
  <c r="DK337" i="2"/>
  <c r="DK584" i="2"/>
  <c r="DK514" i="2"/>
  <c r="DK455" i="2"/>
  <c r="DK278" i="2"/>
  <c r="DK668" i="2"/>
  <c r="DK669" i="2"/>
  <c r="DK672" i="2"/>
  <c r="DK800" i="2"/>
  <c r="DK794" i="2"/>
  <c r="DK799" i="2"/>
  <c r="DK748" i="2"/>
  <c r="DK700" i="2"/>
  <c r="DK123" i="2"/>
  <c r="DK131" i="2"/>
  <c r="DK76" i="2"/>
  <c r="DK109" i="2"/>
  <c r="DK167" i="2"/>
  <c r="DK140" i="2"/>
  <c r="DK703" i="2"/>
  <c r="DK533" i="2"/>
  <c r="DK509" i="2"/>
  <c r="DK810" i="2"/>
  <c r="DK415" i="2"/>
  <c r="DK91" i="2"/>
  <c r="DK253" i="2"/>
  <c r="DK254" i="2"/>
  <c r="DK226" i="2"/>
  <c r="DK72" i="2"/>
  <c r="DK165" i="2"/>
  <c r="DK185" i="2"/>
  <c r="DK175" i="2"/>
  <c r="DK1049" i="2"/>
  <c r="DK150" i="2"/>
  <c r="DK193" i="2"/>
  <c r="DK181" i="2"/>
  <c r="DK335" i="2"/>
  <c r="DK263" i="2"/>
  <c r="DK290" i="2"/>
  <c r="DK256" i="2"/>
  <c r="DK195" i="2"/>
  <c r="DK292" i="2"/>
  <c r="DK182" i="2"/>
  <c r="DK313" i="2"/>
  <c r="DK179" i="2"/>
  <c r="DK1143" i="2"/>
  <c r="DK1052" i="2"/>
  <c r="DK242" i="2"/>
  <c r="DK483" i="2"/>
  <c r="DK650" i="2"/>
  <c r="DK508" i="2"/>
  <c r="DK454" i="2"/>
  <c r="DK320" i="2"/>
  <c r="DK750" i="2"/>
  <c r="DK274" i="2"/>
  <c r="DK786" i="2"/>
  <c r="DK656" i="2"/>
  <c r="DK704" i="2"/>
  <c r="DK534" i="2"/>
  <c r="DK319" i="2"/>
  <c r="DK283" i="2"/>
  <c r="DK663" i="2"/>
  <c r="DK702" i="2"/>
  <c r="DK782" i="2"/>
  <c r="DK788" i="2"/>
  <c r="DK654" i="2"/>
  <c r="DK285" i="2"/>
  <c r="DK262" i="2"/>
  <c r="DK259" i="2"/>
  <c r="DK258" i="2"/>
  <c r="DK658" i="2"/>
  <c r="DK790" i="2"/>
  <c r="DK536" i="2"/>
  <c r="DK97" i="2"/>
  <c r="DK657" i="2"/>
  <c r="DK655" i="2"/>
  <c r="DK783" i="2"/>
  <c r="DK660" i="2"/>
  <c r="DK792" i="2"/>
  <c r="DK797" i="2"/>
  <c r="DK791" i="2"/>
  <c r="DK795" i="2"/>
  <c r="DK667" i="2"/>
  <c r="DK666" i="2"/>
  <c r="DK530" i="2"/>
  <c r="DK662" i="2"/>
  <c r="DK785" i="2"/>
  <c r="DK706" i="2"/>
  <c r="DK110" i="2"/>
  <c r="DK71" i="2"/>
  <c r="DK230" i="2"/>
  <c r="DK162" i="2"/>
  <c r="DK161" i="2"/>
  <c r="DK151" i="2"/>
  <c r="DK143" i="2"/>
  <c r="DK118" i="2"/>
  <c r="DK197" i="2"/>
  <c r="DK190" i="2"/>
  <c r="DK315" i="2"/>
  <c r="DK469" i="2"/>
  <c r="DK784" i="2"/>
  <c r="DK141" i="2"/>
  <c r="DK183" i="2"/>
  <c r="DK80" i="2"/>
  <c r="DK207" i="2"/>
  <c r="DK148" i="2"/>
  <c r="DK144" i="2"/>
  <c r="DK301" i="2"/>
  <c r="DK174" i="2"/>
  <c r="DK173" i="2"/>
  <c r="DK474" i="2"/>
  <c r="DK626" i="2"/>
  <c r="DK444" i="2"/>
  <c r="DK485" i="2"/>
  <c r="DK491" i="2"/>
  <c r="DK507" i="2"/>
  <c r="DK510" i="2"/>
  <c r="DK651" i="2"/>
  <c r="DK787" i="2"/>
  <c r="DK659" i="2"/>
  <c r="DK535" i="2"/>
  <c r="DK705" i="2"/>
  <c r="DK789" i="2"/>
  <c r="DK781" i="2"/>
  <c r="DK793" i="2"/>
  <c r="DK532" i="2"/>
  <c r="DK549" i="2"/>
  <c r="DK1142" i="2"/>
  <c r="DK484" i="2"/>
  <c r="DK616" i="2"/>
  <c r="DK1145" i="2"/>
  <c r="DK66" i="2"/>
  <c r="DK512" i="2"/>
  <c r="DK471" i="2"/>
  <c r="DK100" i="2"/>
  <c r="DK351" i="2"/>
  <c r="DK270" i="2"/>
  <c r="DK528" i="2"/>
  <c r="DK186" i="2"/>
  <c r="DK67" i="2"/>
  <c r="DK257" i="2"/>
  <c r="DK291" i="2"/>
  <c r="DK323" i="2"/>
  <c r="DK276" i="2"/>
  <c r="DK498" i="2"/>
  <c r="DK235" i="2"/>
  <c r="DK142" i="2"/>
  <c r="DK299" i="2"/>
  <c r="DK201" i="2"/>
  <c r="DK145" i="2"/>
  <c r="DK163" i="2"/>
  <c r="DK329" i="2"/>
  <c r="DK192" i="2"/>
  <c r="DK309" i="2"/>
  <c r="DK160" i="2"/>
  <c r="DK117" i="2"/>
  <c r="DK112" i="2"/>
  <c r="DK81" i="2"/>
  <c r="DK232" i="2"/>
  <c r="DK336" i="2"/>
  <c r="DK206" i="2"/>
  <c r="DK111" i="2"/>
  <c r="DK120" i="2"/>
  <c r="DK199" i="2"/>
  <c r="DK149" i="2"/>
  <c r="DK115" i="2"/>
  <c r="DK79" i="2"/>
  <c r="DK449" i="2"/>
  <c r="DK503" i="2"/>
  <c r="DK279" i="2"/>
  <c r="DK470" i="2"/>
  <c r="DK661" i="2"/>
  <c r="DK652" i="2"/>
  <c r="DK653" i="2"/>
  <c r="DK707" i="2"/>
  <c r="DK500" i="2"/>
  <c r="DK665" i="2"/>
  <c r="DK428" i="2"/>
  <c r="DK701" i="2"/>
  <c r="DK529" i="2"/>
  <c r="DK339" i="2"/>
  <c r="DK673" i="2"/>
  <c r="DK727" i="2"/>
  <c r="DK87" i="2"/>
  <c r="DK68" i="2"/>
  <c r="DK264" i="2"/>
  <c r="DK260" i="2"/>
  <c r="DK271" i="2"/>
  <c r="DK275" i="2"/>
  <c r="DK287" i="2"/>
  <c r="DK321" i="2"/>
  <c r="DK280" i="2"/>
  <c r="DK546" i="2"/>
  <c r="DK54" i="2"/>
  <c r="DK38" i="2"/>
  <c r="DK50" i="2"/>
  <c r="DK1116" i="2"/>
  <c r="DK699" i="2"/>
  <c r="DK1135" i="2"/>
  <c r="DK1118" i="2"/>
  <c r="DK9" i="2"/>
  <c r="DK1112" i="2"/>
  <c r="DK1113" i="2"/>
  <c r="DK856" i="2"/>
  <c r="DK517" i="2"/>
  <c r="DK695" i="2"/>
  <c r="DK885" i="2"/>
  <c r="DK857" i="2"/>
  <c r="DK49" i="2"/>
  <c r="DK692" i="2"/>
  <c r="DK205" i="2"/>
  <c r="DK883" i="2"/>
  <c r="DK696" i="2"/>
  <c r="DK905" i="2"/>
  <c r="DK877" i="2"/>
  <c r="DK816" i="2"/>
  <c r="DK896" i="2"/>
  <c r="DK43" i="2"/>
  <c r="DK14" i="2"/>
  <c r="DK46" i="2"/>
  <c r="DK58" i="2"/>
  <c r="DK48" i="2"/>
  <c r="DK53" i="2"/>
  <c r="DK1128" i="2"/>
  <c r="DK41" i="2"/>
  <c r="DK31" i="2"/>
  <c r="DK814" i="2"/>
  <c r="DK873" i="2"/>
  <c r="DK886" i="2"/>
  <c r="DK736" i="2"/>
  <c r="DK805" i="2"/>
  <c r="DK224" i="2"/>
  <c r="DK434" i="2"/>
  <c r="DK19" i="2"/>
  <c r="DK760" i="2"/>
  <c r="DK709" i="2"/>
  <c r="DK581" i="2"/>
  <c r="DK7" i="2"/>
  <c r="DK622" i="2"/>
  <c r="DK613" i="2"/>
  <c r="DK238" i="2"/>
  <c r="DK18" i="2"/>
  <c r="DK497" i="2"/>
  <c r="DK44" i="2"/>
  <c r="DK756" i="2"/>
  <c r="DK847" i="2"/>
  <c r="DK770" i="2"/>
  <c r="DK501" i="2"/>
  <c r="DK411" i="2"/>
  <c r="DK493" i="2"/>
  <c r="DK951" i="2"/>
  <c r="DK681" i="2"/>
  <c r="DK763" i="2"/>
  <c r="DK845" i="2"/>
  <c r="DK482" i="2"/>
  <c r="DK47" i="2"/>
  <c r="DK333" i="2"/>
  <c r="DK612" i="2"/>
  <c r="DK739" i="2"/>
  <c r="DK547" i="2"/>
  <c r="DK537" i="2"/>
  <c r="DK737" i="2"/>
  <c r="DK717" i="2"/>
  <c r="DK10" i="2"/>
  <c r="DK45" i="2"/>
  <c r="DK893" i="2"/>
  <c r="DK24" i="2"/>
  <c r="DK350" i="2"/>
  <c r="DK813" i="2"/>
  <c r="DK710" i="2"/>
  <c r="DK416" i="2"/>
  <c r="DK347" i="2"/>
  <c r="DK440" i="2"/>
  <c r="DK488" i="2"/>
  <c r="DK674" i="2"/>
  <c r="DK450" i="2"/>
  <c r="DK518" i="2"/>
  <c r="DK524" i="2"/>
  <c r="DK538" i="2"/>
  <c r="DK780" i="2"/>
  <c r="DK803" i="2"/>
  <c r="DK861" i="2"/>
  <c r="DK37" i="2"/>
  <c r="DK12" i="2"/>
  <c r="DK842" i="2"/>
  <c r="DK447" i="2"/>
  <c r="DK348" i="2"/>
  <c r="DK52" i="2"/>
  <c r="DK743" i="2"/>
  <c r="DK16" i="2"/>
  <c r="DK452" i="2"/>
  <c r="DK738" i="2"/>
  <c r="DK266" i="2"/>
  <c r="DK267" i="2"/>
  <c r="DK294" i="2"/>
  <c r="DK647" i="2"/>
  <c r="DK812" i="2"/>
  <c r="DK860" i="2"/>
  <c r="DK15" i="2"/>
  <c r="DK806" i="2"/>
  <c r="DK11" i="2"/>
  <c r="DK246" i="2"/>
  <c r="DK879" i="2"/>
  <c r="DK35" i="2"/>
  <c r="DK36" i="2"/>
  <c r="DK745" i="2"/>
  <c r="DK809" i="2"/>
  <c r="DK516" i="2"/>
  <c r="DK773" i="2"/>
  <c r="DK344" i="2"/>
  <c r="DK859" i="2"/>
  <c r="DK545" i="2"/>
  <c r="DK489" i="2"/>
  <c r="DK410" i="2"/>
  <c r="DK421" i="2"/>
  <c r="DK758" i="2"/>
  <c r="DK751" i="2"/>
  <c r="DK687" i="2"/>
  <c r="DK694" i="2"/>
  <c r="DK722" i="2"/>
  <c r="DK775" i="2"/>
  <c r="DK477" i="2"/>
  <c r="DK678" i="2"/>
  <c r="DK621" i="2"/>
  <c r="DK954" i="2"/>
  <c r="DK487" i="2"/>
  <c r="DK543" i="2"/>
  <c r="DK583" i="2"/>
  <c r="DK22" i="2"/>
  <c r="DK690" i="2"/>
  <c r="DK869" i="2"/>
  <c r="DK343" i="2"/>
  <c r="DK340" i="2"/>
  <c r="DK697" i="2"/>
  <c r="DK526" i="2"/>
  <c r="DK880" i="2"/>
  <c r="DK889" i="2"/>
  <c r="DK245" i="2"/>
  <c r="DK808" i="2"/>
  <c r="DK759" i="2"/>
  <c r="DK698" i="2"/>
  <c r="DK27" i="2"/>
  <c r="DK620" i="2"/>
  <c r="DK429" i="2"/>
  <c r="DK418" i="2"/>
  <c r="DK214" i="2"/>
  <c r="DK864" i="2"/>
  <c r="DK625" i="2"/>
  <c r="DK492" i="2"/>
  <c r="DK858" i="2"/>
  <c r="DK459" i="2"/>
  <c r="DK481" i="2"/>
  <c r="DK433" i="2"/>
  <c r="DK867" i="2"/>
  <c r="DK615" i="2"/>
  <c r="DK56" i="2"/>
  <c r="DK677" i="2"/>
  <c r="DK495" i="2"/>
  <c r="DK438" i="2"/>
  <c r="DK216" i="2"/>
  <c r="DK1124" i="2"/>
  <c r="DK494" i="2"/>
  <c r="DK39" i="2"/>
  <c r="DK213" i="2"/>
  <c r="DK248" i="2"/>
  <c r="DK353" i="2"/>
  <c r="DK441" i="2"/>
  <c r="DK413" i="2"/>
  <c r="DK909" i="2"/>
  <c r="DK32" i="2"/>
  <c r="DK295" i="2"/>
  <c r="DK435" i="2"/>
  <c r="DK479" i="2"/>
  <c r="DK424" i="2"/>
  <c r="DK445" i="2"/>
  <c r="DK716" i="2"/>
  <c r="DK804" i="2"/>
  <c r="DK714" i="2"/>
  <c r="DK422" i="2"/>
  <c r="DK346" i="2"/>
  <c r="DK913" i="2"/>
  <c r="DK713" i="2"/>
  <c r="DK409" i="2"/>
  <c r="DK742" i="2"/>
  <c r="DK777" i="2"/>
  <c r="DK25" i="2"/>
  <c r="DK764" i="2"/>
  <c r="DK28" i="2"/>
  <c r="DK522" i="2"/>
  <c r="DK486" i="2"/>
  <c r="DK872" i="2"/>
  <c r="DK871" i="2"/>
  <c r="DK618" i="2"/>
  <c r="DK215" i="2"/>
  <c r="DK496" i="2"/>
  <c r="DK472" i="2"/>
  <c r="DK505" i="2"/>
  <c r="DK771" i="2"/>
  <c r="DK352" i="2"/>
  <c r="DK478" i="2"/>
  <c r="DK426" i="2"/>
  <c r="DK741" i="2"/>
  <c r="DK779" i="2"/>
  <c r="DK26" i="2"/>
  <c r="DK1119" i="2"/>
  <c r="DK846" i="2"/>
  <c r="DK20" i="2"/>
  <c r="DK17" i="2"/>
  <c r="DK30" i="2"/>
  <c r="DK417" i="2"/>
  <c r="DK1120" i="2"/>
  <c r="DK519" i="2"/>
  <c r="DK874" i="2"/>
  <c r="DK414" i="2"/>
  <c r="DK446" i="2"/>
  <c r="DK718" i="2"/>
  <c r="DK243" i="2"/>
  <c r="DK436" i="2"/>
  <c r="DK430" i="2"/>
  <c r="DK355" i="2"/>
  <c r="DK476" i="2"/>
  <c r="DK468" i="2"/>
  <c r="DK442" i="2"/>
  <c r="DK884" i="2"/>
  <c r="DK431" i="2"/>
  <c r="DK456" i="2"/>
  <c r="DK502" i="2"/>
  <c r="DK13" i="2"/>
  <c r="DK473" i="2"/>
  <c r="DK802" i="2"/>
  <c r="DK354" i="2"/>
  <c r="DK408" i="2"/>
  <c r="DK437" i="2"/>
  <c r="DK33" i="2"/>
  <c r="DK448" i="2"/>
  <c r="DK425" i="2"/>
  <c r="DK451" i="2"/>
  <c r="DK1127" i="2"/>
  <c r="DK217" i="2"/>
  <c r="DK457" i="2"/>
  <c r="DK679" i="2"/>
  <c r="DK815" i="2"/>
  <c r="DK850" i="2"/>
  <c r="DK757" i="2"/>
  <c r="DK237" i="2"/>
  <c r="DK843" i="2"/>
  <c r="DK2" i="2"/>
  <c r="DK1122" i="2"/>
  <c r="DK1114" i="2"/>
  <c r="DK899" i="2"/>
  <c r="DK648" i="2"/>
  <c r="DK888" i="2"/>
  <c r="DK688" i="2"/>
  <c r="DK776" i="2"/>
  <c r="DK865" i="2"/>
  <c r="DK419" i="2"/>
  <c r="DK901" i="2"/>
  <c r="DK432" i="2"/>
  <c r="DK685" i="2"/>
  <c r="DK853" i="2"/>
  <c r="DK1126" i="2"/>
  <c r="DK848" i="2"/>
  <c r="DK680" i="2"/>
  <c r="DK204" i="2"/>
  <c r="DK649" i="2"/>
  <c r="DK711" i="2"/>
  <c r="DK250" i="2"/>
  <c r="DK904" i="2"/>
  <c r="DK807" i="2"/>
  <c r="DK682" i="2"/>
  <c r="DK691" i="2"/>
  <c r="DK854" i="2"/>
  <c r="DK439" i="2"/>
  <c r="DK876" i="2"/>
  <c r="DK675" i="2"/>
  <c r="DK895" i="2"/>
  <c r="DK855" i="2"/>
  <c r="DK523" i="2"/>
  <c r="DK887" i="2"/>
  <c r="DK719" i="2"/>
  <c r="DK614" i="2"/>
  <c r="DK740" i="2"/>
  <c r="DK617" i="2"/>
  <c r="DK918" i="2"/>
  <c r="DK875" i="2"/>
  <c r="DK420" i="2"/>
  <c r="DK1125" i="2"/>
  <c r="DK1121" i="2"/>
  <c r="DK515" i="2"/>
  <c r="DK925" i="2"/>
  <c r="DK866" i="2"/>
  <c r="DK544" i="2"/>
  <c r="DK747" i="2"/>
  <c r="DK723" i="2"/>
  <c r="DK870" i="2"/>
  <c r="DK1134" i="2"/>
  <c r="DK504" i="2"/>
  <c r="DK1115" i="2"/>
  <c r="DK726" i="2"/>
  <c r="DK249" i="2"/>
  <c r="DK849" i="2"/>
  <c r="DK548" i="2"/>
  <c r="DK540" i="2"/>
  <c r="DK511" i="2"/>
  <c r="DK29" i="2"/>
  <c r="DK423" i="2"/>
  <c r="DK689" i="2"/>
  <c r="DK769" i="2"/>
  <c r="DK412" i="2"/>
  <c r="DK774" i="2"/>
  <c r="DK23" i="2"/>
  <c r="DK863" i="2"/>
  <c r="DK811" i="2"/>
  <c r="DK744" i="2"/>
  <c r="DK686" i="2"/>
  <c r="DK427" i="2"/>
  <c r="DK345" i="2"/>
  <c r="DK8" i="2"/>
  <c r="DK480" i="2"/>
  <c r="DK282" i="2"/>
  <c r="DK525" i="2"/>
  <c r="DK349" i="2"/>
  <c r="DK407" i="2"/>
  <c r="DK762" i="2"/>
  <c r="DK735" i="2"/>
  <c r="DK852" i="2"/>
  <c r="DK42" i="2"/>
  <c r="DK801" i="2"/>
  <c r="DK908" i="2"/>
  <c r="DK715" i="2"/>
  <c r="DK443" i="2"/>
  <c r="DK490" i="2"/>
  <c r="DK251" i="2"/>
  <c r="DK898" i="2"/>
  <c r="DK919" i="2"/>
  <c r="DK693" i="2"/>
  <c r="DK624" i="2"/>
  <c r="DK862" i="2"/>
  <c r="DK506" i="2"/>
  <c r="DK772" i="2"/>
  <c r="DK268" i="2"/>
  <c r="DK878" i="2"/>
  <c r="DK623" i="2"/>
  <c r="DK778" i="2"/>
  <c r="DK868" i="2"/>
  <c r="DO86" i="2" l="1"/>
  <c r="DP86" i="2" s="1"/>
  <c r="DO1052" i="2"/>
  <c r="DP1052" i="2" s="1"/>
  <c r="DO97" i="2"/>
  <c r="DP97" i="2" s="1"/>
  <c r="DO87" i="2"/>
  <c r="DP87" i="2" s="1"/>
  <c r="DO65" i="2"/>
  <c r="DP65" i="2" s="1"/>
  <c r="DO1138" i="2"/>
  <c r="DP1138" i="2" s="1"/>
  <c r="DO1047" i="2"/>
  <c r="DP1047" i="2" s="1"/>
  <c r="DO1135" i="2"/>
  <c r="DP1135" i="2" s="1"/>
  <c r="DO1134" i="2"/>
  <c r="DP1134" i="2" s="1"/>
  <c r="DO1137" i="2"/>
  <c r="DP1137" i="2" s="1"/>
  <c r="DO96" i="2"/>
  <c r="DP96" i="2" s="1"/>
  <c r="DO95" i="2"/>
  <c r="DP95" i="2" s="1"/>
  <c r="DO94" i="2"/>
  <c r="DP94" i="2" s="1"/>
  <c r="DO93" i="2"/>
  <c r="DP93" i="2" s="1"/>
  <c r="DO92" i="2"/>
  <c r="DP92" i="2" s="1"/>
  <c r="DO1128" i="2"/>
  <c r="DP1128" i="2" s="1"/>
  <c r="DO1127" i="2"/>
  <c r="DP1127" i="2" s="1"/>
  <c r="DO1126" i="2"/>
  <c r="DP1126" i="2" s="1"/>
  <c r="DO1125" i="2"/>
  <c r="DP1125" i="2" s="1"/>
  <c r="DO1124" i="2"/>
  <c r="DP1124" i="2" s="1"/>
  <c r="DO64" i="2"/>
  <c r="DP64" i="2" s="1"/>
  <c r="DO1122" i="2"/>
  <c r="DP1122" i="2" s="1"/>
  <c r="DO1121" i="2"/>
  <c r="DP1121" i="2" s="1"/>
  <c r="DO1120" i="2"/>
  <c r="DP1120" i="2" s="1"/>
  <c r="DO1119" i="2"/>
  <c r="DP1119" i="2" s="1"/>
  <c r="DO1118" i="2"/>
  <c r="DP1118" i="2" s="1"/>
  <c r="DO90" i="2"/>
  <c r="DP90" i="2" s="1"/>
  <c r="DO1116" i="2"/>
  <c r="DP1116" i="2" s="1"/>
  <c r="DO1115" i="2"/>
  <c r="DP1115" i="2" s="1"/>
  <c r="DO1114" i="2"/>
  <c r="DP1114" i="2" s="1"/>
  <c r="DO1113" i="2"/>
  <c r="DP1113" i="2" s="1"/>
  <c r="DO1112" i="2"/>
  <c r="DP1112" i="2" s="1"/>
  <c r="DO89" i="2"/>
  <c r="DP89" i="2" s="1"/>
  <c r="E44" i="1"/>
  <c r="F44" i="1" s="1"/>
  <c r="H44" i="1" s="1"/>
  <c r="E50" i="1"/>
  <c r="E52" i="1"/>
  <c r="E47" i="1"/>
  <c r="F47" i="1" s="1"/>
  <c r="H47" i="1" s="1"/>
  <c r="E42" i="1"/>
  <c r="F42" i="1" s="1"/>
  <c r="E46" i="1"/>
  <c r="E43" i="1"/>
  <c r="E45" i="1"/>
  <c r="C23" i="1"/>
  <c r="K47" i="1" l="1"/>
  <c r="K44" i="1"/>
  <c r="E48" i="1"/>
  <c r="C24" i="1"/>
  <c r="F45" i="1"/>
  <c r="F46" i="1"/>
  <c r="H46" i="1" s="1"/>
  <c r="F43" i="1"/>
  <c r="H43" i="1" s="1"/>
  <c r="H42" i="1"/>
  <c r="G34" i="1"/>
  <c r="D34" i="1"/>
  <c r="F33" i="1" l="1"/>
  <c r="F37" i="1"/>
  <c r="F29" i="1"/>
  <c r="F36" i="1"/>
  <c r="F38" i="1"/>
  <c r="E19" i="1"/>
  <c r="E20" i="1" s="1"/>
  <c r="F52" i="1" s="1"/>
  <c r="K42" i="1"/>
  <c r="K43" i="1"/>
  <c r="K46" i="1"/>
  <c r="F48" i="1"/>
  <c r="H45" i="1"/>
  <c r="DM93" i="2"/>
  <c r="DM64" i="2"/>
  <c r="DM92" i="2"/>
  <c r="DM94" i="2"/>
  <c r="DM65" i="2"/>
  <c r="DM1137" i="2"/>
  <c r="DM95" i="2"/>
  <c r="DM90" i="2"/>
  <c r="DM1116" i="2"/>
  <c r="DM1119" i="2"/>
  <c r="DM1126" i="2"/>
  <c r="DM97" i="2"/>
  <c r="DM1127" i="2"/>
  <c r="DM1135" i="2"/>
  <c r="DM96" i="2"/>
  <c r="DM1047" i="2"/>
  <c r="DM89" i="2"/>
  <c r="DM1112" i="2"/>
  <c r="DM87" i="2"/>
  <c r="DM1118" i="2"/>
  <c r="DM1114" i="2"/>
  <c r="DM1052" i="2"/>
  <c r="DM1124" i="2"/>
  <c r="DM1125" i="2"/>
  <c r="DM1113" i="2"/>
  <c r="DM1120" i="2"/>
  <c r="DM1121" i="2"/>
  <c r="DM1134" i="2"/>
  <c r="DM86" i="2"/>
  <c r="DM1128" i="2"/>
  <c r="DM1115" i="2"/>
  <c r="DM1138" i="2"/>
  <c r="DM1122" i="2"/>
  <c r="DN1122" i="2" l="1"/>
  <c r="DN1115" i="2"/>
  <c r="DN1128" i="2"/>
  <c r="DN86" i="2"/>
  <c r="DN1134" i="2"/>
  <c r="DN1121" i="2"/>
  <c r="DN1120" i="2"/>
  <c r="DN1113" i="2"/>
  <c r="DN1125" i="2"/>
  <c r="DN1124" i="2"/>
  <c r="DN1052" i="2"/>
  <c r="DN1114" i="2"/>
  <c r="DN1118" i="2"/>
  <c r="DN87" i="2"/>
  <c r="DN1112" i="2"/>
  <c r="DN1135" i="2"/>
  <c r="DN1127" i="2"/>
  <c r="DN97" i="2"/>
  <c r="DN1126" i="2"/>
  <c r="DN1119" i="2"/>
  <c r="DN1116" i="2"/>
  <c r="F51" i="1"/>
  <c r="F53" i="1"/>
  <c r="F50" i="1"/>
  <c r="K45" i="1"/>
  <c r="D40" i="1"/>
  <c r="F54" i="1" l="1"/>
  <c r="H52" i="1"/>
  <c r="E28" i="1"/>
  <c r="F28" i="1" s="1"/>
  <c r="E30" i="1"/>
  <c r="E33" i="1"/>
  <c r="E31" i="1"/>
  <c r="E29" i="1"/>
  <c r="E32" i="1"/>
  <c r="E38" i="1"/>
  <c r="H38" i="1" s="1"/>
  <c r="E36" i="1"/>
  <c r="H53" i="1" l="1"/>
  <c r="H37" i="1"/>
  <c r="K52" i="1"/>
  <c r="H33" i="1"/>
  <c r="F32" i="1"/>
  <c r="H32" i="1" s="1"/>
  <c r="H29" i="1"/>
  <c r="F31" i="1"/>
  <c r="H31" i="1" s="1"/>
  <c r="F30" i="1"/>
  <c r="H30" i="1" s="1"/>
  <c r="H51" i="1"/>
  <c r="E54" i="1"/>
  <c r="E55" i="1" s="1"/>
  <c r="E39" i="1"/>
  <c r="DL22" i="2"/>
  <c r="DL13" i="2"/>
  <c r="DL59" i="2"/>
  <c r="DL61" i="2"/>
  <c r="DL24" i="2"/>
  <c r="DL50" i="2"/>
  <c r="DL21" i="2"/>
  <c r="DL1051" i="2"/>
  <c r="DL35" i="2"/>
  <c r="DL48" i="2"/>
  <c r="DL31" i="2"/>
  <c r="DL60" i="2"/>
  <c r="DL67" i="2"/>
  <c r="DL42" i="2"/>
  <c r="DL36" i="2"/>
  <c r="DL55" i="2"/>
  <c r="DL30" i="2"/>
  <c r="DL15" i="2"/>
  <c r="DL7" i="2"/>
  <c r="DL47" i="2"/>
  <c r="DL91" i="2"/>
  <c r="DL27" i="2"/>
  <c r="DL6" i="2"/>
  <c r="DL9" i="2"/>
  <c r="DL45" i="2"/>
  <c r="DL37" i="2"/>
  <c r="DL40" i="2"/>
  <c r="DL19" i="2"/>
  <c r="DL69" i="2"/>
  <c r="DL20" i="2"/>
  <c r="DL3" i="2"/>
  <c r="DL14" i="2"/>
  <c r="DL51" i="2"/>
  <c r="DL8" i="2"/>
  <c r="DL34" i="2"/>
  <c r="DL33" i="2"/>
  <c r="DL2" i="2"/>
  <c r="DL62" i="2"/>
  <c r="DL54" i="2"/>
  <c r="DL16" i="2"/>
  <c r="DL101" i="2"/>
  <c r="DL100" i="2"/>
  <c r="DL28" i="2"/>
  <c r="DL26" i="2"/>
  <c r="DL4" i="2"/>
  <c r="DL17" i="2"/>
  <c r="DL39" i="2"/>
  <c r="DL53" i="2"/>
  <c r="DL23" i="2"/>
  <c r="DL57" i="2"/>
  <c r="DL38" i="2"/>
  <c r="DL11" i="2"/>
  <c r="DL58" i="2"/>
  <c r="DL32" i="2"/>
  <c r="DL5" i="2"/>
  <c r="DL18" i="2"/>
  <c r="DL10" i="2"/>
  <c r="DL25" i="2"/>
  <c r="DL49" i="2"/>
  <c r="DL46" i="2"/>
  <c r="DL56" i="2"/>
  <c r="DL103" i="2"/>
  <c r="DL1143" i="2"/>
  <c r="DL29" i="2"/>
  <c r="DL41" i="2"/>
  <c r="DL52" i="2"/>
  <c r="DL44" i="2"/>
  <c r="DL43" i="2"/>
  <c r="DL102" i="2"/>
  <c r="DL66" i="2"/>
  <c r="DL12" i="2"/>
  <c r="K38" i="1"/>
  <c r="E34" i="1"/>
  <c r="DJ1093" i="2" l="1"/>
  <c r="DJ1012" i="2"/>
  <c r="DJ1103" i="2"/>
  <c r="DJ1075" i="2"/>
  <c r="DJ1027" i="2"/>
  <c r="DJ1117" i="2"/>
  <c r="DJ1001" i="2"/>
  <c r="DJ1110" i="2"/>
  <c r="DJ1000" i="2"/>
  <c r="DJ997" i="2"/>
  <c r="DJ1006" i="2"/>
  <c r="DJ1004" i="2"/>
  <c r="DJ1058" i="2"/>
  <c r="DJ40" i="2"/>
  <c r="DJ1082" i="2"/>
  <c r="DJ1019" i="2"/>
  <c r="DJ21" i="2"/>
  <c r="DJ1007" i="2"/>
  <c r="DK1007" i="2" s="1"/>
  <c r="DJ1037" i="2"/>
  <c r="DJ1070" i="2"/>
  <c r="DJ1029" i="2"/>
  <c r="DJ60" i="2"/>
  <c r="DJ1133" i="2"/>
  <c r="DJ34" i="2"/>
  <c r="DJ952" i="2"/>
  <c r="DJ981" i="2"/>
  <c r="DJ1085" i="2"/>
  <c r="DJ1104" i="2"/>
  <c r="DJ1010" i="2"/>
  <c r="DJ894" i="2"/>
  <c r="DJ973" i="2"/>
  <c r="DJ967" i="2"/>
  <c r="DJ963" i="2"/>
  <c r="DJ959" i="2"/>
  <c r="DJ990" i="2"/>
  <c r="DJ882" i="2"/>
  <c r="DJ968" i="2"/>
  <c r="DJ1017" i="2"/>
  <c r="DJ902" i="2"/>
  <c r="DJ1033" i="2"/>
  <c r="DJ985" i="2"/>
  <c r="DJ1064" i="2"/>
  <c r="DJ900" i="2"/>
  <c r="DK900" i="2" s="1"/>
  <c r="DJ946" i="2"/>
  <c r="DJ906" i="2"/>
  <c r="DJ986" i="2"/>
  <c r="DJ977" i="2"/>
  <c r="DJ965" i="2"/>
  <c r="DJ911" i="2"/>
  <c r="DJ957" i="2"/>
  <c r="DJ1016" i="2"/>
  <c r="DJ960" i="2"/>
  <c r="DJ1011" i="2"/>
  <c r="DJ1005" i="2"/>
  <c r="DJ964" i="2"/>
  <c r="DJ910" i="2"/>
  <c r="DJ881" i="2"/>
  <c r="DJ948" i="2"/>
  <c r="DJ1034" i="2"/>
  <c r="DJ61" i="2"/>
  <c r="DJ961" i="2"/>
  <c r="DJ972" i="2"/>
  <c r="DJ1059" i="2"/>
  <c r="DJ921" i="2"/>
  <c r="DJ984" i="2"/>
  <c r="DJ890" i="2"/>
  <c r="DJ950" i="2"/>
  <c r="DJ1092" i="2"/>
  <c r="DJ1140" i="2"/>
  <c r="DJ891" i="2"/>
  <c r="DJ922" i="2"/>
  <c r="DJ1015" i="2"/>
  <c r="DJ991" i="2"/>
  <c r="DJ1022" i="2"/>
  <c r="DJ999" i="2"/>
  <c r="DJ897" i="2"/>
  <c r="DJ949" i="2"/>
  <c r="DJ1003" i="2"/>
  <c r="DJ1141" i="2"/>
  <c r="DJ51" i="2"/>
  <c r="DJ983" i="2"/>
  <c r="DJ1144" i="2"/>
  <c r="DJ943" i="2"/>
  <c r="DJ912" i="2"/>
  <c r="DJ947" i="2"/>
  <c r="DJ937" i="2"/>
  <c r="DJ821" i="2"/>
  <c r="DJ824" i="2"/>
  <c r="DJ832" i="2"/>
  <c r="DJ551" i="2"/>
  <c r="DJ587" i="2"/>
  <c r="DJ676" i="2"/>
  <c r="DJ558" i="2"/>
  <c r="DJ560" i="2"/>
  <c r="DJ562" i="2"/>
  <c r="DJ564" i="2"/>
  <c r="DJ724" i="2"/>
  <c r="DJ566" i="2"/>
  <c r="DJ568" i="2"/>
  <c r="DJ725" i="2"/>
  <c r="DJ570" i="2"/>
  <c r="DJ572" i="2"/>
  <c r="DJ752" i="2"/>
  <c r="DJ574" i="2"/>
  <c r="DJ576" i="2"/>
  <c r="DJ754" i="2"/>
  <c r="DJ578" i="2"/>
  <c r="DJ580" i="2"/>
  <c r="DJ755" i="2"/>
  <c r="DJ1045" i="2"/>
  <c r="DJ820" i="2"/>
  <c r="DJ557" i="2"/>
  <c r="DJ569" i="2"/>
  <c r="DJ619" i="2"/>
  <c r="DJ945" i="2"/>
  <c r="DJ932" i="2"/>
  <c r="DJ944" i="2"/>
  <c r="DJ929" i="2"/>
  <c r="DJ1130" i="2"/>
  <c r="DJ835" i="2"/>
  <c r="DJ825" i="2"/>
  <c r="DJ839" i="2"/>
  <c r="DJ358" i="2"/>
  <c r="DJ554" i="2"/>
  <c r="DJ541" i="2"/>
  <c r="DJ364" i="2"/>
  <c r="DJ466" i="2"/>
  <c r="DJ368" i="2"/>
  <c r="DJ372" i="2"/>
  <c r="DJ629" i="2"/>
  <c r="DJ376" i="2"/>
  <c r="DJ380" i="2"/>
  <c r="DJ633" i="2"/>
  <c r="DJ384" i="2"/>
  <c r="DJ388" i="2"/>
  <c r="DJ637" i="2"/>
  <c r="DJ392" i="2"/>
  <c r="DJ396" i="2"/>
  <c r="DJ641" i="2"/>
  <c r="DJ400" i="2"/>
  <c r="DJ404" i="2"/>
  <c r="DJ645" i="2"/>
  <c r="DJ1042" i="2"/>
  <c r="DJ934" i="2"/>
  <c r="DJ823" i="2"/>
  <c r="DJ563" i="2"/>
  <c r="DJ573" i="2"/>
  <c r="DJ978" i="2"/>
  <c r="DJ938" i="2"/>
  <c r="DJ920" i="2"/>
  <c r="DJ936" i="2"/>
  <c r="DJ833" i="2"/>
  <c r="DJ836" i="2"/>
  <c r="DJ826" i="2"/>
  <c r="DJ840" i="2"/>
  <c r="DJ359" i="2"/>
  <c r="DJ460" i="2"/>
  <c r="DJ542" i="2"/>
  <c r="DJ365" i="2"/>
  <c r="DJ467" i="2"/>
  <c r="DJ369" i="2"/>
  <c r="DJ373" i="2"/>
  <c r="DJ630" i="2"/>
  <c r="DJ377" i="2"/>
  <c r="DJ381" i="2"/>
  <c r="DJ634" i="2"/>
  <c r="DJ385" i="2"/>
  <c r="DJ389" i="2"/>
  <c r="DJ638" i="2"/>
  <c r="DJ393" i="2"/>
  <c r="DJ397" i="2"/>
  <c r="DJ642" i="2"/>
  <c r="DJ401" i="2"/>
  <c r="DJ405" i="2"/>
  <c r="DJ646" i="2"/>
  <c r="DJ1044" i="2"/>
  <c r="DJ903" i="2"/>
  <c r="DJ831" i="2"/>
  <c r="DJ720" i="2"/>
  <c r="DJ575" i="2"/>
  <c r="DJ935" i="2"/>
  <c r="DJ931" i="2"/>
  <c r="DJ907" i="2"/>
  <c r="DJ955" i="2"/>
  <c r="DJ834" i="2"/>
  <c r="DJ837" i="2"/>
  <c r="DJ827" i="2"/>
  <c r="DJ841" i="2"/>
  <c r="DJ552" i="2"/>
  <c r="DJ461" i="2"/>
  <c r="DJ684" i="2"/>
  <c r="DJ589" i="2"/>
  <c r="DJ591" i="2"/>
  <c r="DJ593" i="2"/>
  <c r="DJ595" i="2"/>
  <c r="DJ732" i="2"/>
  <c r="DJ597" i="2"/>
  <c r="DJ599" i="2"/>
  <c r="DJ733" i="2"/>
  <c r="DJ601" i="2"/>
  <c r="DJ603" i="2"/>
  <c r="DJ765" i="2"/>
  <c r="DJ605" i="2"/>
  <c r="DJ607" i="2"/>
  <c r="DJ767" i="2"/>
  <c r="DJ609" i="2"/>
  <c r="DJ611" i="2"/>
  <c r="DJ734" i="2"/>
  <c r="DJ1046" i="2"/>
  <c r="DJ916" i="2"/>
  <c r="DJ561" i="2"/>
  <c r="DJ746" i="2"/>
  <c r="DJ915" i="2"/>
  <c r="DJ928" i="2"/>
  <c r="DJ940" i="2"/>
  <c r="DJ953" i="2"/>
  <c r="DJ923" i="2"/>
  <c r="DJ817" i="2"/>
  <c r="DJ822" i="2"/>
  <c r="DJ828" i="2"/>
  <c r="DJ585" i="2"/>
  <c r="DJ553" i="2"/>
  <c r="DJ462" i="2"/>
  <c r="DJ588" i="2"/>
  <c r="DJ590" i="2"/>
  <c r="DJ592" i="2"/>
  <c r="DJ594" i="2"/>
  <c r="DJ761" i="2"/>
  <c r="DJ596" i="2"/>
  <c r="DJ598" i="2"/>
  <c r="DJ730" i="2"/>
  <c r="DJ600" i="2"/>
  <c r="DJ602" i="2"/>
  <c r="DJ731" i="2"/>
  <c r="DJ604" i="2"/>
  <c r="DJ606" i="2"/>
  <c r="DJ766" i="2"/>
  <c r="DJ608" i="2"/>
  <c r="DJ610" i="2"/>
  <c r="DJ768" i="2"/>
  <c r="DJ556" i="2"/>
  <c r="DJ721" i="2"/>
  <c r="DJ579" i="2"/>
  <c r="DJ941" i="2"/>
  <c r="DJ926" i="2"/>
  <c r="DJ914" i="2"/>
  <c r="DJ942" i="2"/>
  <c r="DJ927" i="2"/>
  <c r="DJ818" i="2"/>
  <c r="DJ712" i="2"/>
  <c r="DJ829" i="2"/>
  <c r="DJ356" i="2"/>
  <c r="DJ360" i="2"/>
  <c r="DJ463" i="2"/>
  <c r="DJ362" i="2"/>
  <c r="DJ464" i="2"/>
  <c r="DJ366" i="2"/>
  <c r="DJ370" i="2"/>
  <c r="DJ627" i="2"/>
  <c r="DJ374" i="2"/>
  <c r="DJ378" i="2"/>
  <c r="DJ631" i="2"/>
  <c r="DJ382" i="2"/>
  <c r="DJ386" i="2"/>
  <c r="DJ635" i="2"/>
  <c r="DJ390" i="2"/>
  <c r="DJ394" i="2"/>
  <c r="DJ639" i="2"/>
  <c r="DJ398" i="2"/>
  <c r="DJ402" i="2"/>
  <c r="DJ643" i="2"/>
  <c r="DJ559" i="2"/>
  <c r="DJ571" i="2"/>
  <c r="DJ924" i="2"/>
  <c r="DJ939" i="2"/>
  <c r="DJ917" i="2"/>
  <c r="DJ933" i="2"/>
  <c r="DJ819" i="2"/>
  <c r="DJ838" i="2"/>
  <c r="DJ830" i="2"/>
  <c r="DJ357" i="2"/>
  <c r="DJ361" i="2"/>
  <c r="DJ555" i="2"/>
  <c r="DJ363" i="2"/>
  <c r="DJ465" i="2"/>
  <c r="DJ367" i="2"/>
  <c r="DJ371" i="2"/>
  <c r="DJ628" i="2"/>
  <c r="DJ375" i="2"/>
  <c r="DJ379" i="2"/>
  <c r="DJ632" i="2"/>
  <c r="DJ383" i="2"/>
  <c r="DJ387" i="2"/>
  <c r="DJ636" i="2"/>
  <c r="DJ391" i="2"/>
  <c r="DJ395" i="2"/>
  <c r="DJ640" i="2"/>
  <c r="DJ399" i="2"/>
  <c r="DJ403" i="2"/>
  <c r="DJ644" i="2"/>
  <c r="DJ1051" i="2"/>
  <c r="DJ930" i="2"/>
  <c r="DJ550" i="2"/>
  <c r="DJ565" i="2"/>
  <c r="DJ753" i="2"/>
  <c r="DJ1043" i="2"/>
  <c r="DJ586" i="2"/>
  <c r="DJ567" i="2"/>
  <c r="DJ577" i="2"/>
  <c r="DJ970" i="2"/>
  <c r="DJ1008" i="2"/>
  <c r="DJ987" i="2"/>
  <c r="DJ956" i="2"/>
  <c r="DJ1076" i="2"/>
  <c r="DJ976" i="2"/>
  <c r="DJ1030" i="2"/>
  <c r="DJ1025" i="2"/>
  <c r="DJ975" i="2"/>
  <c r="DJ1077" i="2"/>
  <c r="DJ1062" i="2"/>
  <c r="DJ1023" i="2"/>
  <c r="DJ992" i="2"/>
  <c r="DJ1084" i="2"/>
  <c r="DJ1074" i="2"/>
  <c r="DJ993" i="2"/>
  <c r="DJ1088" i="2"/>
  <c r="DJ1060" i="2"/>
  <c r="DJ1026" i="2"/>
  <c r="DJ1024" i="2"/>
  <c r="DJ958" i="2"/>
  <c r="DJ998" i="2"/>
  <c r="DJ1002" i="2"/>
  <c r="DJ1069" i="2"/>
  <c r="DJ974" i="2"/>
  <c r="DJ1020" i="2"/>
  <c r="DJ1083" i="2"/>
  <c r="DJ971" i="2"/>
  <c r="DJ962" i="2"/>
  <c r="DJ1028" i="2"/>
  <c r="DJ980" i="2"/>
  <c r="DJ1078" i="2"/>
  <c r="DJ1079" i="2"/>
  <c r="DJ1089" i="2"/>
  <c r="DJ1090" i="2"/>
  <c r="DJ979" i="2"/>
  <c r="DJ966" i="2"/>
  <c r="DJ1039" i="2"/>
  <c r="DJ1080" i="2"/>
  <c r="DJ582" i="2"/>
  <c r="DJ1067" i="2"/>
  <c r="DJ1009" i="2"/>
  <c r="DJ1021" i="2"/>
  <c r="DJ1032" i="2"/>
  <c r="DJ1071" i="2"/>
  <c r="DJ1063" i="2"/>
  <c r="DJ1073" i="2"/>
  <c r="DJ1068" i="2"/>
  <c r="DJ994" i="2"/>
  <c r="DJ1014" i="2"/>
  <c r="DJ1065" i="2"/>
  <c r="DJ1072" i="2"/>
  <c r="DJ995" i="2"/>
  <c r="DJ982" i="2"/>
  <c r="DJ1094" i="2"/>
  <c r="DJ996" i="2"/>
  <c r="DJ989" i="2"/>
  <c r="DJ1031" i="2"/>
  <c r="DJ1061" i="2"/>
  <c r="DJ1081" i="2"/>
  <c r="DJ988" i="2"/>
  <c r="DJ1013" i="2"/>
  <c r="DJ969" i="2"/>
  <c r="DJ892" i="2"/>
  <c r="DJ1018" i="2"/>
  <c r="DJ1066" i="2"/>
  <c r="DM26" i="2"/>
  <c r="DM60" i="2"/>
  <c r="DM44" i="2"/>
  <c r="DM49" i="2"/>
  <c r="DM38" i="2"/>
  <c r="DM28" i="2"/>
  <c r="DM34" i="2"/>
  <c r="DM40" i="2"/>
  <c r="DM7" i="2"/>
  <c r="DM31" i="2"/>
  <c r="DM59" i="2"/>
  <c r="DM33" i="2"/>
  <c r="DM52" i="2"/>
  <c r="DM100" i="2"/>
  <c r="DM8" i="2"/>
  <c r="DM37" i="2"/>
  <c r="DM15" i="2"/>
  <c r="DM48" i="2"/>
  <c r="DM13" i="2"/>
  <c r="DM11" i="2"/>
  <c r="DM61" i="2"/>
  <c r="DM41" i="2"/>
  <c r="DM10" i="2"/>
  <c r="DM23" i="2"/>
  <c r="DM101" i="2"/>
  <c r="DM51" i="2"/>
  <c r="DM45" i="2"/>
  <c r="DM30" i="2"/>
  <c r="DM35" i="2"/>
  <c r="DM22" i="2"/>
  <c r="DM43" i="2"/>
  <c r="DM19" i="2"/>
  <c r="DM25" i="2"/>
  <c r="DM29" i="2"/>
  <c r="DM18" i="2"/>
  <c r="DM53" i="2"/>
  <c r="DM16" i="2"/>
  <c r="DM14" i="2"/>
  <c r="DM9" i="2"/>
  <c r="DM55" i="2"/>
  <c r="DM1051" i="2"/>
  <c r="DM46" i="2"/>
  <c r="DM47" i="2"/>
  <c r="DM57" i="2"/>
  <c r="DM12" i="2"/>
  <c r="DM1143" i="2"/>
  <c r="DM5" i="2"/>
  <c r="DM39" i="2"/>
  <c r="DM54" i="2"/>
  <c r="DM3" i="2"/>
  <c r="DM6" i="2"/>
  <c r="DM36" i="2"/>
  <c r="DM21" i="2"/>
  <c r="DM103" i="2"/>
  <c r="DM32" i="2"/>
  <c r="DM17" i="2"/>
  <c r="DM62" i="2"/>
  <c r="DM20" i="2"/>
  <c r="DM27" i="2"/>
  <c r="DM42" i="2"/>
  <c r="DM50" i="2"/>
  <c r="DM66" i="2"/>
  <c r="DM102" i="2"/>
  <c r="DM56" i="2"/>
  <c r="DM58" i="2"/>
  <c r="DM4" i="2"/>
  <c r="DM2" i="2"/>
  <c r="DM69" i="2"/>
  <c r="DM91" i="2"/>
  <c r="DM67" i="2"/>
  <c r="DM24" i="2"/>
  <c r="F39" i="1"/>
  <c r="H36" i="1"/>
  <c r="K53" i="1"/>
  <c r="K51" i="1"/>
  <c r="DK561" i="2"/>
  <c r="DK818" i="2"/>
  <c r="DK372" i="2"/>
  <c r="DK619" i="2"/>
  <c r="DK381" i="2"/>
  <c r="DK93" i="2"/>
  <c r="DK95" i="2"/>
  <c r="DK590" i="2"/>
  <c r="DK576" i="2"/>
  <c r="DK587" i="2"/>
  <c r="K29" i="1"/>
  <c r="DK94" i="2"/>
  <c r="DK92" i="2"/>
  <c r="DK558" i="2"/>
  <c r="DK826" i="2"/>
  <c r="DK766" i="2"/>
  <c r="DK96" i="2"/>
  <c r="DK836" i="2"/>
  <c r="DK1047" i="2"/>
  <c r="DK404" i="2"/>
  <c r="DK640" i="2"/>
  <c r="DK89" i="2"/>
  <c r="DK945" i="2"/>
  <c r="DK903" i="2"/>
  <c r="DK1000" i="2"/>
  <c r="DK1029" i="2"/>
  <c r="K30" i="1"/>
  <c r="DK1137" i="2"/>
  <c r="DK65" i="2"/>
  <c r="K31" i="1"/>
  <c r="DK1138" i="2"/>
  <c r="DK983" i="2"/>
  <c r="DK890" i="2"/>
  <c r="DK963" i="2"/>
  <c r="DK1064" i="2"/>
  <c r="DK881" i="2"/>
  <c r="DK906" i="2"/>
  <c r="DK64" i="2"/>
  <c r="K32" i="1"/>
  <c r="DK90" i="2"/>
  <c r="K33" i="1"/>
  <c r="DK1073" i="2"/>
  <c r="H50" i="1"/>
  <c r="E40" i="1"/>
  <c r="H28" i="1"/>
  <c r="F34" i="1"/>
  <c r="DK754" i="2" l="1"/>
  <c r="DK373" i="2"/>
  <c r="DK959" i="2"/>
  <c r="DK765" i="2"/>
  <c r="DK997" i="2"/>
  <c r="DK566" i="2"/>
  <c r="DK390" i="2"/>
  <c r="DK957" i="2"/>
  <c r="DK823" i="2"/>
  <c r="DK1104" i="2"/>
  <c r="DK990" i="2"/>
  <c r="DK638" i="2"/>
  <c r="DK976" i="2"/>
  <c r="DK720" i="2"/>
  <c r="DK712" i="2"/>
  <c r="DK630" i="2"/>
  <c r="DK376" i="2"/>
  <c r="DK1144" i="2"/>
  <c r="DK950" i="2"/>
  <c r="DK641" i="2"/>
  <c r="DK946" i="2"/>
  <c r="DK1034" i="2"/>
  <c r="DK399" i="2"/>
  <c r="DK629" i="2"/>
  <c r="DK594" i="2"/>
  <c r="DK943" i="2"/>
  <c r="DK374" i="2"/>
  <c r="DK1006" i="2"/>
  <c r="DK1037" i="2"/>
  <c r="DK827" i="2"/>
  <c r="DK992" i="2"/>
  <c r="DK592" i="2"/>
  <c r="DK932" i="2"/>
  <c r="DK948" i="2"/>
  <c r="DK911" i="2"/>
  <c r="DK968" i="2"/>
  <c r="DK551" i="2"/>
  <c r="DK952" i="2"/>
  <c r="DK912" i="2"/>
  <c r="DK460" i="2"/>
  <c r="DK580" i="2"/>
  <c r="DK755" i="2"/>
  <c r="DK724" i="2"/>
  <c r="DK361" i="2"/>
  <c r="DK633" i="2"/>
  <c r="DK591" i="2"/>
  <c r="DK882" i="2"/>
  <c r="DK396" i="2"/>
  <c r="DK916" i="2"/>
  <c r="DK1058" i="2"/>
  <c r="DK825" i="2"/>
  <c r="DK991" i="2"/>
  <c r="DK1093" i="2"/>
  <c r="DK1024" i="2"/>
  <c r="DK840" i="2"/>
  <c r="DK21" i="2"/>
  <c r="DK984" i="2"/>
  <c r="DK392" i="2"/>
  <c r="DK369" i="2"/>
  <c r="DK578" i="2"/>
  <c r="DK985" i="2"/>
  <c r="DK541" i="2"/>
  <c r="DK570" i="2"/>
  <c r="DK569" i="2"/>
  <c r="DK938" i="2"/>
  <c r="DK832" i="2"/>
  <c r="DK834" i="2"/>
  <c r="DK1103" i="2"/>
  <c r="DK358" i="2"/>
  <c r="DK761" i="2"/>
  <c r="DK380" i="2"/>
  <c r="DK1085" i="2"/>
  <c r="DK1076" i="2"/>
  <c r="DK725" i="2"/>
  <c r="DK397" i="2"/>
  <c r="DK393" i="2"/>
  <c r="DK573" i="2"/>
  <c r="DK999" i="2"/>
  <c r="DK839" i="2"/>
  <c r="DK563" i="2"/>
  <c r="DK1016" i="2"/>
  <c r="DK1012" i="2"/>
  <c r="DK981" i="2"/>
  <c r="DK639" i="2"/>
  <c r="DK568" i="2"/>
  <c r="DK817" i="2"/>
  <c r="DK632" i="2"/>
  <c r="DK593" i="2"/>
  <c r="DK982" i="2"/>
  <c r="DK1022" i="2"/>
  <c r="DN24" i="2"/>
  <c r="DN67" i="2"/>
  <c r="DN91" i="2"/>
  <c r="DN69" i="2"/>
  <c r="DN2" i="2"/>
  <c r="DN4" i="2"/>
  <c r="DN58" i="2"/>
  <c r="DN56" i="2"/>
  <c r="DN66" i="2"/>
  <c r="DN50" i="2"/>
  <c r="DN42" i="2"/>
  <c r="DN27" i="2"/>
  <c r="DN20" i="2"/>
  <c r="DN17" i="2"/>
  <c r="DN32" i="2"/>
  <c r="DN36" i="2"/>
  <c r="DN6" i="2"/>
  <c r="DN3" i="2"/>
  <c r="DN54" i="2"/>
  <c r="DN39" i="2"/>
  <c r="DN5" i="2"/>
  <c r="DN1143" i="2"/>
  <c r="DN12" i="2"/>
  <c r="DN47" i="2"/>
  <c r="DN46" i="2"/>
  <c r="DN9" i="2"/>
  <c r="DN14" i="2"/>
  <c r="DN16" i="2"/>
  <c r="DN53" i="2"/>
  <c r="DN18" i="2"/>
  <c r="DN29" i="2"/>
  <c r="DN25" i="2"/>
  <c r="DN19" i="2"/>
  <c r="DN43" i="2"/>
  <c r="DN22" i="2"/>
  <c r="DN35" i="2"/>
  <c r="DN30" i="2"/>
  <c r="DN45" i="2"/>
  <c r="DN23" i="2"/>
  <c r="DN10" i="2"/>
  <c r="DN41" i="2"/>
  <c r="DN11" i="2"/>
  <c r="DN13" i="2"/>
  <c r="DN48" i="2"/>
  <c r="DN15" i="2"/>
  <c r="DN37" i="2"/>
  <c r="DN8" i="2"/>
  <c r="DN100" i="2"/>
  <c r="DN52" i="2"/>
  <c r="DN33" i="2"/>
  <c r="DN31" i="2"/>
  <c r="DN7" i="2"/>
  <c r="DN28" i="2"/>
  <c r="DN38" i="2"/>
  <c r="DN49" i="2"/>
  <c r="DN44" i="2"/>
  <c r="DN26" i="2"/>
  <c r="DK1066" i="2"/>
  <c r="DK1018" i="2"/>
  <c r="DK892" i="2"/>
  <c r="DK969" i="2"/>
  <c r="DK1013" i="2"/>
  <c r="DK988" i="2"/>
  <c r="DK1081" i="2"/>
  <c r="DK1061" i="2"/>
  <c r="DK1031" i="2"/>
  <c r="DK989" i="2"/>
  <c r="DK996" i="2"/>
  <c r="DK1094" i="2"/>
  <c r="DK995" i="2"/>
  <c r="DK1072" i="2"/>
  <c r="DK1065" i="2"/>
  <c r="DK1014" i="2"/>
  <c r="DK994" i="2"/>
  <c r="DK1068" i="2"/>
  <c r="DK1063" i="2"/>
  <c r="DK1071" i="2"/>
  <c r="DK1032" i="2"/>
  <c r="DK1021" i="2"/>
  <c r="DK1009" i="2"/>
  <c r="DK1067" i="2"/>
  <c r="DK582" i="2"/>
  <c r="DK1080" i="2"/>
  <c r="DK1039" i="2"/>
  <c r="DK966" i="2"/>
  <c r="DK979" i="2"/>
  <c r="DK1090" i="2"/>
  <c r="DK1089" i="2"/>
  <c r="DK1079" i="2"/>
  <c r="DK1078" i="2"/>
  <c r="DK980" i="2"/>
  <c r="DK1028" i="2"/>
  <c r="DK962" i="2"/>
  <c r="DK971" i="2"/>
  <c r="DK1083" i="2"/>
  <c r="DK1020" i="2"/>
  <c r="DK974" i="2"/>
  <c r="DK1069" i="2"/>
  <c r="DK1002" i="2"/>
  <c r="DK998" i="2"/>
  <c r="DK958" i="2"/>
  <c r="DK1026" i="2"/>
  <c r="DK1060" i="2"/>
  <c r="DK1088" i="2"/>
  <c r="DK993" i="2"/>
  <c r="DK1074" i="2"/>
  <c r="DK1084" i="2"/>
  <c r="DK1023" i="2"/>
  <c r="DK1062" i="2"/>
  <c r="DK1077" i="2"/>
  <c r="DK975" i="2"/>
  <c r="DK1025" i="2"/>
  <c r="DK1030" i="2"/>
  <c r="DK956" i="2"/>
  <c r="DK987" i="2"/>
  <c r="DK1008" i="2"/>
  <c r="DK970" i="2"/>
  <c r="DK577" i="2"/>
  <c r="DK567" i="2"/>
  <c r="DK586" i="2"/>
  <c r="DK1043" i="2"/>
  <c r="DK753" i="2"/>
  <c r="DK565" i="2"/>
  <c r="DK550" i="2"/>
  <c r="DK930" i="2"/>
  <c r="DK1051" i="2"/>
  <c r="DN1051" i="2" s="1"/>
  <c r="DK644" i="2"/>
  <c r="DK403" i="2"/>
  <c r="DK395" i="2"/>
  <c r="DK391" i="2"/>
  <c r="DK636" i="2"/>
  <c r="DK387" i="2"/>
  <c r="DK383" i="2"/>
  <c r="DK379" i="2"/>
  <c r="DK375" i="2"/>
  <c r="DK628" i="2"/>
  <c r="DK371" i="2"/>
  <c r="DK367" i="2"/>
  <c r="DK465" i="2"/>
  <c r="DK363" i="2"/>
  <c r="DK555" i="2"/>
  <c r="DK357" i="2"/>
  <c r="DK830" i="2"/>
  <c r="DK838" i="2"/>
  <c r="DK819" i="2"/>
  <c r="DK933" i="2"/>
  <c r="DK917" i="2"/>
  <c r="DK939" i="2"/>
  <c r="DK924" i="2"/>
  <c r="DK571" i="2"/>
  <c r="DK559" i="2"/>
  <c r="DK643" i="2"/>
  <c r="DK402" i="2"/>
  <c r="DK398" i="2"/>
  <c r="DK394" i="2"/>
  <c r="DK635" i="2"/>
  <c r="DK386" i="2"/>
  <c r="DK382" i="2"/>
  <c r="DK631" i="2"/>
  <c r="DK378" i="2"/>
  <c r="DK627" i="2"/>
  <c r="DK370" i="2"/>
  <c r="DK366" i="2"/>
  <c r="DK464" i="2"/>
  <c r="DK362" i="2"/>
  <c r="DK463" i="2"/>
  <c r="DK360" i="2"/>
  <c r="DK356" i="2"/>
  <c r="DK829" i="2"/>
  <c r="DK927" i="2"/>
  <c r="DK942" i="2"/>
  <c r="DK914" i="2"/>
  <c r="DK926" i="2"/>
  <c r="DK941" i="2"/>
  <c r="DK579" i="2"/>
  <c r="DK721" i="2"/>
  <c r="DK556" i="2"/>
  <c r="DK768" i="2"/>
  <c r="DK610" i="2"/>
  <c r="DK608" i="2"/>
  <c r="DK606" i="2"/>
  <c r="DK604" i="2"/>
  <c r="DK731" i="2"/>
  <c r="DK602" i="2"/>
  <c r="DK600" i="2"/>
  <c r="DK730" i="2"/>
  <c r="DK598" i="2"/>
  <c r="DK596" i="2"/>
  <c r="DK588" i="2"/>
  <c r="DK462" i="2"/>
  <c r="DK553" i="2"/>
  <c r="DK585" i="2"/>
  <c r="DK828" i="2"/>
  <c r="DK822" i="2"/>
  <c r="DK923" i="2"/>
  <c r="DK953" i="2"/>
  <c r="DK940" i="2"/>
  <c r="DK928" i="2"/>
  <c r="DK915" i="2"/>
  <c r="DK746" i="2"/>
  <c r="DK1046" i="2"/>
  <c r="DK734" i="2"/>
  <c r="DK611" i="2"/>
  <c r="DK609" i="2"/>
  <c r="DK767" i="2"/>
  <c r="DK607" i="2"/>
  <c r="DK605" i="2"/>
  <c r="DK603" i="2"/>
  <c r="DK601" i="2"/>
  <c r="DK733" i="2"/>
  <c r="DK599" i="2"/>
  <c r="DK597" i="2"/>
  <c r="DK732" i="2"/>
  <c r="DK595" i="2"/>
  <c r="DK589" i="2"/>
  <c r="DK684" i="2"/>
  <c r="DK461" i="2"/>
  <c r="DK552" i="2"/>
  <c r="DK841" i="2"/>
  <c r="DK837" i="2"/>
  <c r="DK955" i="2"/>
  <c r="DK907" i="2"/>
  <c r="DK931" i="2"/>
  <c r="DK935" i="2"/>
  <c r="DK575" i="2"/>
  <c r="DK831" i="2"/>
  <c r="DK1044" i="2"/>
  <c r="DK646" i="2"/>
  <c r="DK405" i="2"/>
  <c r="DK401" i="2"/>
  <c r="DK642" i="2"/>
  <c r="DK389" i="2"/>
  <c r="DK385" i="2"/>
  <c r="DK634" i="2"/>
  <c r="DK377" i="2"/>
  <c r="DK467" i="2"/>
  <c r="DK365" i="2"/>
  <c r="DK542" i="2"/>
  <c r="DK359" i="2"/>
  <c r="DK833" i="2"/>
  <c r="DK936" i="2"/>
  <c r="DK920" i="2"/>
  <c r="DK978" i="2"/>
  <c r="DK934" i="2"/>
  <c r="DK1042" i="2"/>
  <c r="DK645" i="2"/>
  <c r="DK400" i="2"/>
  <c r="DK637" i="2"/>
  <c r="DK388" i="2"/>
  <c r="DK384" i="2"/>
  <c r="DK368" i="2"/>
  <c r="DK466" i="2"/>
  <c r="DK364" i="2"/>
  <c r="DK554" i="2"/>
  <c r="DK835" i="2"/>
  <c r="DK1130" i="2"/>
  <c r="DK929" i="2"/>
  <c r="DK944" i="2"/>
  <c r="DK557" i="2"/>
  <c r="DK820" i="2"/>
  <c r="DK1045" i="2"/>
  <c r="DK574" i="2"/>
  <c r="DK752" i="2"/>
  <c r="DK572" i="2"/>
  <c r="DK564" i="2"/>
  <c r="DK562" i="2"/>
  <c r="DK560" i="2"/>
  <c r="DK676" i="2"/>
  <c r="DK824" i="2"/>
  <c r="DK821" i="2"/>
  <c r="DK937" i="2"/>
  <c r="DK947" i="2"/>
  <c r="DK51" i="2"/>
  <c r="DK1141" i="2"/>
  <c r="DK1003" i="2"/>
  <c r="DK949" i="2"/>
  <c r="DK897" i="2"/>
  <c r="DK1015" i="2"/>
  <c r="DK922" i="2"/>
  <c r="DK891" i="2"/>
  <c r="DK1140" i="2"/>
  <c r="DK1092" i="2"/>
  <c r="DK921" i="2"/>
  <c r="DK1059" i="2"/>
  <c r="DK972" i="2"/>
  <c r="DK961" i="2"/>
  <c r="DK61" i="2"/>
  <c r="DN61" i="2" s="1"/>
  <c r="DK910" i="2"/>
  <c r="DK964" i="2"/>
  <c r="DK1005" i="2"/>
  <c r="DK1011" i="2"/>
  <c r="DK960" i="2"/>
  <c r="DK965" i="2"/>
  <c r="DK977" i="2"/>
  <c r="DK986" i="2"/>
  <c r="DK1033" i="2"/>
  <c r="DK902" i="2"/>
  <c r="DK1017" i="2"/>
  <c r="DK967" i="2"/>
  <c r="DK973" i="2"/>
  <c r="DK894" i="2"/>
  <c r="DK1010" i="2"/>
  <c r="DK34" i="2"/>
  <c r="DN34" i="2" s="1"/>
  <c r="DK1133" i="2"/>
  <c r="DK60" i="2"/>
  <c r="DN60" i="2" s="1"/>
  <c r="DK1070" i="2"/>
  <c r="DK1019" i="2"/>
  <c r="DK1082" i="2"/>
  <c r="DK40" i="2"/>
  <c r="DN40" i="2" s="1"/>
  <c r="DK1004" i="2"/>
  <c r="DK1110" i="2"/>
  <c r="DK1001" i="2"/>
  <c r="DK1117" i="2"/>
  <c r="DK1027" i="2"/>
  <c r="DK1075" i="2"/>
  <c r="DJ1038" i="2"/>
  <c r="DJ1056" i="2"/>
  <c r="DJ1107" i="2"/>
  <c r="DJ1095" i="2"/>
  <c r="DJ57" i="2"/>
  <c r="DJ102" i="2"/>
  <c r="DJ1102" i="2"/>
  <c r="DJ1040" i="2"/>
  <c r="DJ1055" i="2"/>
  <c r="DJ1105" i="2"/>
  <c r="DJ1132" i="2"/>
  <c r="DJ59" i="2"/>
  <c r="DJ1035" i="2"/>
  <c r="DJ1053" i="2"/>
  <c r="DJ1111" i="2"/>
  <c r="DJ1100" i="2"/>
  <c r="DJ88" i="2"/>
  <c r="DJ55" i="2"/>
  <c r="DJ1086" i="2"/>
  <c r="DJ1096" i="2"/>
  <c r="DJ1109" i="2"/>
  <c r="DJ1129" i="2"/>
  <c r="DJ62" i="2"/>
  <c r="DJ1087" i="2"/>
  <c r="DJ63" i="2"/>
  <c r="DJ1106" i="2"/>
  <c r="DJ1136" i="2"/>
  <c r="DJ1054" i="2"/>
  <c r="DJ1091" i="2"/>
  <c r="DJ1099" i="2"/>
  <c r="DJ1123" i="2"/>
  <c r="DJ1041" i="2"/>
  <c r="DJ1098" i="2"/>
  <c r="DJ1097" i="2"/>
  <c r="DJ1108" i="2"/>
  <c r="DJ101" i="2"/>
  <c r="DJ103" i="2"/>
  <c r="DJ1036" i="2"/>
  <c r="DJ1057" i="2"/>
  <c r="DJ1101" i="2"/>
  <c r="DJ1131" i="2"/>
  <c r="H39" i="1"/>
  <c r="K39" i="1" s="1"/>
  <c r="DN64" i="2"/>
  <c r="DN1138" i="2"/>
  <c r="DN1137" i="2"/>
  <c r="DN89" i="2"/>
  <c r="DN94" i="2"/>
  <c r="DN90" i="2"/>
  <c r="DN65" i="2"/>
  <c r="DN96" i="2"/>
  <c r="DN95" i="2"/>
  <c r="DN92" i="2"/>
  <c r="DN93" i="2"/>
  <c r="DN1047" i="2"/>
  <c r="K50" i="1"/>
  <c r="F55" i="1"/>
  <c r="O12" i="1"/>
  <c r="P12" i="1" s="1"/>
  <c r="Q12" i="1"/>
  <c r="DL987" i="2"/>
  <c r="DL900" i="2"/>
  <c r="DL906" i="2"/>
  <c r="DL1077" i="2"/>
  <c r="DL958" i="2"/>
  <c r="DL714" i="2"/>
  <c r="DL489" i="2"/>
  <c r="DL242" i="2"/>
  <c r="DL244" i="2"/>
  <c r="DL903" i="2"/>
  <c r="DL952" i="2"/>
  <c r="DL1028" i="2"/>
  <c r="DL975" i="2"/>
  <c r="DL1068" i="2"/>
  <c r="DL1065" i="2"/>
  <c r="DL1071" i="2"/>
  <c r="DL245" i="2"/>
  <c r="DL527" i="2"/>
  <c r="DL449" i="2"/>
  <c r="DL846" i="2"/>
  <c r="DL650" i="2"/>
  <c r="DL1034" i="2"/>
  <c r="DL968" i="2"/>
  <c r="DL1084" i="2"/>
  <c r="DL1083" i="2"/>
  <c r="DL246" i="2"/>
  <c r="DL1001" i="2"/>
  <c r="DL902" i="2"/>
  <c r="DL965" i="2"/>
  <c r="DL1064" i="2"/>
  <c r="DL1079" i="2"/>
  <c r="DL996" i="2"/>
  <c r="DL206" i="2"/>
  <c r="DL238" i="2"/>
  <c r="DL266" i="2"/>
  <c r="DL874" i="2"/>
  <c r="DL526" i="2"/>
  <c r="DL278" i="2"/>
  <c r="DL1132" i="2"/>
  <c r="DL962" i="2"/>
  <c r="DL1020" i="2"/>
  <c r="DL1066" i="2"/>
  <c r="DL248" i="2"/>
  <c r="DL429" i="2"/>
  <c r="DL282" i="2"/>
  <c r="DL428" i="2"/>
  <c r="DL406" i="2"/>
  <c r="DL280" i="2"/>
  <c r="DL712" i="2"/>
  <c r="DL619" i="2"/>
  <c r="DL1011" i="2"/>
  <c r="DL1019" i="2"/>
  <c r="DL963" i="2"/>
  <c r="DL1002" i="2"/>
  <c r="DL956" i="2"/>
  <c r="DL1069" i="2"/>
  <c r="DL998" i="2"/>
  <c r="DL207" i="2"/>
  <c r="DL416" i="2"/>
  <c r="DL811" i="2"/>
  <c r="DL626" i="2"/>
  <c r="DL240" i="2"/>
  <c r="DL470" i="2"/>
  <c r="DL500" i="2"/>
  <c r="DL73" i="2"/>
  <c r="DL1091" i="2"/>
  <c r="DL471" i="2"/>
  <c r="DL250" i="2"/>
  <c r="DL1029" i="2"/>
  <c r="DL544" i="2"/>
  <c r="DL247" i="2"/>
  <c r="DL682" i="2"/>
  <c r="DL504" i="2"/>
  <c r="DL1015" i="2"/>
  <c r="DL1089" i="2"/>
  <c r="DL267" i="2"/>
  <c r="DL473" i="2"/>
  <c r="DL249" i="2"/>
  <c r="DL241" i="2"/>
  <c r="DL871" i="2"/>
  <c r="DL469" i="2"/>
  <c r="DL801" i="2"/>
  <c r="DL853" i="2"/>
  <c r="DL216" i="2"/>
  <c r="DL186" i="2"/>
  <c r="DL1078" i="2"/>
  <c r="DL339" i="2"/>
  <c r="DL648" i="2"/>
  <c r="DL515" i="2"/>
  <c r="DL74" i="2"/>
  <c r="DL251" i="2"/>
  <c r="DL615" i="2"/>
  <c r="DL1033" i="2"/>
  <c r="DL517" i="2"/>
  <c r="DL523" i="2"/>
  <c r="DL214" i="2"/>
  <c r="DL237" i="2"/>
  <c r="DL1013" i="2"/>
  <c r="DL224" i="2"/>
  <c r="DL742" i="2"/>
  <c r="DL415" i="2"/>
  <c r="DL279" i="2"/>
  <c r="DL757" i="2"/>
  <c r="DL816" i="2"/>
  <c r="DL617" i="2"/>
  <c r="DL740" i="2"/>
  <c r="DL614" i="2"/>
  <c r="DL71" i="2"/>
  <c r="DL72" i="2"/>
  <c r="DL154" i="2"/>
  <c r="DL946" i="2"/>
  <c r="DL243" i="2"/>
  <c r="DL294" i="2"/>
  <c r="DL351" i="2"/>
  <c r="DL549" i="2"/>
  <c r="DL213" i="2"/>
  <c r="DL420" i="2"/>
  <c r="DL268" i="2"/>
  <c r="DL215" i="2"/>
  <c r="DL281" i="2"/>
  <c r="K37" i="1"/>
  <c r="F40" i="1"/>
  <c r="K28" i="1"/>
  <c r="DN51" i="2" l="1"/>
  <c r="DK1038" i="2"/>
  <c r="DK1086" i="2"/>
  <c r="DK1132" i="2"/>
  <c r="DK1056" i="2"/>
  <c r="DN21" i="2"/>
  <c r="DK1105" i="2"/>
  <c r="DK1035" i="2"/>
  <c r="DK55" i="2"/>
  <c r="DN55" i="2" s="1"/>
  <c r="DK1131" i="2"/>
  <c r="DK1101" i="2"/>
  <c r="DK1057" i="2"/>
  <c r="DK1036" i="2"/>
  <c r="DK103" i="2"/>
  <c r="DN103" i="2" s="1"/>
  <c r="DK101" i="2"/>
  <c r="DK1108" i="2"/>
  <c r="DK1097" i="2"/>
  <c r="DK1098" i="2"/>
  <c r="DK1041" i="2"/>
  <c r="DK1123" i="2"/>
  <c r="DK1099" i="2"/>
  <c r="DK1091" i="2"/>
  <c r="DK1054" i="2"/>
  <c r="DK1136" i="2"/>
  <c r="DK1106" i="2"/>
  <c r="DK63" i="2"/>
  <c r="DK1087" i="2"/>
  <c r="DK62" i="2"/>
  <c r="DN62" i="2" s="1"/>
  <c r="DK1129" i="2"/>
  <c r="DK1109" i="2"/>
  <c r="DK1096" i="2"/>
  <c r="DK88" i="2"/>
  <c r="DK1100" i="2"/>
  <c r="DK1111" i="2"/>
  <c r="DK1053" i="2"/>
  <c r="DK59" i="2"/>
  <c r="DK1055" i="2"/>
  <c r="DK1040" i="2"/>
  <c r="DK1102" i="2"/>
  <c r="DK102" i="2"/>
  <c r="DN102" i="2" s="1"/>
  <c r="DK57" i="2"/>
  <c r="DK1095" i="2"/>
  <c r="DK1107" i="2"/>
  <c r="DO546" i="2"/>
  <c r="DP546" i="2" s="1"/>
  <c r="DM504" i="2"/>
  <c r="DM244" i="2"/>
  <c r="DM281" i="2"/>
  <c r="DM243" i="2"/>
  <c r="DM816" i="2"/>
  <c r="DM214" i="2"/>
  <c r="DM648" i="2"/>
  <c r="DM871" i="2"/>
  <c r="DM682" i="2"/>
  <c r="DM500" i="2"/>
  <c r="DM1069" i="2"/>
  <c r="DM280" i="2"/>
  <c r="DM962" i="2"/>
  <c r="DM996" i="2"/>
  <c r="DM1084" i="2"/>
  <c r="DM1071" i="2"/>
  <c r="DM242" i="2"/>
  <c r="DM73" i="2"/>
  <c r="DM245" i="2"/>
  <c r="DM215" i="2"/>
  <c r="DM946" i="2"/>
  <c r="DM757" i="2"/>
  <c r="DM523" i="2"/>
  <c r="DM339" i="2"/>
  <c r="DM241" i="2"/>
  <c r="DM247" i="2"/>
  <c r="DM470" i="2"/>
  <c r="DM956" i="2"/>
  <c r="DM406" i="2"/>
  <c r="DM1132" i="2"/>
  <c r="DM1079" i="2"/>
  <c r="DM968" i="2"/>
  <c r="DM1065" i="2"/>
  <c r="DM489" i="2"/>
  <c r="DM515" i="2"/>
  <c r="DM712" i="2"/>
  <c r="DM268" i="2"/>
  <c r="DM154" i="2"/>
  <c r="DM279" i="2"/>
  <c r="DM517" i="2"/>
  <c r="DM1078" i="2"/>
  <c r="DM249" i="2"/>
  <c r="DM544" i="2"/>
  <c r="DM240" i="2"/>
  <c r="DM1002" i="2"/>
  <c r="DM428" i="2"/>
  <c r="DM278" i="2"/>
  <c r="DM1064" i="2"/>
  <c r="DM1034" i="2"/>
  <c r="DM1068" i="2"/>
  <c r="DM714" i="2"/>
  <c r="DM294" i="2"/>
  <c r="DM1020" i="2"/>
  <c r="DM420" i="2"/>
  <c r="DM72" i="2"/>
  <c r="DM415" i="2"/>
  <c r="DM1033" i="2"/>
  <c r="DM186" i="2"/>
  <c r="DM473" i="2"/>
  <c r="DM1029" i="2"/>
  <c r="DM626" i="2"/>
  <c r="DM963" i="2"/>
  <c r="DM282" i="2"/>
  <c r="DM526" i="2"/>
  <c r="DM965" i="2"/>
  <c r="DM650" i="2"/>
  <c r="DM975" i="2"/>
  <c r="DM958" i="2"/>
  <c r="DM237" i="2"/>
  <c r="DM206" i="2"/>
  <c r="DM213" i="2"/>
  <c r="DM71" i="2"/>
  <c r="DM742" i="2"/>
  <c r="DM615" i="2"/>
  <c r="DM216" i="2"/>
  <c r="DM267" i="2"/>
  <c r="DM250" i="2"/>
  <c r="DM811" i="2"/>
  <c r="DM1019" i="2"/>
  <c r="DM429" i="2"/>
  <c r="DM874" i="2"/>
  <c r="DM902" i="2"/>
  <c r="DM846" i="2"/>
  <c r="DM1028" i="2"/>
  <c r="DM1077" i="2"/>
  <c r="DM617" i="2"/>
  <c r="DM998" i="2"/>
  <c r="DM1083" i="2"/>
  <c r="DM549" i="2"/>
  <c r="DM614" i="2"/>
  <c r="DM224" i="2"/>
  <c r="DM251" i="2"/>
  <c r="DM853" i="2"/>
  <c r="DM1089" i="2"/>
  <c r="DM471" i="2"/>
  <c r="DM416" i="2"/>
  <c r="DM1011" i="2"/>
  <c r="DM248" i="2"/>
  <c r="DM266" i="2"/>
  <c r="DM1001" i="2"/>
  <c r="DM449" i="2"/>
  <c r="DM952" i="2"/>
  <c r="DM906" i="2"/>
  <c r="DM469" i="2"/>
  <c r="DM987" i="2"/>
  <c r="DM351" i="2"/>
  <c r="DM740" i="2"/>
  <c r="DM1013" i="2"/>
  <c r="DM74" i="2"/>
  <c r="DM801" i="2"/>
  <c r="DM1015" i="2"/>
  <c r="DM1091" i="2"/>
  <c r="DM207" i="2"/>
  <c r="DM619" i="2"/>
  <c r="DM1066" i="2"/>
  <c r="DM238" i="2"/>
  <c r="DM246" i="2"/>
  <c r="DM527" i="2"/>
  <c r="DM903" i="2"/>
  <c r="DM900" i="2"/>
  <c r="DL217" i="2"/>
  <c r="DL417" i="2"/>
  <c r="DL333" i="2"/>
  <c r="DL847" i="2"/>
  <c r="DL969" i="2"/>
  <c r="O13" i="1"/>
  <c r="P13" i="1" s="1"/>
  <c r="Q13" i="1"/>
  <c r="DN57" i="2" l="1"/>
  <c r="DN101" i="2"/>
  <c r="DN59" i="2"/>
  <c r="DK1146" i="2"/>
  <c r="DN900" i="2"/>
  <c r="DN903" i="2"/>
  <c r="DN527" i="2"/>
  <c r="DN246" i="2"/>
  <c r="DN238" i="2"/>
  <c r="DN1066" i="2"/>
  <c r="DN619" i="2"/>
  <c r="DN207" i="2"/>
  <c r="DN1091" i="2"/>
  <c r="DN1015" i="2"/>
  <c r="DN801" i="2"/>
  <c r="DN74" i="2"/>
  <c r="DN1013" i="2"/>
  <c r="DN740" i="2"/>
  <c r="DN351" i="2"/>
  <c r="DN987" i="2"/>
  <c r="DN469" i="2"/>
  <c r="DN906" i="2"/>
  <c r="DN952" i="2"/>
  <c r="DN449" i="2"/>
  <c r="DN1001" i="2"/>
  <c r="DN266" i="2"/>
  <c r="DN248" i="2"/>
  <c r="DN1011" i="2"/>
  <c r="DN416" i="2"/>
  <c r="DN471" i="2"/>
  <c r="DN1089" i="2"/>
  <c r="DN853" i="2"/>
  <c r="DN251" i="2"/>
  <c r="DN224" i="2"/>
  <c r="DN614" i="2"/>
  <c r="DN549" i="2"/>
  <c r="DN1083" i="2"/>
  <c r="DN998" i="2"/>
  <c r="DN617" i="2"/>
  <c r="DN1077" i="2"/>
  <c r="DN1028" i="2"/>
  <c r="DN846" i="2"/>
  <c r="DN902" i="2"/>
  <c r="DN874" i="2"/>
  <c r="DN429" i="2"/>
  <c r="DN1019" i="2"/>
  <c r="DN811" i="2"/>
  <c r="DN250" i="2"/>
  <c r="DN267" i="2"/>
  <c r="DN216" i="2"/>
  <c r="DN615" i="2"/>
  <c r="DN742" i="2"/>
  <c r="DN71" i="2"/>
  <c r="DN213" i="2"/>
  <c r="DN206" i="2"/>
  <c r="DN237" i="2"/>
  <c r="DN958" i="2"/>
  <c r="DN975" i="2"/>
  <c r="DN650" i="2"/>
  <c r="DN965" i="2"/>
  <c r="DN526" i="2"/>
  <c r="DN282" i="2"/>
  <c r="DN963" i="2"/>
  <c r="DN626" i="2"/>
  <c r="DN1029" i="2"/>
  <c r="DN473" i="2"/>
  <c r="DN186" i="2"/>
  <c r="DN1033" i="2"/>
  <c r="DN415" i="2"/>
  <c r="DN72" i="2"/>
  <c r="DN420" i="2"/>
  <c r="DN1020" i="2"/>
  <c r="DN294" i="2"/>
  <c r="DN714" i="2"/>
  <c r="DN1068" i="2"/>
  <c r="DN1034" i="2"/>
  <c r="DN1064" i="2"/>
  <c r="DN278" i="2"/>
  <c r="DN428" i="2"/>
  <c r="DN1002" i="2"/>
  <c r="DN240" i="2"/>
  <c r="DN544" i="2"/>
  <c r="DN249" i="2"/>
  <c r="DN1078" i="2"/>
  <c r="DN517" i="2"/>
  <c r="DN279" i="2"/>
  <c r="DN154" i="2"/>
  <c r="DN268" i="2"/>
  <c r="DN712" i="2"/>
  <c r="DN515" i="2"/>
  <c r="DN489" i="2"/>
  <c r="DN1065" i="2"/>
  <c r="DN968" i="2"/>
  <c r="DN1079" i="2"/>
  <c r="DN1132" i="2"/>
  <c r="DN406" i="2"/>
  <c r="DN956" i="2"/>
  <c r="DN470" i="2"/>
  <c r="DN247" i="2"/>
  <c r="DN241" i="2"/>
  <c r="DN339" i="2"/>
  <c r="DN523" i="2"/>
  <c r="DN757" i="2"/>
  <c r="DN946" i="2"/>
  <c r="DN215" i="2"/>
  <c r="DN245" i="2"/>
  <c r="DN73" i="2"/>
  <c r="DN242" i="2"/>
  <c r="DN1071" i="2"/>
  <c r="DN1084" i="2"/>
  <c r="DN996" i="2"/>
  <c r="DN962" i="2"/>
  <c r="DN280" i="2"/>
  <c r="DN1069" i="2"/>
  <c r="DN500" i="2"/>
  <c r="DN682" i="2"/>
  <c r="DN871" i="2"/>
  <c r="DN648" i="2"/>
  <c r="DN214" i="2"/>
  <c r="DN816" i="2"/>
  <c r="DN243" i="2"/>
  <c r="DN281" i="2"/>
  <c r="DN244" i="2"/>
  <c r="DN504" i="2"/>
  <c r="DO1064" i="2"/>
  <c r="DP1064" i="2" s="1"/>
  <c r="DO367" i="2"/>
  <c r="DP367" i="2" s="1"/>
  <c r="DO1106" i="2"/>
  <c r="DP1106" i="2" s="1"/>
  <c r="DO15" i="2"/>
  <c r="DP15" i="2" s="1"/>
  <c r="DO3" i="2"/>
  <c r="DP3" i="2" s="1"/>
  <c r="DO951" i="2"/>
  <c r="DP951" i="2" s="1"/>
  <c r="DO51" i="2"/>
  <c r="DP51" i="2" s="1"/>
  <c r="DO837" i="2"/>
  <c r="DP837" i="2" s="1"/>
  <c r="DO678" i="2"/>
  <c r="DP678" i="2" s="1"/>
  <c r="DO1023" i="2"/>
  <c r="DP1023" i="2" s="1"/>
  <c r="DO239" i="2"/>
  <c r="DP239" i="2" s="1"/>
  <c r="DO939" i="2"/>
  <c r="DP939" i="2" s="1"/>
  <c r="DO769" i="2"/>
  <c r="DP769" i="2" s="1"/>
  <c r="DO293" i="2"/>
  <c r="DP293" i="2" s="1"/>
  <c r="DO646" i="2"/>
  <c r="DP646" i="2" s="1"/>
  <c r="DO1058" i="2"/>
  <c r="DP1058" i="2" s="1"/>
  <c r="DO946" i="2"/>
  <c r="DP946" i="2" s="1"/>
  <c r="DO98" i="2"/>
  <c r="DP98" i="2" s="1"/>
  <c r="DO460" i="2"/>
  <c r="DP460" i="2" s="1"/>
  <c r="DO833" i="2"/>
  <c r="DP833" i="2" s="1"/>
  <c r="DO827" i="2"/>
  <c r="DP827" i="2" s="1"/>
  <c r="DO201" i="2"/>
  <c r="DP201" i="2" s="1"/>
  <c r="DO375" i="2"/>
  <c r="DP375" i="2" s="1"/>
  <c r="DO371" i="2"/>
  <c r="DP371" i="2" s="1"/>
  <c r="DO1012" i="2"/>
  <c r="DP1012" i="2" s="1"/>
  <c r="DO1076" i="2"/>
  <c r="DP1076" i="2" s="1"/>
  <c r="DO917" i="2"/>
  <c r="DP917" i="2" s="1"/>
  <c r="DO1079" i="2"/>
  <c r="DP1079" i="2" s="1"/>
  <c r="DO16" i="2"/>
  <c r="DP16" i="2" s="1"/>
  <c r="DO32" i="2"/>
  <c r="DP32" i="2" s="1"/>
  <c r="DO405" i="2"/>
  <c r="DP405" i="2" s="1"/>
  <c r="DO54" i="2"/>
  <c r="DP54" i="2" s="1"/>
  <c r="DO524" i="2"/>
  <c r="DP524" i="2" s="1"/>
  <c r="DO941" i="2"/>
  <c r="DP941" i="2" s="1"/>
  <c r="DO1033" i="2"/>
  <c r="DP1033" i="2" s="1"/>
  <c r="DO374" i="2"/>
  <c r="DP374" i="2" s="1"/>
  <c r="DO1132" i="2"/>
  <c r="DP1132" i="2" s="1"/>
  <c r="DO934" i="2"/>
  <c r="DP934" i="2" s="1"/>
  <c r="DO1026" i="2"/>
  <c r="DP1026" i="2" s="1"/>
  <c r="DO551" i="2"/>
  <c r="DP551" i="2" s="1"/>
  <c r="DO707" i="2"/>
  <c r="DP707" i="2" s="1"/>
  <c r="DO836" i="2"/>
  <c r="DP836" i="2" s="1"/>
  <c r="DO915" i="2"/>
  <c r="DP915" i="2" s="1"/>
  <c r="DO558" i="2"/>
  <c r="DP558" i="2" s="1"/>
  <c r="DO962" i="2"/>
  <c r="DP962" i="2" s="1"/>
  <c r="DO1021" i="2"/>
  <c r="DP1021" i="2" s="1"/>
  <c r="DO1109" i="2"/>
  <c r="DP1109" i="2" s="1"/>
  <c r="DO393" i="2"/>
  <c r="DP393" i="2" s="1"/>
  <c r="DO999" i="2"/>
  <c r="DP999" i="2" s="1"/>
  <c r="DO1007" i="2"/>
  <c r="DP1007" i="2" s="1"/>
  <c r="DO1015" i="2"/>
  <c r="DP1015" i="2" s="1"/>
  <c r="DO632" i="2"/>
  <c r="DP632" i="2" s="1"/>
  <c r="DO850" i="2"/>
  <c r="DP850" i="2" s="1"/>
  <c r="DO829" i="2"/>
  <c r="DP829" i="2" s="1"/>
  <c r="DO282" i="2"/>
  <c r="DP282" i="2" s="1"/>
  <c r="DO1099" i="2"/>
  <c r="DP1099" i="2" s="1"/>
  <c r="DO1072" i="2"/>
  <c r="DP1072" i="2" s="1"/>
  <c r="DO1035" i="2"/>
  <c r="DP1035" i="2" s="1"/>
  <c r="DO1094" i="2"/>
  <c r="DP1094" i="2" s="1"/>
  <c r="DO664" i="2"/>
  <c r="DP664" i="2" s="1"/>
  <c r="DO4" i="2"/>
  <c r="DP4" i="2" s="1"/>
  <c r="DO245" i="2"/>
  <c r="DP245" i="2" s="1"/>
  <c r="DO834" i="2"/>
  <c r="DP834" i="2" s="1"/>
  <c r="DO557" i="2"/>
  <c r="DP557" i="2" s="1"/>
  <c r="DO1087" i="2"/>
  <c r="DP1087" i="2" s="1"/>
  <c r="DO358" i="2"/>
  <c r="DP358" i="2" s="1"/>
  <c r="DO382" i="2"/>
  <c r="DP382" i="2" s="1"/>
  <c r="DO14" i="2"/>
  <c r="DP14" i="2" s="1"/>
  <c r="DO1020" i="2"/>
  <c r="DP1020" i="2" s="1"/>
  <c r="DO909" i="2"/>
  <c r="DP909" i="2" s="1"/>
  <c r="DO768" i="2"/>
  <c r="DP768" i="2" s="1"/>
  <c r="DO559" i="2"/>
  <c r="DP559" i="2" s="1"/>
  <c r="DO359" i="2"/>
  <c r="DP359" i="2" s="1"/>
  <c r="DO884" i="2"/>
  <c r="DP884" i="2" s="1"/>
  <c r="DO840" i="2"/>
  <c r="DP840" i="2" s="1"/>
  <c r="DO45" i="2"/>
  <c r="DP45" i="2" s="1"/>
  <c r="DO628" i="2"/>
  <c r="DP628" i="2" s="1"/>
  <c r="DO522" i="2"/>
  <c r="DP522" i="2" s="1"/>
  <c r="DO586" i="2"/>
  <c r="DP586" i="2" s="1"/>
  <c r="DO1053" i="2"/>
  <c r="DP1053" i="2" s="1"/>
  <c r="DO499" i="2"/>
  <c r="DP499" i="2" s="1"/>
  <c r="DO224" i="2"/>
  <c r="DP224" i="2" s="1"/>
  <c r="DO600" i="2"/>
  <c r="DP600" i="2" s="1"/>
  <c r="DO63" i="2"/>
  <c r="DP63" i="2" s="1"/>
  <c r="DO541" i="2"/>
  <c r="DP541" i="2" s="1"/>
  <c r="DO386" i="2"/>
  <c r="DP386" i="2" s="1"/>
  <c r="DO1027" i="2"/>
  <c r="DP1027" i="2" s="1"/>
  <c r="DO1031" i="2"/>
  <c r="DP1031" i="2" s="1"/>
  <c r="DO665" i="2"/>
  <c r="DP665" i="2" s="1"/>
  <c r="DO1002" i="2"/>
  <c r="DP1002" i="2" s="1"/>
  <c r="DO1111" i="2"/>
  <c r="DP1111" i="2" s="1"/>
  <c r="DO6" i="2"/>
  <c r="DP6" i="2" s="1"/>
  <c r="DO550" i="2"/>
  <c r="DP550" i="2" s="1"/>
  <c r="DO1014" i="2"/>
  <c r="DP1014" i="2" s="1"/>
  <c r="DO214" i="2"/>
  <c r="DP214" i="2" s="1"/>
  <c r="DO1100" i="2"/>
  <c r="DP1100" i="2" s="1"/>
  <c r="DO83" i="2"/>
  <c r="DP83" i="2" s="1"/>
  <c r="DO806" i="2"/>
  <c r="DP806" i="2" s="1"/>
  <c r="DO926" i="2"/>
  <c r="DP926" i="2" s="1"/>
  <c r="DO645" i="2"/>
  <c r="DP645" i="2" s="1"/>
  <c r="DO587" i="2"/>
  <c r="DP587" i="2" s="1"/>
  <c r="DO1067" i="2"/>
  <c r="DP1067" i="2" s="1"/>
  <c r="DO924" i="2"/>
  <c r="DP924" i="2" s="1"/>
  <c r="DO560" i="2"/>
  <c r="DP560" i="2" s="1"/>
  <c r="DO605" i="2"/>
  <c r="DP605" i="2" s="1"/>
  <c r="DO900" i="2"/>
  <c r="DP900" i="2" s="1"/>
  <c r="DO342" i="2"/>
  <c r="DP342" i="2" s="1"/>
  <c r="DO724" i="2"/>
  <c r="DP724" i="2" s="1"/>
  <c r="DO731" i="2"/>
  <c r="DP731" i="2" s="1"/>
  <c r="DO923" i="2"/>
  <c r="DP923" i="2" s="1"/>
  <c r="DO1024" i="2"/>
  <c r="DP1024" i="2" s="1"/>
  <c r="DO841" i="2"/>
  <c r="DP841" i="2" s="1"/>
  <c r="DO826" i="2"/>
  <c r="DP826" i="2" s="1"/>
  <c r="DO378" i="2"/>
  <c r="DP378" i="2" s="1"/>
  <c r="DO27" i="2"/>
  <c r="DP27" i="2" s="1"/>
  <c r="DO1086" i="2"/>
  <c r="DP1086" i="2" s="1"/>
  <c r="DO676" i="2"/>
  <c r="DP676" i="2" s="1"/>
  <c r="DO882" i="2"/>
  <c r="DP882" i="2" s="1"/>
  <c r="DO556" i="2"/>
  <c r="DP556" i="2" s="1"/>
  <c r="DO685" i="2"/>
  <c r="DP685" i="2" s="1"/>
  <c r="DO817" i="2"/>
  <c r="DP817" i="2" s="1"/>
  <c r="DO563" i="2"/>
  <c r="DP563" i="2" s="1"/>
  <c r="DO607" i="2"/>
  <c r="DP607" i="2" s="1"/>
  <c r="DO977" i="2"/>
  <c r="DP977" i="2" s="1"/>
  <c r="DO33" i="2"/>
  <c r="DP33" i="2" s="1"/>
  <c r="DO604" i="2"/>
  <c r="DP604" i="2" s="1"/>
  <c r="DO335" i="2"/>
  <c r="DP335" i="2" s="1"/>
  <c r="DO1085" i="2"/>
  <c r="DP1085" i="2" s="1"/>
  <c r="DO20" i="2"/>
  <c r="DP20" i="2" s="1"/>
  <c r="DO397" i="2"/>
  <c r="DP397" i="2" s="1"/>
  <c r="DO655" i="2"/>
  <c r="DP655" i="2" s="1"/>
  <c r="DO642" i="2"/>
  <c r="DP642" i="2" s="1"/>
  <c r="DO602" i="2"/>
  <c r="DP602" i="2" s="1"/>
  <c r="DO818" i="2"/>
  <c r="DP818" i="2" s="1"/>
  <c r="DO400" i="2"/>
  <c r="DP400" i="2" s="1"/>
  <c r="DO26" i="2"/>
  <c r="DP26" i="2" s="1"/>
  <c r="DO1096" i="2"/>
  <c r="DP1096" i="2" s="1"/>
  <c r="DO345" i="2"/>
  <c r="DP345" i="2" s="1"/>
  <c r="DO822" i="2"/>
  <c r="DP822" i="2" s="1"/>
  <c r="DO720" i="2"/>
  <c r="DP720" i="2" s="1"/>
  <c r="DO401" i="2"/>
  <c r="DP401" i="2" s="1"/>
  <c r="DO922" i="2"/>
  <c r="DP922" i="2" s="1"/>
  <c r="DO2" i="2"/>
  <c r="DP2" i="2" s="1"/>
  <c r="DO903" i="2"/>
  <c r="DP903" i="2" s="1"/>
  <c r="DO1088" i="2"/>
  <c r="DP1088" i="2" s="1"/>
  <c r="DO1005" i="2"/>
  <c r="DP1005" i="2" s="1"/>
  <c r="DO905" i="2"/>
  <c r="DP905" i="2" s="1"/>
  <c r="DO959" i="2"/>
  <c r="DP959" i="2" s="1"/>
  <c r="DO139" i="2"/>
  <c r="DP139" i="2" s="1"/>
  <c r="DO349" i="2"/>
  <c r="DP349" i="2" s="1"/>
  <c r="DO555" i="2"/>
  <c r="DP555" i="2" s="1"/>
  <c r="DO307" i="2"/>
  <c r="DP307" i="2" s="1"/>
  <c r="DO726" i="2"/>
  <c r="DP726" i="2" s="1"/>
  <c r="DO996" i="2"/>
  <c r="DP996" i="2" s="1"/>
  <c r="DO266" i="2"/>
  <c r="DP266" i="2" s="1"/>
  <c r="DO606" i="2"/>
  <c r="DP606" i="2" s="1"/>
  <c r="DO819" i="2"/>
  <c r="DP819" i="2" s="1"/>
  <c r="DO1136" i="2"/>
  <c r="DP1136" i="2" s="1"/>
  <c r="DO9" i="2"/>
  <c r="DP9" i="2" s="1"/>
  <c r="DO953" i="2"/>
  <c r="DP953" i="2" s="1"/>
  <c r="DO1054" i="2"/>
  <c r="DP1054" i="2" s="1"/>
  <c r="DO404" i="2"/>
  <c r="DP404" i="2" s="1"/>
  <c r="DO28" i="2"/>
  <c r="DP28" i="2" s="1"/>
  <c r="DO828" i="2"/>
  <c r="DP828" i="2" s="1"/>
  <c r="DO561" i="2"/>
  <c r="DP561" i="2" s="1"/>
  <c r="DO635" i="2"/>
  <c r="DP635" i="2" s="1"/>
  <c r="DO942" i="2"/>
  <c r="DP942" i="2" s="1"/>
  <c r="DO961" i="2"/>
  <c r="DP961" i="2" s="1"/>
  <c r="DO34" i="2"/>
  <c r="DP34" i="2" s="1"/>
  <c r="DO874" i="2"/>
  <c r="DP874" i="2" s="1"/>
  <c r="DO567" i="2"/>
  <c r="DP567" i="2" s="1"/>
  <c r="DO1061" i="2"/>
  <c r="DP1061" i="2" s="1"/>
  <c r="DO257" i="2"/>
  <c r="DP257" i="2" s="1"/>
  <c r="DO631" i="2"/>
  <c r="DP631" i="2" s="1"/>
  <c r="DO1091" i="2"/>
  <c r="DP1091" i="2" s="1"/>
  <c r="DO1046" i="2"/>
  <c r="DP1046" i="2" s="1"/>
  <c r="DO712" i="2"/>
  <c r="DP712" i="2" s="1"/>
  <c r="DO814" i="2"/>
  <c r="DP814" i="2" s="1"/>
  <c r="DO1129" i="2"/>
  <c r="DP1129" i="2" s="1"/>
  <c r="DO554" i="2"/>
  <c r="DP554" i="2" s="1"/>
  <c r="DO379" i="2"/>
  <c r="DP379" i="2" s="1"/>
  <c r="DO767" i="2"/>
  <c r="DP767" i="2" s="1"/>
  <c r="DO1017" i="2"/>
  <c r="DP1017" i="2" s="1"/>
  <c r="DO1062" i="2"/>
  <c r="DP1062" i="2" s="1"/>
  <c r="DO355" i="2"/>
  <c r="DP355" i="2" s="1"/>
  <c r="DO883" i="2"/>
  <c r="DP883" i="2" s="1"/>
  <c r="DO17" i="2"/>
  <c r="DP17" i="2" s="1"/>
  <c r="DO700" i="2"/>
  <c r="DP700" i="2" s="1"/>
  <c r="DO68" i="2"/>
  <c r="DP68" i="2" s="1"/>
  <c r="DO775" i="2"/>
  <c r="DP775" i="2" s="1"/>
  <c r="DO508" i="2"/>
  <c r="DP508" i="2" s="1"/>
  <c r="DO564" i="2"/>
  <c r="DP564" i="2" s="1"/>
  <c r="DO609" i="2"/>
  <c r="DP609" i="2" s="1"/>
  <c r="DO23" i="2"/>
  <c r="DP23" i="2" s="1"/>
  <c r="DO458" i="2"/>
  <c r="DP458" i="2" s="1"/>
  <c r="DO143" i="2"/>
  <c r="DP143" i="2" s="1"/>
  <c r="DO25" i="2"/>
  <c r="DP25" i="2" s="1"/>
  <c r="DO111" i="2"/>
  <c r="DP111" i="2" s="1"/>
  <c r="DO933" i="2"/>
  <c r="DP933" i="2" s="1"/>
  <c r="DO1010" i="2"/>
  <c r="DP1010" i="2" s="1"/>
  <c r="DO612" i="2"/>
  <c r="DP612" i="2" s="1"/>
  <c r="DO930" i="2"/>
  <c r="DP930" i="2" s="1"/>
  <c r="DO30" i="2"/>
  <c r="DP30" i="2" s="1"/>
  <c r="DO671" i="2"/>
  <c r="DP671" i="2" s="1"/>
  <c r="DO927" i="2"/>
  <c r="DP927" i="2" s="1"/>
  <c r="DO1016" i="2"/>
  <c r="DP1016" i="2" s="1"/>
  <c r="DO979" i="2"/>
  <c r="DP979" i="2" s="1"/>
  <c r="DO219" i="2"/>
  <c r="DP219" i="2" s="1"/>
  <c r="DO540" i="2"/>
  <c r="DP540" i="2" s="1"/>
  <c r="DO339" i="2"/>
  <c r="DP339" i="2" s="1"/>
  <c r="DO721" i="2"/>
  <c r="DP721" i="2" s="1"/>
  <c r="DO39" i="2"/>
  <c r="DP39" i="2" s="1"/>
  <c r="DO1060" i="2"/>
  <c r="DP1060" i="2" s="1"/>
  <c r="DO61" i="2"/>
  <c r="DP61" i="2" s="1"/>
  <c r="DO5" i="2"/>
  <c r="DP5" i="2" s="1"/>
  <c r="DO402" i="2"/>
  <c r="DP402" i="2" s="1"/>
  <c r="DO1037" i="2"/>
  <c r="DP1037" i="2" s="1"/>
  <c r="DO8" i="2"/>
  <c r="DP8" i="2" s="1"/>
  <c r="DO1063" i="2"/>
  <c r="DP1063" i="2" s="1"/>
  <c r="DO697" i="2"/>
  <c r="DP697" i="2" s="1"/>
  <c r="DO622" i="2"/>
  <c r="DP622" i="2" s="1"/>
  <c r="DO693" i="2"/>
  <c r="DP693" i="2" s="1"/>
  <c r="DO636" i="2"/>
  <c r="DP636" i="2" s="1"/>
  <c r="DO997" i="2"/>
  <c r="DP997" i="2" s="1"/>
  <c r="DO1080" i="2"/>
  <c r="DP1080" i="2" s="1"/>
  <c r="DO698" i="2"/>
  <c r="DP698" i="2" s="1"/>
  <c r="DO725" i="2"/>
  <c r="DP725" i="2" s="1"/>
  <c r="DO974" i="2"/>
  <c r="DP974" i="2" s="1"/>
  <c r="DO952" i="2"/>
  <c r="DP952" i="2" s="1"/>
  <c r="DO1032" i="2"/>
  <c r="DP1032" i="2" s="1"/>
  <c r="DO46" i="2"/>
  <c r="DP46" i="2" s="1"/>
  <c r="DO610" i="2"/>
  <c r="DP610" i="2" s="1"/>
  <c r="DO531" i="2"/>
  <c r="DP531" i="2" s="1"/>
  <c r="DO929" i="2"/>
  <c r="DP929" i="2" s="1"/>
  <c r="DO543" i="2"/>
  <c r="DP543" i="2" s="1"/>
  <c r="DO416" i="2"/>
  <c r="DP416" i="2" s="1"/>
  <c r="DO709" i="2"/>
  <c r="DP709" i="2" s="1"/>
  <c r="DO372" i="2"/>
  <c r="DP372" i="2" s="1"/>
  <c r="DO809" i="2"/>
  <c r="DP809" i="2" s="1"/>
  <c r="DO1022" i="2"/>
  <c r="DP1022" i="2" s="1"/>
  <c r="DO967" i="2"/>
  <c r="DP967" i="2" s="1"/>
  <c r="DO978" i="2"/>
  <c r="DP978" i="2" s="1"/>
  <c r="DO973" i="2"/>
  <c r="DP973" i="2" s="1"/>
  <c r="DO985" i="2"/>
  <c r="DP985" i="2" s="1"/>
  <c r="DO373" i="2"/>
  <c r="DP373" i="2" s="1"/>
  <c r="DO126" i="2"/>
  <c r="DP126" i="2" s="1"/>
  <c r="DO72" i="2"/>
  <c r="DP72" i="2" s="1"/>
  <c r="DO583" i="2"/>
  <c r="DP583" i="2" s="1"/>
  <c r="DO545" i="2"/>
  <c r="DP545" i="2" s="1"/>
  <c r="DO388" i="2"/>
  <c r="DP388" i="2" s="1"/>
  <c r="DO811" i="2"/>
  <c r="DP811" i="2" s="1"/>
  <c r="DO119" i="2"/>
  <c r="DP119" i="2" s="1"/>
  <c r="DO565" i="2"/>
  <c r="DP565" i="2" s="1"/>
  <c r="DO766" i="2"/>
  <c r="DP766" i="2" s="1"/>
  <c r="DO53" i="2"/>
  <c r="DP53" i="2" s="1"/>
  <c r="DO911" i="2"/>
  <c r="DP911" i="2" s="1"/>
  <c r="DO1066" i="2"/>
  <c r="DP1066" i="2" s="1"/>
  <c r="DO538" i="2"/>
  <c r="DP538" i="2" s="1"/>
  <c r="DO412" i="2"/>
  <c r="DP412" i="2" s="1"/>
  <c r="DO365" i="2"/>
  <c r="DP365" i="2" s="1"/>
  <c r="DO881" i="2"/>
  <c r="DP881" i="2" s="1"/>
  <c r="DO417" i="2"/>
  <c r="DP417" i="2" s="1"/>
  <c r="DO585" i="2"/>
  <c r="DP585" i="2" s="1"/>
  <c r="DO989" i="2"/>
  <c r="DP989" i="2" s="1"/>
  <c r="DO954" i="2"/>
  <c r="DP954" i="2" s="1"/>
  <c r="DO1030" i="2"/>
  <c r="DP1030" i="2" s="1"/>
  <c r="DO534" i="2"/>
  <c r="DP534" i="2" s="1"/>
  <c r="DO880" i="2"/>
  <c r="DP880" i="2" s="1"/>
  <c r="DO79" i="2"/>
  <c r="DP79" i="2" s="1"/>
  <c r="DO938" i="2"/>
  <c r="DP938" i="2" s="1"/>
  <c r="DO248" i="2"/>
  <c r="DP248" i="2" s="1"/>
  <c r="DO716" i="2"/>
  <c r="DP716" i="2" s="1"/>
  <c r="DO680" i="2"/>
  <c r="DP680" i="2" s="1"/>
  <c r="DO515" i="2"/>
  <c r="DP515" i="2" s="1"/>
  <c r="DO279" i="2"/>
  <c r="DP279" i="2" s="1"/>
  <c r="DO454" i="2"/>
  <c r="DP454" i="2" s="1"/>
  <c r="DO319" i="2"/>
  <c r="DP319" i="2" s="1"/>
  <c r="DO383" i="2"/>
  <c r="DP383" i="2" s="1"/>
  <c r="DO611" i="2"/>
  <c r="DP611" i="2" s="1"/>
  <c r="DO981" i="2"/>
  <c r="DP981" i="2" s="1"/>
  <c r="DO1090" i="2"/>
  <c r="DP1090" i="2" s="1"/>
  <c r="DO847" i="2"/>
  <c r="DP847" i="2" s="1"/>
  <c r="DO429" i="2"/>
  <c r="DP429" i="2" s="1"/>
  <c r="DO255" i="2"/>
  <c r="DP255" i="2" s="1"/>
  <c r="DO569" i="2"/>
  <c r="DP569" i="2" s="1"/>
  <c r="DO956" i="2"/>
  <c r="DP956" i="2" s="1"/>
  <c r="DO485" i="2"/>
  <c r="DP485" i="2" s="1"/>
  <c r="DO391" i="2"/>
  <c r="DP391" i="2" s="1"/>
  <c r="DO1057" i="2"/>
  <c r="DP1057" i="2" s="1"/>
  <c r="DO1095" i="2"/>
  <c r="DP1095" i="2" s="1"/>
  <c r="DO306" i="2"/>
  <c r="DP306" i="2" s="1"/>
  <c r="DO280" i="2"/>
  <c r="DP280" i="2" s="1"/>
  <c r="DO166" i="2"/>
  <c r="DP166" i="2" s="1"/>
  <c r="DO1142" i="2"/>
  <c r="DP1142" i="2" s="1"/>
  <c r="DO387" i="2"/>
  <c r="DP387" i="2" s="1"/>
  <c r="DO734" i="2"/>
  <c r="DP734" i="2" s="1"/>
  <c r="DO957" i="2"/>
  <c r="DP957" i="2" s="1"/>
  <c r="DO1078" i="2"/>
  <c r="DP1078" i="2" s="1"/>
  <c r="DO218" i="2"/>
  <c r="DP218" i="2" s="1"/>
  <c r="DO756" i="2"/>
  <c r="DP756" i="2" s="1"/>
  <c r="DO1041" i="2"/>
  <c r="DP1041" i="2" s="1"/>
  <c r="DO390" i="2"/>
  <c r="DP390" i="2" s="1"/>
  <c r="DO998" i="2"/>
  <c r="DP998" i="2" s="1"/>
  <c r="DO701" i="2"/>
  <c r="DP701" i="2" s="1"/>
  <c r="DO395" i="2"/>
  <c r="DP395" i="2" s="1"/>
  <c r="DO1038" i="2"/>
  <c r="DP1038" i="2" s="1"/>
  <c r="DO361" i="2"/>
  <c r="DP361" i="2" s="1"/>
  <c r="DO1044" i="2"/>
  <c r="DP1044" i="2" s="1"/>
  <c r="DO782" i="2"/>
  <c r="DP782" i="2" s="1"/>
  <c r="DO493" i="2"/>
  <c r="DP493" i="2" s="1"/>
  <c r="DO919" i="2"/>
  <c r="DP919" i="2" s="1"/>
  <c r="DO1131" i="2"/>
  <c r="DP1131" i="2" s="1"/>
  <c r="DO29" i="2"/>
  <c r="DP29" i="2" s="1"/>
  <c r="DO1130" i="2"/>
  <c r="DP1130" i="2" s="1"/>
  <c r="DO1070" i="2"/>
  <c r="DP1070" i="2" s="1"/>
  <c r="DO990" i="2"/>
  <c r="DP990" i="2" s="1"/>
  <c r="DO197" i="2"/>
  <c r="DP197" i="2" s="1"/>
  <c r="DO297" i="2"/>
  <c r="DP297" i="2" s="1"/>
  <c r="DO679" i="2"/>
  <c r="DP679" i="2" s="1"/>
  <c r="DO799" i="2"/>
  <c r="DP799" i="2" s="1"/>
  <c r="DO185" i="2"/>
  <c r="DP185" i="2" s="1"/>
  <c r="DO445" i="2"/>
  <c r="DP445" i="2" s="1"/>
  <c r="DO521" i="2"/>
  <c r="DP521" i="2" s="1"/>
  <c r="DO221" i="2"/>
  <c r="DP221" i="2" s="1"/>
  <c r="DO236" i="2"/>
  <c r="DP236" i="2" s="1"/>
  <c r="DO425" i="2"/>
  <c r="DP425" i="2" s="1"/>
  <c r="DO348" i="2"/>
  <c r="DP348" i="2" s="1"/>
  <c r="DO128" i="2"/>
  <c r="DP128" i="2" s="1"/>
  <c r="DO976" i="2"/>
  <c r="DP976" i="2" s="1"/>
  <c r="DO675" i="2"/>
  <c r="DP675" i="2" s="1"/>
  <c r="DO637" i="2"/>
  <c r="DP637" i="2" s="1"/>
  <c r="DO212" i="2"/>
  <c r="DP212" i="2" s="1"/>
  <c r="DO88" i="2"/>
  <c r="DP88" i="2" s="1"/>
  <c r="DO1019" i="2"/>
  <c r="DP1019" i="2" s="1"/>
  <c r="DO527" i="2"/>
  <c r="DP527" i="2" s="1"/>
  <c r="DO1117" i="2"/>
  <c r="DP1117" i="2" s="1"/>
  <c r="DO687" i="2"/>
  <c r="DP687" i="2" s="1"/>
  <c r="DO626" i="2"/>
  <c r="DP626" i="2" s="1"/>
  <c r="DO127" i="2"/>
  <c r="DP127" i="2" s="1"/>
  <c r="DO714" i="2"/>
  <c r="DP714" i="2" s="1"/>
  <c r="DO132" i="2"/>
  <c r="DP132" i="2" s="1"/>
  <c r="DO871" i="2"/>
  <c r="DP871" i="2" s="1"/>
  <c r="DO133" i="2"/>
  <c r="DP133" i="2" s="1"/>
  <c r="DO848" i="2"/>
  <c r="DP848" i="2" s="1"/>
  <c r="DO419" i="2"/>
  <c r="DP419" i="2" s="1"/>
  <c r="DO100" i="2"/>
  <c r="DP100" i="2" s="1"/>
  <c r="DO692" i="2"/>
  <c r="DP692" i="2" s="1"/>
  <c r="DO19" i="2"/>
  <c r="DP19" i="2" s="1"/>
  <c r="DO99" i="2"/>
  <c r="DP99" i="2" s="1"/>
  <c r="DO440" i="2"/>
  <c r="DP440" i="2" s="1"/>
  <c r="DO422" i="2"/>
  <c r="DP422" i="2" s="1"/>
  <c r="DO649" i="2"/>
  <c r="DP649" i="2" s="1"/>
  <c r="DO91" i="2"/>
  <c r="DP91" i="2" s="1"/>
  <c r="DO187" i="2"/>
  <c r="DP187" i="2" s="1"/>
  <c r="DO443" i="2"/>
  <c r="DP443" i="2" s="1"/>
  <c r="DO877" i="2"/>
  <c r="DP877" i="2" s="1"/>
  <c r="DO748" i="2"/>
  <c r="DP748" i="2" s="1"/>
  <c r="DO504" i="2"/>
  <c r="DP504" i="2" s="1"/>
  <c r="DO310" i="2"/>
  <c r="DP310" i="2" s="1"/>
  <c r="DO719" i="2"/>
  <c r="DP719" i="2" s="1"/>
  <c r="DO188" i="2"/>
  <c r="DP188" i="2" s="1"/>
  <c r="DO107" i="2"/>
  <c r="DP107" i="2" s="1"/>
  <c r="DO791" i="2"/>
  <c r="DP791" i="2" s="1"/>
  <c r="DO433" i="2"/>
  <c r="DP433" i="2" s="1"/>
  <c r="DO856" i="2"/>
  <c r="DP856" i="2" s="1"/>
  <c r="DO141" i="2"/>
  <c r="DP141" i="2" s="1"/>
  <c r="DO205" i="2"/>
  <c r="DP205" i="2" s="1"/>
  <c r="DO85" i="2"/>
  <c r="DP85" i="2" s="1"/>
  <c r="DO703" i="2"/>
  <c r="DP703" i="2" s="1"/>
  <c r="DO623" i="2"/>
  <c r="DP623" i="2" s="1"/>
  <c r="DO295" i="2"/>
  <c r="DP295" i="2" s="1"/>
  <c r="DO351" i="2"/>
  <c r="DP351" i="2" s="1"/>
  <c r="DO270" i="2"/>
  <c r="DP270" i="2" s="1"/>
  <c r="DO144" i="2"/>
  <c r="DP144" i="2" s="1"/>
  <c r="DO194" i="2"/>
  <c r="DP194" i="2" s="1"/>
  <c r="DO121" i="2"/>
  <c r="DP121" i="2" s="1"/>
  <c r="DO204" i="2"/>
  <c r="DP204" i="2" s="1"/>
  <c r="DO662" i="2"/>
  <c r="DP662" i="2" s="1"/>
  <c r="DO503" i="2"/>
  <c r="DP503" i="2" s="1"/>
  <c r="DO696" i="2"/>
  <c r="DP696" i="2" s="1"/>
  <c r="DO497" i="2"/>
  <c r="DP497" i="2" s="1"/>
  <c r="DO889" i="2"/>
  <c r="DP889" i="2" s="1"/>
  <c r="DO653" i="2"/>
  <c r="DP653" i="2" s="1"/>
  <c r="DO751" i="2"/>
  <c r="DP751" i="2" s="1"/>
  <c r="DO207" i="2"/>
  <c r="DP207" i="2" s="1"/>
  <c r="DO1074" i="2"/>
  <c r="DP1074" i="2" s="1"/>
  <c r="DO894" i="2"/>
  <c r="DP894" i="2" s="1"/>
  <c r="DO755" i="2"/>
  <c r="DP755" i="2" s="1"/>
  <c r="DO601" i="2"/>
  <c r="DP601" i="2" s="1"/>
  <c r="DO465" i="2"/>
  <c r="DP465" i="2" s="1"/>
  <c r="DO843" i="2"/>
  <c r="DP843" i="2" s="1"/>
  <c r="DO49" i="2"/>
  <c r="DP49" i="2" s="1"/>
  <c r="DO209" i="2"/>
  <c r="DP209" i="2" s="1"/>
  <c r="DO1028" i="2"/>
  <c r="DP1028" i="2" s="1"/>
  <c r="DO983" i="2"/>
  <c r="DP983" i="2" s="1"/>
  <c r="DO936" i="2"/>
  <c r="DP936" i="2" s="1"/>
  <c r="DO638" i="2"/>
  <c r="DP638" i="2" s="1"/>
  <c r="DO594" i="2"/>
  <c r="DP594" i="2" s="1"/>
  <c r="DO839" i="2"/>
  <c r="DP839" i="2" s="1"/>
  <c r="DO1040" i="2"/>
  <c r="DP1040" i="2" s="1"/>
  <c r="DO172" i="2"/>
  <c r="DP172" i="2" s="1"/>
  <c r="DO893" i="2"/>
  <c r="DP893" i="2" s="1"/>
  <c r="DO55" i="2"/>
  <c r="DP55" i="2" s="1"/>
  <c r="DO988" i="2"/>
  <c r="DP988" i="2" s="1"/>
  <c r="DO1144" i="2"/>
  <c r="DP1144" i="2" s="1"/>
  <c r="DO1004" i="2"/>
  <c r="DP1004" i="2" s="1"/>
  <c r="DO399" i="2"/>
  <c r="DP399" i="2" s="1"/>
  <c r="DO381" i="2"/>
  <c r="DP381" i="2" s="1"/>
  <c r="DO463" i="2"/>
  <c r="DP463" i="2" s="1"/>
  <c r="DO22" i="2"/>
  <c r="DP22" i="2" s="1"/>
  <c r="DO259" i="2"/>
  <c r="DP259" i="2" s="1"/>
  <c r="DO278" i="2"/>
  <c r="DP278" i="2" s="1"/>
  <c r="DO852" i="2"/>
  <c r="DP852" i="2" s="1"/>
  <c r="DO206" i="2"/>
  <c r="DP206" i="2" s="1"/>
  <c r="DO1089" i="2"/>
  <c r="DP1089" i="2" s="1"/>
  <c r="DO890" i="2"/>
  <c r="DP890" i="2" s="1"/>
  <c r="DO643" i="2"/>
  <c r="DP643" i="2" s="1"/>
  <c r="DO570" i="2"/>
  <c r="DP570" i="2" s="1"/>
  <c r="DO589" i="2"/>
  <c r="DP589" i="2" s="1"/>
  <c r="DO943" i="2"/>
  <c r="DP943" i="2" s="1"/>
  <c r="DO866" i="2"/>
  <c r="DP866" i="2" s="1"/>
  <c r="DO333" i="2"/>
  <c r="DP333" i="2" s="1"/>
  <c r="DO435" i="2"/>
  <c r="DP435" i="2" s="1"/>
  <c r="DO982" i="2"/>
  <c r="DP982" i="2" s="1"/>
  <c r="DO10" i="2"/>
  <c r="DP10" i="2" s="1"/>
  <c r="DO1133" i="2"/>
  <c r="DP1133" i="2" s="1"/>
  <c r="DO394" i="2"/>
  <c r="DP394" i="2" s="1"/>
  <c r="DO629" i="2"/>
  <c r="DP629" i="2" s="1"/>
  <c r="DO932" i="2"/>
  <c r="DP932" i="2" s="1"/>
  <c r="DO1098" i="2"/>
  <c r="DP1098" i="2" s="1"/>
  <c r="DO853" i="2"/>
  <c r="DP853" i="2" s="1"/>
  <c r="DO715" i="2"/>
  <c r="DP715" i="2" s="1"/>
  <c r="DO727" i="2"/>
  <c r="DP727" i="2" s="1"/>
  <c r="DO263" i="2"/>
  <c r="DP263" i="2" s="1"/>
  <c r="DO305" i="2"/>
  <c r="DP305" i="2" s="1"/>
  <c r="DO439" i="2"/>
  <c r="DP439" i="2" s="1"/>
  <c r="DO651" i="2"/>
  <c r="DP651" i="2" s="1"/>
  <c r="DO867" i="2"/>
  <c r="DP867" i="2" s="1"/>
  <c r="DO311" i="2"/>
  <c r="DP311" i="2" s="1"/>
  <c r="DO691" i="2"/>
  <c r="DP691" i="2" s="1"/>
  <c r="DO784" i="2"/>
  <c r="DP784" i="2" s="1"/>
  <c r="DO845" i="2"/>
  <c r="DP845" i="2" s="1"/>
  <c r="DO290" i="2"/>
  <c r="DP290" i="2" s="1"/>
  <c r="DO168" i="2"/>
  <c r="DP168" i="2" s="1"/>
  <c r="DO1051" i="2"/>
  <c r="DP1051" i="2" s="1"/>
  <c r="DO137" i="2"/>
  <c r="DP137" i="2" s="1"/>
  <c r="DO352" i="2"/>
  <c r="DP352" i="2" s="1"/>
  <c r="DO865" i="2"/>
  <c r="DP865" i="2" s="1"/>
  <c r="DO44" i="2"/>
  <c r="DP44" i="2" s="1"/>
  <c r="DO275" i="2"/>
  <c r="DP275" i="2" s="1"/>
  <c r="DO174" i="2"/>
  <c r="DP174" i="2" s="1"/>
  <c r="DO222" i="2"/>
  <c r="DP222" i="2" s="1"/>
  <c r="DO424" i="2"/>
  <c r="DP424" i="2" s="1"/>
  <c r="DO247" i="2"/>
  <c r="DP247" i="2" s="1"/>
  <c r="DO857" i="2"/>
  <c r="DP857" i="2" s="1"/>
  <c r="DO344" i="2"/>
  <c r="DP344" i="2" s="1"/>
  <c r="DO1048" i="2"/>
  <c r="DP1048" i="2" s="1"/>
  <c r="DO283" i="2"/>
  <c r="DP283" i="2" s="1"/>
  <c r="DO140" i="2"/>
  <c r="DP140" i="2" s="1"/>
  <c r="DO506" i="2"/>
  <c r="DP506" i="2" s="1"/>
  <c r="DO84" i="2"/>
  <c r="DP84" i="2" s="1"/>
  <c r="DO772" i="2"/>
  <c r="DP772" i="2" s="1"/>
  <c r="DO878" i="2"/>
  <c r="DP878" i="2" s="1"/>
  <c r="DO456" i="2"/>
  <c r="DP456" i="2" s="1"/>
  <c r="DO729" i="2"/>
  <c r="DP729" i="2" s="1"/>
  <c r="DO518" i="2"/>
  <c r="DP518" i="2" s="1"/>
  <c r="DO315" i="2"/>
  <c r="DP315" i="2" s="1"/>
  <c r="DO474" i="2"/>
  <c r="DP474" i="2" s="1"/>
  <c r="DO411" i="2"/>
  <c r="DP411" i="2" s="1"/>
  <c r="DO778" i="2"/>
  <c r="DP778" i="2" s="1"/>
  <c r="DO966" i="2"/>
  <c r="DP966" i="2" s="1"/>
  <c r="DO972" i="2"/>
  <c r="DP972" i="2" s="1"/>
  <c r="DO580" i="2"/>
  <c r="DP580" i="2" s="1"/>
  <c r="DO914" i="2"/>
  <c r="DP914" i="2" s="1"/>
  <c r="DO363" i="2"/>
  <c r="DP363" i="2" s="1"/>
  <c r="DO875" i="2"/>
  <c r="DP875" i="2" s="1"/>
  <c r="DO343" i="2"/>
  <c r="DP343" i="2" s="1"/>
  <c r="DO341" i="2"/>
  <c r="DP341" i="2" s="1"/>
  <c r="DO971" i="2"/>
  <c r="DP971" i="2" s="1"/>
  <c r="DO960" i="2"/>
  <c r="DP960" i="2" s="1"/>
  <c r="DO920" i="2"/>
  <c r="DP920" i="2" s="1"/>
  <c r="DO389" i="2"/>
  <c r="DP389" i="2" s="1"/>
  <c r="DO592" i="2"/>
  <c r="DP592" i="2" s="1"/>
  <c r="DO825" i="2"/>
  <c r="DP825" i="2" s="1"/>
  <c r="DO12" i="2"/>
  <c r="DP12" i="2" s="1"/>
  <c r="DO112" i="2"/>
  <c r="DP112" i="2" s="1"/>
  <c r="DO428" i="2"/>
  <c r="DP428" i="2" s="1"/>
  <c r="DO689" i="2"/>
  <c r="DP689" i="2" s="1"/>
  <c r="DO995" i="2"/>
  <c r="DP995" i="2" s="1"/>
  <c r="DO906" i="2"/>
  <c r="DP906" i="2" s="1"/>
  <c r="DO1082" i="2"/>
  <c r="DP1082" i="2" s="1"/>
  <c r="DO753" i="2"/>
  <c r="DP753" i="2" s="1"/>
  <c r="DO377" i="2"/>
  <c r="DP377" i="2" s="1"/>
  <c r="DO360" i="2"/>
  <c r="DP360" i="2" s="1"/>
  <c r="DO1102" i="2"/>
  <c r="DP1102" i="2" s="1"/>
  <c r="DO148" i="2"/>
  <c r="DP148" i="2" s="1"/>
  <c r="DO431" i="2"/>
  <c r="DP431" i="2" s="1"/>
  <c r="DO803" i="2"/>
  <c r="DP803" i="2" s="1"/>
  <c r="DO470" i="2"/>
  <c r="DP470" i="2" s="1"/>
  <c r="DO519" i="2"/>
  <c r="DP519" i="2" s="1"/>
  <c r="DO272" i="2"/>
  <c r="DP272" i="2" s="1"/>
  <c r="DO159" i="2"/>
  <c r="DP159" i="2" s="1"/>
  <c r="DO816" i="2"/>
  <c r="DP816" i="2" s="1"/>
  <c r="DO444" i="2"/>
  <c r="DP444" i="2" s="1"/>
  <c r="DO274" i="2"/>
  <c r="DP274" i="2" s="1"/>
  <c r="DO354" i="2"/>
  <c r="DP354" i="2" s="1"/>
  <c r="DO617" i="2"/>
  <c r="DP617" i="2" s="1"/>
  <c r="DO244" i="2"/>
  <c r="DP244" i="2" s="1"/>
  <c r="DO48" i="2"/>
  <c r="DP48" i="2" s="1"/>
  <c r="DO320" i="2"/>
  <c r="DP320" i="2" s="1"/>
  <c r="DO459" i="2"/>
  <c r="DP459" i="2" s="1"/>
  <c r="DO291" i="2"/>
  <c r="DP291" i="2" s="1"/>
  <c r="DO328" i="2"/>
  <c r="DP328" i="2" s="1"/>
  <c r="DO855" i="2"/>
  <c r="DP855" i="2" s="1"/>
  <c r="DO281" i="2"/>
  <c r="DP281" i="2" s="1"/>
  <c r="DO777" i="2"/>
  <c r="DP777" i="2" s="1"/>
  <c r="DO252" i="2"/>
  <c r="DP252" i="2" s="1"/>
  <c r="DO447" i="2"/>
  <c r="DP447" i="2" s="1"/>
  <c r="DO129" i="2"/>
  <c r="DP129" i="2" s="1"/>
  <c r="DO614" i="2"/>
  <c r="DP614" i="2" s="1"/>
  <c r="DO528" i="2"/>
  <c r="DP528" i="2" s="1"/>
  <c r="DO656" i="2"/>
  <c r="DP656" i="2" s="1"/>
  <c r="DO406" i="2"/>
  <c r="DP406" i="2" s="1"/>
  <c r="DO103" i="2"/>
  <c r="DP103" i="2" s="1"/>
  <c r="DO325" i="2"/>
  <c r="DP325" i="2" s="1"/>
  <c r="DO173" i="2"/>
  <c r="DP173" i="2" s="1"/>
  <c r="DO118" i="2"/>
  <c r="DP118" i="2" s="1"/>
  <c r="DO427" i="2"/>
  <c r="DP427" i="2" s="1"/>
  <c r="DO815" i="2"/>
  <c r="DP815" i="2" s="1"/>
  <c r="DO658" i="2"/>
  <c r="DP658" i="2" s="1"/>
  <c r="DO526" i="2"/>
  <c r="DP526" i="2" s="1"/>
  <c r="DO11" i="2"/>
  <c r="DP11" i="2" s="1"/>
  <c r="DO861" i="2"/>
  <c r="DP861" i="2" s="1"/>
  <c r="DO237" i="2"/>
  <c r="DP237" i="2" s="1"/>
  <c r="DO241" i="2"/>
  <c r="DP241" i="2" s="1"/>
  <c r="DO62" i="2"/>
  <c r="DP62" i="2" s="1"/>
  <c r="DO1071" i="2"/>
  <c r="DP1071" i="2" s="1"/>
  <c r="DO1084" i="2"/>
  <c r="DP1084" i="2" s="1"/>
  <c r="DO1029" i="2"/>
  <c r="DP1029" i="2" s="1"/>
  <c r="DO578" i="2"/>
  <c r="DP578" i="2" s="1"/>
  <c r="DO730" i="2"/>
  <c r="DP730" i="2" s="1"/>
  <c r="DO265" i="2"/>
  <c r="DP265" i="2" s="1"/>
  <c r="DO683" i="2"/>
  <c r="DP683" i="2" s="1"/>
  <c r="DO760" i="2"/>
  <c r="DP760" i="2" s="1"/>
  <c r="DO337" i="2"/>
  <c r="DP337" i="2" s="1"/>
  <c r="DO970" i="2"/>
  <c r="DP970" i="2" s="1"/>
  <c r="DO891" i="2"/>
  <c r="DP891" i="2" s="1"/>
  <c r="DO619" i="2"/>
  <c r="DP619" i="2" s="1"/>
  <c r="DO385" i="2"/>
  <c r="DP385" i="2" s="1"/>
  <c r="DO464" i="2"/>
  <c r="DP464" i="2" s="1"/>
  <c r="DO835" i="2"/>
  <c r="DP835" i="2" s="1"/>
  <c r="DO823" i="2"/>
  <c r="DP823" i="2" s="1"/>
  <c r="DO876" i="2"/>
  <c r="DP876" i="2" s="1"/>
  <c r="DO736" i="2"/>
  <c r="DP736" i="2" s="1"/>
  <c r="DO621" i="2"/>
  <c r="DP621" i="2" s="1"/>
  <c r="DO1081" i="2"/>
  <c r="DP1081" i="2" s="1"/>
  <c r="DO1104" i="2"/>
  <c r="DP1104" i="2" s="1"/>
  <c r="DO1075" i="2"/>
  <c r="DP1075" i="2" s="1"/>
  <c r="DO575" i="2"/>
  <c r="DP575" i="2" s="1"/>
  <c r="DO732" i="2"/>
  <c r="DP732" i="2" s="1"/>
  <c r="DO356" i="2"/>
  <c r="DP356" i="2" s="1"/>
  <c r="DO1107" i="2"/>
  <c r="DP1107" i="2" s="1"/>
  <c r="DO164" i="2"/>
  <c r="DP164" i="2" s="1"/>
  <c r="DO537" i="2"/>
  <c r="DP537" i="2" s="1"/>
  <c r="DO59" i="2"/>
  <c r="DP59" i="2" s="1"/>
  <c r="DO1018" i="2"/>
  <c r="DP1018" i="2" s="1"/>
  <c r="DO1141" i="2"/>
  <c r="DP1141" i="2" s="1"/>
  <c r="DO1000" i="2"/>
  <c r="DP1000" i="2" s="1"/>
  <c r="DO398" i="2"/>
  <c r="DP398" i="2" s="1"/>
  <c r="DO380" i="2"/>
  <c r="DP380" i="2" s="1"/>
  <c r="DO462" i="2"/>
  <c r="DP462" i="2" s="1"/>
  <c r="DO1036" i="2"/>
  <c r="DP1036" i="2" s="1"/>
  <c r="DO795" i="2"/>
  <c r="DP795" i="2" s="1"/>
  <c r="DO434" i="2"/>
  <c r="DP434" i="2" s="1"/>
  <c r="DO210" i="2"/>
  <c r="DP210" i="2" s="1"/>
  <c r="DO1069" i="2"/>
  <c r="DP1069" i="2" s="1"/>
  <c r="DO1034" i="2"/>
  <c r="DP1034" i="2" s="1"/>
  <c r="DO916" i="2"/>
  <c r="DP916" i="2" s="1"/>
  <c r="DO746" i="2"/>
  <c r="DP746" i="2" s="1"/>
  <c r="DO368" i="2"/>
  <c r="DP368" i="2" s="1"/>
  <c r="DO830" i="2"/>
  <c r="DP830" i="2" s="1"/>
  <c r="DO1143" i="2"/>
  <c r="DP1143" i="2" s="1"/>
  <c r="DO743" i="2"/>
  <c r="DP743" i="2" s="1"/>
  <c r="DO469" i="2"/>
  <c r="DP469" i="2" s="1"/>
  <c r="DO774" i="2"/>
  <c r="DP774" i="2" s="1"/>
  <c r="DO186" i="2"/>
  <c r="DP186" i="2" s="1"/>
  <c r="DO490" i="2"/>
  <c r="DP490" i="2" s="1"/>
  <c r="DO704" i="2"/>
  <c r="DP704" i="2" s="1"/>
  <c r="DO453" i="2"/>
  <c r="DP453" i="2" s="1"/>
  <c r="DO256" i="2"/>
  <c r="DP256" i="2" s="1"/>
  <c r="DO158" i="2"/>
  <c r="DP158" i="2" s="1"/>
  <c r="DO706" i="2"/>
  <c r="DP706" i="2" s="1"/>
  <c r="DO455" i="2"/>
  <c r="DP455" i="2" s="1"/>
  <c r="DO243" i="2"/>
  <c r="DP243" i="2" s="1"/>
  <c r="DO407" i="2"/>
  <c r="DP407" i="2" s="1"/>
  <c r="DO234" i="2"/>
  <c r="DP234" i="2" s="1"/>
  <c r="DO289" i="2"/>
  <c r="DP289" i="2" s="1"/>
  <c r="DO167" i="2"/>
  <c r="DP167" i="2" s="1"/>
  <c r="DO432" i="2"/>
  <c r="DP432" i="2" s="1"/>
  <c r="DO484" i="2"/>
  <c r="DP484" i="2" s="1"/>
  <c r="DO737" i="2"/>
  <c r="DP737" i="2" s="1"/>
  <c r="DO215" i="2"/>
  <c r="DP215" i="2" s="1"/>
  <c r="DO308" i="2"/>
  <c r="DP308" i="2" s="1"/>
  <c r="DO115" i="2"/>
  <c r="DP115" i="2" s="1"/>
  <c r="DO740" i="2"/>
  <c r="DP740" i="2" s="1"/>
  <c r="DO908" i="2"/>
  <c r="DP908" i="2" s="1"/>
  <c r="DO652" i="2"/>
  <c r="DP652" i="2" s="1"/>
  <c r="DO851" i="2"/>
  <c r="DP851" i="2" s="1"/>
  <c r="DO913" i="2"/>
  <c r="DP913" i="2" s="1"/>
  <c r="DO316" i="2"/>
  <c r="DP316" i="2" s="1"/>
  <c r="DO441" i="2"/>
  <c r="DP441" i="2" s="1"/>
  <c r="DO82" i="2"/>
  <c r="DP82" i="2" s="1"/>
  <c r="DO854" i="2"/>
  <c r="DP854" i="2" s="1"/>
  <c r="DO800" i="2"/>
  <c r="DP800" i="2" s="1"/>
  <c r="DO786" i="2"/>
  <c r="DP786" i="2" s="1"/>
  <c r="DO514" i="2"/>
  <c r="DP514" i="2" s="1"/>
  <c r="DO873" i="2"/>
  <c r="DP873" i="2" s="1"/>
  <c r="DO482" i="2"/>
  <c r="DP482" i="2" s="1"/>
  <c r="DO81" i="2"/>
  <c r="DP81" i="2" s="1"/>
  <c r="DO21" i="2"/>
  <c r="DP21" i="2" s="1"/>
  <c r="DO710" i="2"/>
  <c r="DP710" i="2" s="1"/>
  <c r="DO1065" i="2"/>
  <c r="DP1065" i="2" s="1"/>
  <c r="DO968" i="2"/>
  <c r="DP968" i="2" s="1"/>
  <c r="DO1103" i="2"/>
  <c r="DP1103" i="2" s="1"/>
  <c r="DO641" i="2"/>
  <c r="DP641" i="2" s="1"/>
  <c r="DO598" i="2"/>
  <c r="DP598" i="2" s="1"/>
  <c r="DO296" i="2"/>
  <c r="DP296" i="2" s="1"/>
  <c r="DO539" i="2"/>
  <c r="DP539" i="2" s="1"/>
  <c r="DO863" i="2"/>
  <c r="DP863" i="2" s="1"/>
  <c r="DO776" i="2"/>
  <c r="DP776" i="2" s="1"/>
  <c r="DO582" i="2"/>
  <c r="DP582" i="2" s="1"/>
  <c r="DO1011" i="2"/>
  <c r="DP1011" i="2" s="1"/>
  <c r="DO579" i="2"/>
  <c r="DP579" i="2" s="1"/>
  <c r="DO733" i="2"/>
  <c r="DP733" i="2" s="1"/>
  <c r="DO362" i="2"/>
  <c r="DP362" i="2" s="1"/>
  <c r="DO1043" i="2"/>
  <c r="DP1043" i="2" s="1"/>
  <c r="DO1108" i="2"/>
  <c r="DP1108" i="2" s="1"/>
  <c r="DO532" i="2"/>
  <c r="DP532" i="2" s="1"/>
  <c r="DO625" i="2"/>
  <c r="DP625" i="2" s="1"/>
  <c r="DO548" i="2"/>
  <c r="DP548" i="2" s="1"/>
  <c r="DO987" i="2"/>
  <c r="DP987" i="2" s="1"/>
  <c r="DO964" i="2"/>
  <c r="DP964" i="2" s="1"/>
  <c r="DO1045" i="2"/>
  <c r="DP1045" i="2" s="1"/>
  <c r="DO573" i="2"/>
  <c r="DP573" i="2" s="1"/>
  <c r="DO595" i="2"/>
  <c r="DP595" i="2" s="1"/>
  <c r="DO935" i="2"/>
  <c r="DP935" i="2" s="1"/>
  <c r="DO1056" i="2"/>
  <c r="DP1056" i="2" s="1"/>
  <c r="DO230" i="2"/>
  <c r="DP230" i="2" s="1"/>
  <c r="DO728" i="2"/>
  <c r="DP728" i="2" s="1"/>
  <c r="DO267" i="2"/>
  <c r="DP267" i="2" s="1"/>
  <c r="DO994" i="2"/>
  <c r="DP994" i="2" s="1"/>
  <c r="DO984" i="2"/>
  <c r="DP984" i="2" s="1"/>
  <c r="DO1006" i="2"/>
  <c r="DP1006" i="2" s="1"/>
  <c r="DO640" i="2"/>
  <c r="DP640" i="2" s="1"/>
  <c r="DO376" i="2"/>
  <c r="DP376" i="2" s="1"/>
  <c r="DO553" i="2"/>
  <c r="DP553" i="2" s="1"/>
  <c r="DO542" i="2"/>
  <c r="DP542" i="2" s="1"/>
  <c r="DO788" i="2"/>
  <c r="DP788" i="2" s="1"/>
  <c r="DO496" i="2"/>
  <c r="DP496" i="2" s="1"/>
  <c r="DO547" i="2"/>
  <c r="DP547" i="2" s="1"/>
  <c r="DO1008" i="2"/>
  <c r="DP1008" i="2" s="1"/>
  <c r="DO948" i="2"/>
  <c r="DP948" i="2" s="1"/>
  <c r="DO947" i="2"/>
  <c r="DP947" i="2" s="1"/>
  <c r="DO571" i="2"/>
  <c r="DP571" i="2" s="1"/>
  <c r="DO467" i="2"/>
  <c r="DP467" i="2" s="1"/>
  <c r="DO838" i="2"/>
  <c r="DP838" i="2" s="1"/>
  <c r="DO364" i="2"/>
  <c r="DP364" i="2" s="1"/>
  <c r="DO695" i="2"/>
  <c r="DP695" i="2" s="1"/>
  <c r="DO899" i="2"/>
  <c r="DP899" i="2" s="1"/>
  <c r="DO449" i="2"/>
  <c r="DP449" i="2" s="1"/>
  <c r="DO686" i="2"/>
  <c r="DP686" i="2" s="1"/>
  <c r="DO179" i="2"/>
  <c r="DP179" i="2" s="1"/>
  <c r="DO123" i="2"/>
  <c r="DP123" i="2" s="1"/>
  <c r="DO792" i="2"/>
  <c r="DP792" i="2" s="1"/>
  <c r="DO47" i="2"/>
  <c r="DP47" i="2" s="1"/>
  <c r="DO146" i="2"/>
  <c r="DP146" i="2" s="1"/>
  <c r="DO225" i="2"/>
  <c r="DP225" i="2" s="1"/>
  <c r="DO794" i="2"/>
  <c r="DP794" i="2" s="1"/>
  <c r="DO812" i="2"/>
  <c r="DP812" i="2" s="1"/>
  <c r="DO674" i="2"/>
  <c r="DP674" i="2" s="1"/>
  <c r="DO176" i="2"/>
  <c r="DP176" i="2" s="1"/>
  <c r="DO120" i="2"/>
  <c r="DP120" i="2" s="1"/>
  <c r="DO346" i="2"/>
  <c r="DP346" i="2" s="1"/>
  <c r="DO125" i="2"/>
  <c r="DP125" i="2" s="1"/>
  <c r="DO801" i="2"/>
  <c r="DP801" i="2" s="1"/>
  <c r="DO745" i="2"/>
  <c r="DP745" i="2" s="1"/>
  <c r="DO66" i="2"/>
  <c r="DP66" i="2" s="1"/>
  <c r="DO183" i="2"/>
  <c r="DP183" i="2" s="1"/>
  <c r="DO162" i="2"/>
  <c r="DP162" i="2" s="1"/>
  <c r="DO78" i="2"/>
  <c r="DP78" i="2" s="1"/>
  <c r="DO536" i="2"/>
  <c r="DP536" i="2" s="1"/>
  <c r="DO793" i="2"/>
  <c r="DP793" i="2" s="1"/>
  <c r="DO520" i="2"/>
  <c r="DP520" i="2" s="1"/>
  <c r="DO56" i="2"/>
  <c r="DP56" i="2" s="1"/>
  <c r="DO154" i="2"/>
  <c r="DP154" i="2" s="1"/>
  <c r="DO182" i="2"/>
  <c r="DP182" i="2" s="1"/>
  <c r="DO165" i="2"/>
  <c r="DP165" i="2" s="1"/>
  <c r="DO71" i="2"/>
  <c r="DP71" i="2" s="1"/>
  <c r="DO648" i="2"/>
  <c r="DP648" i="2" s="1"/>
  <c r="DO500" i="2"/>
  <c r="DP500" i="2" s="1"/>
  <c r="DO510" i="2"/>
  <c r="DP510" i="2" s="1"/>
  <c r="DO779" i="2"/>
  <c r="DP779" i="2" s="1"/>
  <c r="DO38" i="2"/>
  <c r="DP38" i="2" s="1"/>
  <c r="DO450" i="2"/>
  <c r="DP450" i="2" s="1"/>
  <c r="DO872" i="2"/>
  <c r="DP872" i="2" s="1"/>
  <c r="DO50" i="2"/>
  <c r="DP50" i="2" s="1"/>
  <c r="DO208" i="2"/>
  <c r="DP208" i="2" s="1"/>
  <c r="DO1083" i="2"/>
  <c r="DP1083" i="2" s="1"/>
  <c r="DO1092" i="2"/>
  <c r="DP1092" i="2" s="1"/>
  <c r="DO955" i="2"/>
  <c r="DP955" i="2" s="1"/>
  <c r="DO765" i="2"/>
  <c r="DP765" i="2" s="1"/>
  <c r="DO370" i="2"/>
  <c r="DP370" i="2" s="1"/>
  <c r="DO624" i="2"/>
  <c r="DP624" i="2" s="1"/>
  <c r="DO647" i="2"/>
  <c r="DP647" i="2" s="1"/>
  <c r="DO763" i="2"/>
  <c r="DP763" i="2" s="1"/>
  <c r="DO969" i="2"/>
  <c r="DP969" i="2" s="1"/>
  <c r="DO1003" i="2"/>
  <c r="DP1003" i="2" s="1"/>
  <c r="DO35" i="2"/>
  <c r="DP35" i="2" s="1"/>
  <c r="DO576" i="2"/>
  <c r="DP576" i="2" s="1"/>
  <c r="DO940" i="2"/>
  <c r="DP940" i="2" s="1"/>
  <c r="DO357" i="2"/>
  <c r="DP357" i="2" s="1"/>
  <c r="DO1105" i="2"/>
  <c r="DP1105" i="2" s="1"/>
  <c r="DO276" i="2"/>
  <c r="DP276" i="2" s="1"/>
  <c r="DO616" i="2"/>
  <c r="DP616" i="2" s="1"/>
  <c r="DO477" i="2"/>
  <c r="DP477" i="2" s="1"/>
  <c r="DO336" i="2"/>
  <c r="DP336" i="2" s="1"/>
  <c r="DO1077" i="2"/>
  <c r="DP1077" i="2" s="1"/>
  <c r="DO897" i="2"/>
  <c r="DP897" i="2" s="1"/>
  <c r="DO644" i="2"/>
  <c r="DP644" i="2" s="1"/>
  <c r="DO384" i="2"/>
  <c r="DP384" i="2" s="1"/>
  <c r="DO590" i="2"/>
  <c r="DP590" i="2" s="1"/>
  <c r="DO821" i="2"/>
  <c r="DP821" i="2" s="1"/>
  <c r="DO466" i="2"/>
  <c r="DP466" i="2" s="1"/>
  <c r="DO669" i="2"/>
  <c r="DP669" i="2" s="1"/>
  <c r="DO581" i="2"/>
  <c r="DP581" i="2" s="1"/>
  <c r="DO211" i="2"/>
  <c r="DP211" i="2" s="1"/>
  <c r="DO993" i="2"/>
  <c r="DP993" i="2" s="1"/>
  <c r="DO1059" i="2"/>
  <c r="DP1059" i="2" s="1"/>
  <c r="DO937" i="2"/>
  <c r="DP937" i="2" s="1"/>
  <c r="DO752" i="2"/>
  <c r="DP752" i="2" s="1"/>
  <c r="DO369" i="2"/>
  <c r="DP369" i="2" s="1"/>
  <c r="DO831" i="2"/>
  <c r="DP831" i="2" s="1"/>
  <c r="DO161" i="2"/>
  <c r="DP161" i="2" s="1"/>
  <c r="DO516" i="2"/>
  <c r="DP516" i="2" s="1"/>
  <c r="DO677" i="2"/>
  <c r="DP677" i="2" s="1"/>
  <c r="DO1013" i="2"/>
  <c r="DP1013" i="2" s="1"/>
  <c r="DO1140" i="2"/>
  <c r="DP1140" i="2" s="1"/>
  <c r="DO1001" i="2"/>
  <c r="DP1001" i="2" s="1"/>
  <c r="DO608" i="2"/>
  <c r="DP608" i="2" s="1"/>
  <c r="DO568" i="2"/>
  <c r="DP568" i="2" s="1"/>
  <c r="DO461" i="2"/>
  <c r="DP461" i="2" s="1"/>
  <c r="DO1123" i="2"/>
  <c r="DP1123" i="2" s="1"/>
  <c r="DO409" i="2"/>
  <c r="DP409" i="2" s="1"/>
  <c r="DO918" i="2"/>
  <c r="DP918" i="2" s="1"/>
  <c r="DO844" i="2"/>
  <c r="DP844" i="2" s="1"/>
  <c r="DO37" i="2"/>
  <c r="DP37" i="2" s="1"/>
  <c r="DO178" i="2"/>
  <c r="DP178" i="2" s="1"/>
  <c r="DO106" i="2"/>
  <c r="DP106" i="2" s="1"/>
  <c r="DO888" i="2"/>
  <c r="DP888" i="2" s="1"/>
  <c r="DO7" i="2"/>
  <c r="DP7" i="2" s="1"/>
  <c r="DO198" i="2"/>
  <c r="DP198" i="2" s="1"/>
  <c r="DO131" i="2"/>
  <c r="DP131" i="2" s="1"/>
  <c r="DO895" i="2"/>
  <c r="DP895" i="2" s="1"/>
  <c r="DO60" i="2"/>
  <c r="DP60" i="2" s="1"/>
  <c r="DO67" i="2"/>
  <c r="DP67" i="2" s="1"/>
  <c r="DO191" i="2"/>
  <c r="DP191" i="2" s="1"/>
  <c r="DO446" i="2"/>
  <c r="DP446" i="2" s="1"/>
  <c r="DO184" i="2"/>
  <c r="DP184" i="2" s="1"/>
  <c r="DO220" i="2"/>
  <c r="DP220" i="2" s="1"/>
  <c r="DO764" i="2"/>
  <c r="DP764" i="2" s="1"/>
  <c r="DO771" i="2"/>
  <c r="DP771" i="2" s="1"/>
  <c r="DO102" i="2"/>
  <c r="DP102" i="2" s="1"/>
  <c r="DO192" i="2"/>
  <c r="DP192" i="2" s="1"/>
  <c r="DO155" i="2"/>
  <c r="DP155" i="2" s="1"/>
  <c r="DO122" i="2"/>
  <c r="DP122" i="2" s="1"/>
  <c r="DO705" i="2"/>
  <c r="DP705" i="2" s="1"/>
  <c r="DO887" i="2"/>
  <c r="DP887" i="2" s="1"/>
  <c r="DO480" i="2"/>
  <c r="DP480" i="2" s="1"/>
  <c r="DO217" i="2"/>
  <c r="DP217" i="2" s="1"/>
  <c r="DO286" i="2"/>
  <c r="DP286" i="2" s="1"/>
  <c r="DO145" i="2"/>
  <c r="DP145" i="2" s="1"/>
  <c r="DO199" i="2"/>
  <c r="DP199" i="2" s="1"/>
  <c r="DO77" i="2"/>
  <c r="DP77" i="2" s="1"/>
  <c r="DO862" i="2"/>
  <c r="DP862" i="2" s="1"/>
  <c r="DO723" i="2"/>
  <c r="DP723" i="2" s="1"/>
  <c r="DO810" i="2"/>
  <c r="DP810" i="2" s="1"/>
  <c r="DO58" i="2"/>
  <c r="DP58" i="2" s="1"/>
  <c r="DO501" i="2"/>
  <c r="DP501" i="2" s="1"/>
  <c r="DO57" i="2"/>
  <c r="DP57" i="2" s="1"/>
  <c r="DO663" i="2"/>
  <c r="DP663" i="2" s="1"/>
  <c r="DO24" i="2"/>
  <c r="DP24" i="2" s="1"/>
  <c r="DO338" i="2"/>
  <c r="DP338" i="2" s="1"/>
  <c r="DO992" i="2"/>
  <c r="DP992" i="2" s="1"/>
  <c r="DO963" i="2"/>
  <c r="DP963" i="2" s="1"/>
  <c r="DO907" i="2"/>
  <c r="DP907" i="2" s="1"/>
  <c r="DO603" i="2"/>
  <c r="DP603" i="2" s="1"/>
  <c r="DO366" i="2"/>
  <c r="DP366" i="2" s="1"/>
  <c r="DO898" i="2"/>
  <c r="DP898" i="2" s="1"/>
  <c r="DO613" i="2"/>
  <c r="DP613" i="2" s="1"/>
  <c r="DO426" i="2"/>
  <c r="DP426" i="2" s="1"/>
  <c r="DO975" i="2"/>
  <c r="DP975" i="2" s="1"/>
  <c r="DO921" i="2"/>
  <c r="DP921" i="2" s="1"/>
  <c r="DO1042" i="2"/>
  <c r="DP1042" i="2" s="1"/>
  <c r="DO574" i="2"/>
  <c r="DP574" i="2" s="1"/>
  <c r="DO761" i="2"/>
  <c r="DP761" i="2" s="1"/>
  <c r="DO928" i="2"/>
  <c r="DP928" i="2" s="1"/>
  <c r="DO1055" i="2"/>
  <c r="DP1055" i="2" s="1"/>
  <c r="DO152" i="2"/>
  <c r="DP152" i="2" s="1"/>
  <c r="DO240" i="2"/>
  <c r="DP240" i="2" s="1"/>
  <c r="DO741" i="2"/>
  <c r="DP741" i="2" s="1"/>
  <c r="DO13" i="2"/>
  <c r="DP13" i="2" s="1"/>
  <c r="DO980" i="2"/>
  <c r="DP980" i="2" s="1"/>
  <c r="DO986" i="2"/>
  <c r="DP986" i="2" s="1"/>
  <c r="DO403" i="2"/>
  <c r="DP403" i="2" s="1"/>
  <c r="DO634" i="2"/>
  <c r="DP634" i="2" s="1"/>
  <c r="DO588" i="2"/>
  <c r="DP588" i="2" s="1"/>
  <c r="DO945" i="2"/>
  <c r="DP945" i="2" s="1"/>
  <c r="DO912" i="2"/>
  <c r="DP912" i="2" s="1"/>
  <c r="DO660" i="2"/>
  <c r="DP660" i="2" s="1"/>
  <c r="DO744" i="2"/>
  <c r="DP744" i="2" s="1"/>
  <c r="DO1050" i="2"/>
  <c r="DP1050" i="2" s="1"/>
  <c r="DO1025" i="2"/>
  <c r="DP1025" i="2" s="1"/>
  <c r="DO950" i="2"/>
  <c r="DP950" i="2" s="1"/>
  <c r="DO944" i="2"/>
  <c r="DP944" i="2" s="1"/>
  <c r="DO572" i="2"/>
  <c r="DP572" i="2" s="1"/>
  <c r="DO591" i="2"/>
  <c r="DP591" i="2" s="1"/>
  <c r="DO820" i="2"/>
  <c r="DP820" i="2" s="1"/>
  <c r="DO110" i="2"/>
  <c r="DP110" i="2" s="1"/>
  <c r="DO436" i="2"/>
  <c r="DP436" i="2" s="1"/>
  <c r="DO438" i="2"/>
  <c r="DP438" i="2" s="1"/>
  <c r="DO1009" i="2"/>
  <c r="DP1009" i="2" s="1"/>
  <c r="DO910" i="2"/>
  <c r="DP910" i="2" s="1"/>
  <c r="DO1110" i="2"/>
  <c r="DP1110" i="2" s="1"/>
  <c r="DO639" i="2"/>
  <c r="DP639" i="2" s="1"/>
  <c r="DO566" i="2"/>
  <c r="DP566" i="2" s="1"/>
  <c r="DO552" i="2"/>
  <c r="DP552" i="2" s="1"/>
  <c r="DO1097" i="2"/>
  <c r="DP1097" i="2" s="1"/>
  <c r="DO76" i="2"/>
  <c r="DP76" i="2" s="1"/>
  <c r="DO1093" i="2"/>
  <c r="DP1093" i="2" s="1"/>
  <c r="DO246" i="2"/>
  <c r="DP246" i="2" s="1"/>
  <c r="DO824" i="2"/>
  <c r="DP824" i="2" s="1"/>
  <c r="DO949" i="2"/>
  <c r="DP949" i="2" s="1"/>
  <c r="DO901" i="2"/>
  <c r="DP901" i="2" s="1"/>
  <c r="DO597" i="2"/>
  <c r="DP597" i="2" s="1"/>
  <c r="DO1073" i="2"/>
  <c r="DP1073" i="2" s="1"/>
  <c r="DO627" i="2"/>
  <c r="DP627" i="2" s="1"/>
  <c r="DO42" i="2"/>
  <c r="DP42" i="2" s="1"/>
  <c r="DO808" i="2"/>
  <c r="DP808" i="2" s="1"/>
  <c r="DO802" i="2"/>
  <c r="DP802" i="2" s="1"/>
  <c r="DO189" i="2"/>
  <c r="DP189" i="2" s="1"/>
  <c r="DO667" i="2"/>
  <c r="DP667" i="2" s="1"/>
  <c r="DO332" i="2"/>
  <c r="DP332" i="2" s="1"/>
  <c r="DO223" i="2"/>
  <c r="DP223" i="2" s="1"/>
  <c r="DO804" i="2"/>
  <c r="DP804" i="2" s="1"/>
  <c r="DO298" i="2"/>
  <c r="DP298" i="2" s="1"/>
  <c r="DO313" i="2"/>
  <c r="DP313" i="2" s="1"/>
  <c r="DO902" i="2"/>
  <c r="DP902" i="2" s="1"/>
  <c r="DO486" i="2"/>
  <c r="DP486" i="2" s="1"/>
  <c r="DO832" i="2"/>
  <c r="DP832" i="2" s="1"/>
  <c r="DO991" i="2"/>
  <c r="DP991" i="2" s="1"/>
  <c r="DO670" i="2"/>
  <c r="DP670" i="2" s="1"/>
  <c r="DO599" i="2"/>
  <c r="DP599" i="2" s="1"/>
  <c r="DO892" i="2"/>
  <c r="DP892" i="2" s="1"/>
  <c r="DO596" i="2"/>
  <c r="DP596" i="2" s="1"/>
  <c r="DO1068" i="2"/>
  <c r="DP1068" i="2" s="1"/>
  <c r="DO842" i="2"/>
  <c r="DP842" i="2" s="1"/>
  <c r="DO471" i="2"/>
  <c r="DP471" i="2" s="1"/>
  <c r="DO326" i="2"/>
  <c r="DP326" i="2" s="1"/>
  <c r="DO797" i="2"/>
  <c r="DP797" i="2" s="1"/>
  <c r="DO317" i="2"/>
  <c r="DP317" i="2" s="1"/>
  <c r="DO156" i="2"/>
  <c r="DP156" i="2" s="1"/>
  <c r="DO472" i="2"/>
  <c r="DP472" i="2" s="1"/>
  <c r="DO451" i="2"/>
  <c r="DP451" i="2" s="1"/>
  <c r="DO302" i="2"/>
  <c r="DP302" i="2" s="1"/>
  <c r="DO630" i="2"/>
  <c r="DP630" i="2" s="1"/>
  <c r="DO965" i="2"/>
  <c r="DP965" i="2" s="1"/>
  <c r="DO694" i="2"/>
  <c r="DP694" i="2" s="1"/>
  <c r="DO931" i="2"/>
  <c r="DP931" i="2" s="1"/>
  <c r="DO1039" i="2"/>
  <c r="DP1039" i="2" s="1"/>
  <c r="DO562" i="2"/>
  <c r="DP562" i="2" s="1"/>
  <c r="DO754" i="2"/>
  <c r="DP754" i="2" s="1"/>
  <c r="DO718" i="2"/>
  <c r="DP718" i="2" s="1"/>
  <c r="DO392" i="2"/>
  <c r="DP392" i="2" s="1"/>
  <c r="DO487" i="2"/>
  <c r="DP487" i="2" s="1"/>
  <c r="DO759" i="2"/>
  <c r="DP759" i="2" s="1"/>
  <c r="DO868" i="2"/>
  <c r="DP868" i="2" s="1"/>
  <c r="DO261" i="2"/>
  <c r="DP261" i="2" s="1"/>
  <c r="DO688" i="2"/>
  <c r="DP688" i="2" s="1"/>
  <c r="DO859" i="2"/>
  <c r="DP859" i="2" s="1"/>
  <c r="DO478" i="2"/>
  <c r="DP478" i="2" s="1"/>
  <c r="DO498" i="2"/>
  <c r="DP498" i="2" s="1"/>
  <c r="DO549" i="2"/>
  <c r="DP549" i="2" s="1"/>
  <c r="DO525" i="2"/>
  <c r="DP525" i="2" s="1"/>
  <c r="DO870" i="2"/>
  <c r="DP870" i="2" s="1"/>
  <c r="DO860" i="2"/>
  <c r="DP860" i="2" s="1"/>
  <c r="DO509" i="2"/>
  <c r="DP509" i="2" s="1"/>
  <c r="DO684" i="2"/>
  <c r="DP684" i="2" s="1"/>
  <c r="DO18" i="2"/>
  <c r="DP18" i="2" s="1"/>
  <c r="DO699" i="2"/>
  <c r="DP699" i="2" s="1"/>
  <c r="DO181" i="2"/>
  <c r="DP181" i="2" s="1"/>
  <c r="DO633" i="2"/>
  <c r="DP633" i="2" s="1"/>
  <c r="DO41" i="2"/>
  <c r="DP41" i="2" s="1"/>
  <c r="DO681" i="2"/>
  <c r="DP681" i="2" s="1"/>
  <c r="DO593" i="2"/>
  <c r="DP593" i="2" s="1"/>
  <c r="DO958" i="2"/>
  <c r="DP958" i="2" s="1"/>
  <c r="DO1101" i="2"/>
  <c r="DP1101" i="2" s="1"/>
  <c r="DO577" i="2"/>
  <c r="DP577" i="2" s="1"/>
  <c r="DO620" i="2"/>
  <c r="DP620" i="2" s="1"/>
  <c r="DO396" i="2"/>
  <c r="DP396" i="2" s="1"/>
  <c r="DO36" i="2"/>
  <c r="DP36" i="2" s="1"/>
  <c r="DO294" i="2"/>
  <c r="DP294" i="2" s="1"/>
  <c r="DO413" i="2"/>
  <c r="DP413" i="2" s="1"/>
  <c r="DO324" i="2"/>
  <c r="DP324" i="2" s="1"/>
  <c r="DO807" i="2"/>
  <c r="DP807" i="2" s="1"/>
  <c r="DO511" i="2"/>
  <c r="DP511" i="2" s="1"/>
  <c r="DO284" i="2"/>
  <c r="DP284" i="2" s="1"/>
  <c r="DO879" i="2"/>
  <c r="DP879" i="2" s="1"/>
  <c r="DO489" i="2"/>
  <c r="DP489" i="2" s="1"/>
  <c r="DO495" i="2"/>
  <c r="DP495" i="2" s="1"/>
  <c r="DO1049" i="2"/>
  <c r="DP1049" i="2" s="1"/>
  <c r="DO52" i="2"/>
  <c r="DP52" i="2" s="1"/>
  <c r="DO43" i="2"/>
  <c r="DP43" i="2" s="1"/>
  <c r="DO507" i="2"/>
  <c r="DP507" i="2" s="1"/>
  <c r="DO544" i="2"/>
  <c r="DP544" i="2" s="1"/>
  <c r="DO708" i="2"/>
  <c r="DP708" i="2" s="1"/>
  <c r="DO73" i="2"/>
  <c r="DP73" i="2" s="1"/>
  <c r="DO163" i="2"/>
  <c r="DP163" i="2" s="1"/>
  <c r="DO202" i="2"/>
  <c r="DP202" i="2" s="1"/>
  <c r="DO321" i="2"/>
  <c r="DP321" i="2" s="1"/>
  <c r="DO350" i="2"/>
  <c r="DP350" i="2" s="1"/>
  <c r="DO226" i="2"/>
  <c r="DP226" i="2" s="1"/>
  <c r="DO347" i="2"/>
  <c r="DP347" i="2" s="1"/>
  <c r="DO327" i="2"/>
  <c r="DP327" i="2" s="1"/>
  <c r="DO70" i="2"/>
  <c r="DP70" i="2" s="1"/>
  <c r="DO849" i="2"/>
  <c r="DP849" i="2" s="1"/>
  <c r="DO418" i="2"/>
  <c r="DP418" i="2" s="1"/>
  <c r="DO242" i="2"/>
  <c r="DP242" i="2" s="1"/>
  <c r="DO661" i="2"/>
  <c r="DP661" i="2" s="1"/>
  <c r="DO523" i="2"/>
  <c r="DP523" i="2" s="1"/>
  <c r="DO105" i="2"/>
  <c r="DP105" i="2" s="1"/>
  <c r="DO488" i="2"/>
  <c r="DP488" i="2" s="1"/>
  <c r="DO177" i="2"/>
  <c r="DP177" i="2" s="1"/>
  <c r="DO269" i="2"/>
  <c r="DP269" i="2" s="1"/>
  <c r="DO749" i="2"/>
  <c r="DP749" i="2" s="1"/>
  <c r="DO780" i="2"/>
  <c r="DP780" i="2" s="1"/>
  <c r="DO659" i="2"/>
  <c r="DP659" i="2" s="1"/>
  <c r="DO530" i="2"/>
  <c r="DP530" i="2" s="1"/>
  <c r="DO492" i="2"/>
  <c r="DP492" i="2" s="1"/>
  <c r="DO457" i="2"/>
  <c r="DP457" i="2" s="1"/>
  <c r="DO134" i="2"/>
  <c r="DP134" i="2" s="1"/>
  <c r="DO216" i="2"/>
  <c r="DP216" i="2" s="1"/>
  <c r="DO69" i="2"/>
  <c r="DP69" i="2" s="1"/>
  <c r="DO735" i="2"/>
  <c r="DP735" i="2" s="1"/>
  <c r="DO738" i="2"/>
  <c r="DP738" i="2" s="1"/>
  <c r="DO785" i="2"/>
  <c r="DP785" i="2" s="1"/>
  <c r="DO904" i="2"/>
  <c r="DP904" i="2" s="1"/>
  <c r="DO331" i="2"/>
  <c r="DP331" i="2" s="1"/>
  <c r="DO254" i="2"/>
  <c r="DP254" i="2" s="1"/>
  <c r="DO135" i="2"/>
  <c r="DP135" i="2" s="1"/>
  <c r="DO271" i="2"/>
  <c r="DP271" i="2" s="1"/>
  <c r="DO869" i="2"/>
  <c r="DP869" i="2" s="1"/>
  <c r="DO690" i="2"/>
  <c r="DP690" i="2" s="1"/>
  <c r="DO512" i="2"/>
  <c r="DP512" i="2" s="1"/>
  <c r="DO783" i="2"/>
  <c r="DP783" i="2" s="1"/>
  <c r="DO672" i="2"/>
  <c r="DP672" i="2" s="1"/>
  <c r="DO420" i="2"/>
  <c r="DP420" i="2" s="1"/>
  <c r="DO116" i="2"/>
  <c r="DP116" i="2" s="1"/>
  <c r="DO309" i="2"/>
  <c r="DP309" i="2" s="1"/>
  <c r="DO292" i="2"/>
  <c r="DP292" i="2" s="1"/>
  <c r="DO896" i="2"/>
  <c r="DP896" i="2" s="1"/>
  <c r="DO108" i="2"/>
  <c r="DP108" i="2" s="1"/>
  <c r="DO157" i="2"/>
  <c r="DP157" i="2" s="1"/>
  <c r="DO448" i="2"/>
  <c r="DP448" i="2" s="1"/>
  <c r="DO285" i="2"/>
  <c r="DP285" i="2" s="1"/>
  <c r="DO238" i="2"/>
  <c r="DP238" i="2" s="1"/>
  <c r="DO473" i="2"/>
  <c r="DP473" i="2" s="1"/>
  <c r="DO481" i="2"/>
  <c r="DP481" i="2" s="1"/>
  <c r="DO491" i="2"/>
  <c r="DP491" i="2" s="1"/>
  <c r="DO762" i="2"/>
  <c r="DP762" i="2" s="1"/>
  <c r="DO250" i="2"/>
  <c r="DP250" i="2" s="1"/>
  <c r="DO231" i="2"/>
  <c r="DP231" i="2" s="1"/>
  <c r="DO169" i="2"/>
  <c r="DP169" i="2" s="1"/>
  <c r="DO149" i="2"/>
  <c r="DP149" i="2" s="1"/>
  <c r="DO260" i="2"/>
  <c r="DP260" i="2" s="1"/>
  <c r="DO249" i="2"/>
  <c r="DP249" i="2" s="1"/>
  <c r="DO483" i="2"/>
  <c r="DP483" i="2" s="1"/>
  <c r="DO858" i="2"/>
  <c r="DP858" i="2" s="1"/>
  <c r="DO268" i="2"/>
  <c r="DP268" i="2" s="1"/>
  <c r="DO228" i="2"/>
  <c r="DP228" i="2" s="1"/>
  <c r="DO196" i="2"/>
  <c r="DP196" i="2" s="1"/>
  <c r="DO147" i="2"/>
  <c r="DP147" i="2" s="1"/>
  <c r="DO287" i="2"/>
  <c r="DP287" i="2" s="1"/>
  <c r="DO773" i="2"/>
  <c r="DP773" i="2" s="1"/>
  <c r="DO739" i="2"/>
  <c r="DP739" i="2" s="1"/>
  <c r="DO846" i="2"/>
  <c r="DP846" i="2" s="1"/>
  <c r="DO666" i="2"/>
  <c r="DP666" i="2" s="1"/>
  <c r="DO421" i="2"/>
  <c r="DP421" i="2" s="1"/>
  <c r="DO258" i="2"/>
  <c r="DP258" i="2" s="1"/>
  <c r="DO717" i="2"/>
  <c r="DP717" i="2" s="1"/>
  <c r="DO758" i="2"/>
  <c r="DP758" i="2" s="1"/>
  <c r="DO415" i="2"/>
  <c r="DP415" i="2" s="1"/>
  <c r="DO787" i="2"/>
  <c r="DP787" i="2" s="1"/>
  <c r="DO618" i="2"/>
  <c r="DP618" i="2" s="1"/>
  <c r="DO408" i="2"/>
  <c r="DP408" i="2" s="1"/>
  <c r="DO232" i="2"/>
  <c r="DP232" i="2" s="1"/>
  <c r="DO410" i="2"/>
  <c r="DP410" i="2" s="1"/>
  <c r="DO318" i="2"/>
  <c r="DP318" i="2" s="1"/>
  <c r="DO104" i="2"/>
  <c r="DP104" i="2" s="1"/>
  <c r="DO229" i="2"/>
  <c r="DP229" i="2" s="1"/>
  <c r="DO195" i="2"/>
  <c r="DP195" i="2" s="1"/>
  <c r="DO136" i="2"/>
  <c r="DP136" i="2" s="1"/>
  <c r="DO414" i="2"/>
  <c r="DP414" i="2" s="1"/>
  <c r="DO805" i="2"/>
  <c r="DP805" i="2" s="1"/>
  <c r="DO31" i="2"/>
  <c r="DP31" i="2" s="1"/>
  <c r="DO1145" i="2"/>
  <c r="DP1145" i="2" s="1"/>
  <c r="DO430" i="2"/>
  <c r="DP430" i="2" s="1"/>
  <c r="DO798" i="2"/>
  <c r="DP798" i="2" s="1"/>
  <c r="DO925" i="2"/>
  <c r="DP925" i="2" s="1"/>
  <c r="DO114" i="2"/>
  <c r="DP114" i="2" s="1"/>
  <c r="DO330" i="2"/>
  <c r="DP330" i="2" s="1"/>
  <c r="DO312" i="2"/>
  <c r="DP312" i="2" s="1"/>
  <c r="DO323" i="2"/>
  <c r="DP323" i="2" s="1"/>
  <c r="DO742" i="2"/>
  <c r="DP742" i="2" s="1"/>
  <c r="DO650" i="2"/>
  <c r="DP650" i="2" s="1"/>
  <c r="DO668" i="2"/>
  <c r="DP668" i="2" s="1"/>
  <c r="DO711" i="2"/>
  <c r="DP711" i="2" s="1"/>
  <c r="DO502" i="2"/>
  <c r="DP502" i="2" s="1"/>
  <c r="DO170" i="2"/>
  <c r="DP170" i="2" s="1"/>
  <c r="DO150" i="2"/>
  <c r="DP150" i="2" s="1"/>
  <c r="DO322" i="2"/>
  <c r="DP322" i="2" s="1"/>
  <c r="DO722" i="2"/>
  <c r="DP722" i="2" s="1"/>
  <c r="DO713" i="2"/>
  <c r="DP713" i="2" s="1"/>
  <c r="DO340" i="2"/>
  <c r="DP340" i="2" s="1"/>
  <c r="DO796" i="2"/>
  <c r="DP796" i="2" s="1"/>
  <c r="DO124" i="2"/>
  <c r="DP124" i="2" s="1"/>
  <c r="DO80" i="2"/>
  <c r="DP80" i="2" s="1"/>
  <c r="DO190" i="2"/>
  <c r="DP190" i="2" s="1"/>
  <c r="DO262" i="2"/>
  <c r="DP262" i="2" s="1"/>
  <c r="DO423" i="2"/>
  <c r="DP423" i="2" s="1"/>
  <c r="DO750" i="2"/>
  <c r="DP750" i="2" s="1"/>
  <c r="DO213" i="2"/>
  <c r="DP213" i="2" s="1"/>
  <c r="DO789" i="2"/>
  <c r="DP789" i="2" s="1"/>
  <c r="DO885" i="2"/>
  <c r="DP885" i="2" s="1"/>
  <c r="DO130" i="2"/>
  <c r="DP130" i="2" s="1"/>
  <c r="DO452" i="2"/>
  <c r="DP452" i="2" s="1"/>
  <c r="DO175" i="2"/>
  <c r="DP175" i="2" s="1"/>
  <c r="DO253" i="2"/>
  <c r="DP253" i="2" s="1"/>
  <c r="DO1139" i="2"/>
  <c r="DP1139" i="2" s="1"/>
  <c r="DO113" i="2"/>
  <c r="DP113" i="2" s="1"/>
  <c r="DO304" i="2"/>
  <c r="DP304" i="2" s="1"/>
  <c r="DO334" i="2"/>
  <c r="DP334" i="2" s="1"/>
  <c r="DO277" i="2"/>
  <c r="DP277" i="2" s="1"/>
  <c r="DO864" i="2"/>
  <c r="DP864" i="2" s="1"/>
  <c r="DO770" i="2"/>
  <c r="DP770" i="2" s="1"/>
  <c r="DO886" i="2"/>
  <c r="DP886" i="2" s="1"/>
  <c r="DO657" i="2"/>
  <c r="DP657" i="2" s="1"/>
  <c r="DO517" i="2"/>
  <c r="DP517" i="2" s="1"/>
  <c r="DO353" i="2"/>
  <c r="DP353" i="2" s="1"/>
  <c r="DO227" i="2"/>
  <c r="DP227" i="2" s="1"/>
  <c r="DO437" i="2"/>
  <c r="DP437" i="2" s="1"/>
  <c r="DO301" i="2"/>
  <c r="DP301" i="2" s="1"/>
  <c r="DO153" i="2"/>
  <c r="DP153" i="2" s="1"/>
  <c r="DO513" i="2"/>
  <c r="DP513" i="2" s="1"/>
  <c r="DO654" i="2"/>
  <c r="DP654" i="2" s="1"/>
  <c r="DO757" i="2"/>
  <c r="DP757" i="2" s="1"/>
  <c r="DO682" i="2"/>
  <c r="DP682" i="2" s="1"/>
  <c r="DO117" i="2"/>
  <c r="DP117" i="2" s="1"/>
  <c r="DO329" i="2"/>
  <c r="DP329" i="2" s="1"/>
  <c r="DO299" i="2"/>
  <c r="DP299" i="2" s="1"/>
  <c r="DO615" i="2"/>
  <c r="DP615" i="2" s="1"/>
  <c r="DO505" i="2"/>
  <c r="DP505" i="2" s="1"/>
  <c r="DO40" i="2"/>
  <c r="DP40" i="2" s="1"/>
  <c r="DO475" i="2"/>
  <c r="DP475" i="2" s="1"/>
  <c r="DO702" i="2"/>
  <c r="DP702" i="2" s="1"/>
  <c r="DO233" i="2"/>
  <c r="DP233" i="2" s="1"/>
  <c r="DO442" i="2"/>
  <c r="DP442" i="2" s="1"/>
  <c r="DO468" i="2"/>
  <c r="DP468" i="2" s="1"/>
  <c r="DO584" i="2"/>
  <c r="DP584" i="2" s="1"/>
  <c r="DO673" i="2"/>
  <c r="DP673" i="2" s="1"/>
  <c r="DO494" i="2"/>
  <c r="DP494" i="2" s="1"/>
  <c r="DO180" i="2"/>
  <c r="DP180" i="2" s="1"/>
  <c r="DO781" i="2"/>
  <c r="DP781" i="2" s="1"/>
  <c r="DO529" i="2"/>
  <c r="DP529" i="2" s="1"/>
  <c r="DO235" i="2"/>
  <c r="DP235" i="2" s="1"/>
  <c r="DO300" i="2"/>
  <c r="DP300" i="2" s="1"/>
  <c r="DO74" i="2"/>
  <c r="DP74" i="2" s="1"/>
  <c r="DO203" i="2"/>
  <c r="DP203" i="2" s="1"/>
  <c r="DO273" i="2"/>
  <c r="DP273" i="2" s="1"/>
  <c r="DO142" i="2"/>
  <c r="DP142" i="2" s="1"/>
  <c r="DO288" i="2"/>
  <c r="DP288" i="2" s="1"/>
  <c r="DO479" i="2"/>
  <c r="DP479" i="2" s="1"/>
  <c r="DO790" i="2"/>
  <c r="DP790" i="2" s="1"/>
  <c r="DO533" i="2"/>
  <c r="DP533" i="2" s="1"/>
  <c r="DO75" i="2"/>
  <c r="DP75" i="2" s="1"/>
  <c r="DO160" i="2"/>
  <c r="DP160" i="2" s="1"/>
  <c r="DO193" i="2"/>
  <c r="DP193" i="2" s="1"/>
  <c r="DO264" i="2"/>
  <c r="DP264" i="2" s="1"/>
  <c r="DO747" i="2"/>
  <c r="DP747" i="2" s="1"/>
  <c r="DO535" i="2"/>
  <c r="DP535" i="2" s="1"/>
  <c r="DO109" i="2"/>
  <c r="DP109" i="2" s="1"/>
  <c r="DO200" i="2"/>
  <c r="DP200" i="2" s="1"/>
  <c r="DO151" i="2"/>
  <c r="DP151" i="2" s="1"/>
  <c r="DO813" i="2"/>
  <c r="DP813" i="2" s="1"/>
  <c r="DO171" i="2"/>
  <c r="DP171" i="2" s="1"/>
  <c r="DO314" i="2"/>
  <c r="DP314" i="2" s="1"/>
  <c r="DO303" i="2"/>
  <c r="DP303" i="2" s="1"/>
  <c r="DO101" i="2"/>
  <c r="DP101" i="2" s="1"/>
  <c r="DO251" i="2"/>
  <c r="DP251" i="2" s="1"/>
  <c r="DO138" i="2"/>
  <c r="DP138" i="2" s="1"/>
  <c r="DO476" i="2"/>
  <c r="DP476" i="2" s="1"/>
  <c r="DM969" i="2"/>
  <c r="DM847" i="2"/>
  <c r="DM333" i="2"/>
  <c r="DM417" i="2"/>
  <c r="DM217" i="2"/>
  <c r="DL1123" i="2"/>
  <c r="DL676" i="2"/>
  <c r="DL631" i="2"/>
  <c r="DL401" i="2"/>
  <c r="DL1017" i="2"/>
  <c r="DL892" i="2"/>
  <c r="DL751" i="2"/>
  <c r="DL844" i="2"/>
  <c r="DL877" i="2"/>
  <c r="DL835" i="2"/>
  <c r="DL560" i="2"/>
  <c r="DL386" i="2"/>
  <c r="DL933" i="2"/>
  <c r="DL1003" i="2"/>
  <c r="DL210" i="2"/>
  <c r="DL769" i="2"/>
  <c r="DL481" i="2"/>
  <c r="DL1107" i="2"/>
  <c r="DL359" i="2"/>
  <c r="DL565" i="2"/>
  <c r="DL639" i="2"/>
  <c r="DL997" i="2"/>
  <c r="DL992" i="2"/>
  <c r="DL486" i="2"/>
  <c r="DL837" i="2"/>
  <c r="DL467" i="2"/>
  <c r="DL571" i="2"/>
  <c r="DL944" i="2"/>
  <c r="DL1023" i="2"/>
  <c r="DL212" i="2"/>
  <c r="DL497" i="2"/>
  <c r="DL893" i="2"/>
  <c r="DL655" i="2"/>
  <c r="DL828" i="2"/>
  <c r="DL369" i="2"/>
  <c r="DL752" i="2"/>
  <c r="DL929" i="2"/>
  <c r="DL964" i="2"/>
  <c r="DL336" i="2"/>
  <c r="DL477" i="2"/>
  <c r="DL537" i="2"/>
  <c r="DL658" i="2"/>
  <c r="DL935" i="2"/>
  <c r="DL595" i="2"/>
  <c r="DL574" i="2"/>
  <c r="DL1082" i="2"/>
  <c r="DL1088" i="2"/>
  <c r="DL838" i="2"/>
  <c r="DL592" i="2"/>
  <c r="DL389" i="2"/>
  <c r="DL907" i="2"/>
  <c r="DL910" i="2"/>
  <c r="DL239" i="2"/>
  <c r="DL343" i="2"/>
  <c r="DL1054" i="2"/>
  <c r="DL487" i="2"/>
  <c r="DL787" i="2"/>
  <c r="DL898" i="2"/>
  <c r="DL107" i="2"/>
  <c r="DL163" i="2"/>
  <c r="DL202" i="2"/>
  <c r="DL321" i="2"/>
  <c r="DL1103" i="2"/>
  <c r="DL681" i="2"/>
  <c r="DL662" i="2"/>
  <c r="DL862" i="2"/>
  <c r="DL113" i="2"/>
  <c r="DL304" i="2"/>
  <c r="DL334" i="2"/>
  <c r="DL277" i="2"/>
  <c r="DL982" i="2"/>
  <c r="DL512" i="2"/>
  <c r="DL797" i="2"/>
  <c r="DL439" i="2"/>
  <c r="DL128" i="2"/>
  <c r="DL311" i="2"/>
  <c r="DL298" i="2"/>
  <c r="DL98" i="2"/>
  <c r="DL518" i="2"/>
  <c r="DL791" i="2"/>
  <c r="DL708" i="2"/>
  <c r="DL228" i="2"/>
  <c r="DL196" i="2"/>
  <c r="DL147" i="2"/>
  <c r="DL263" i="2"/>
  <c r="DL945" i="2"/>
  <c r="DL557" i="2"/>
  <c r="DL600" i="2"/>
  <c r="DL405" i="2"/>
  <c r="DL977" i="2"/>
  <c r="DL68" i="2"/>
  <c r="DL496" i="2"/>
  <c r="DL513" i="2"/>
  <c r="DL661" i="2"/>
  <c r="DL825" i="2"/>
  <c r="DL561" i="2"/>
  <c r="DL635" i="2"/>
  <c r="DL1045" i="2"/>
  <c r="DL973" i="2"/>
  <c r="DL543" i="2"/>
  <c r="DL495" i="2"/>
  <c r="DL340" i="2"/>
  <c r="DL1102" i="2"/>
  <c r="DL460" i="2"/>
  <c r="DL567" i="2"/>
  <c r="DL608" i="2"/>
  <c r="DL967" i="2"/>
  <c r="DL1014" i="2"/>
  <c r="DL710" i="2"/>
  <c r="DL827" i="2"/>
  <c r="DL368" i="2"/>
  <c r="DL746" i="2"/>
  <c r="DL937" i="2"/>
  <c r="DL1067" i="2"/>
  <c r="DL548" i="2"/>
  <c r="DL501" i="2"/>
  <c r="DL851" i="2"/>
  <c r="DL695" i="2"/>
  <c r="DL978" i="2"/>
  <c r="DL373" i="2"/>
  <c r="DL573" i="2"/>
  <c r="DL1046" i="2"/>
  <c r="DL922" i="2"/>
  <c r="DL341" i="2"/>
  <c r="DL850" i="2"/>
  <c r="DL344" i="2"/>
  <c r="DL1086" i="2"/>
  <c r="DL356" i="2"/>
  <c r="DL732" i="2"/>
  <c r="DL576" i="2"/>
  <c r="DL1004" i="2"/>
  <c r="DL1090" i="2"/>
  <c r="DL830" i="2"/>
  <c r="DL594" i="2"/>
  <c r="DL638" i="2"/>
  <c r="DL955" i="2"/>
  <c r="DL821" i="2"/>
  <c r="DL559" i="2"/>
  <c r="DL602" i="2"/>
  <c r="DL646" i="2"/>
  <c r="DL1016" i="2"/>
  <c r="DL218" i="2"/>
  <c r="DL849" i="2"/>
  <c r="DL780" i="2"/>
  <c r="DL895" i="2"/>
  <c r="DL839" i="2"/>
  <c r="DL563" i="2"/>
  <c r="DL604" i="2"/>
  <c r="DL1117" i="2"/>
  <c r="DL1030" i="2"/>
  <c r="DL435" i="2"/>
  <c r="DL545" i="2"/>
  <c r="DL453" i="2"/>
  <c r="DL88" i="2"/>
  <c r="DL542" i="2"/>
  <c r="DL721" i="2"/>
  <c r="DL610" i="2"/>
  <c r="DL881" i="2"/>
  <c r="DL1072" i="2"/>
  <c r="DL1040" i="2"/>
  <c r="DL841" i="2"/>
  <c r="DL372" i="2"/>
  <c r="DL391" i="2"/>
  <c r="DL1044" i="2"/>
  <c r="DL1024" i="2"/>
  <c r="DL621" i="2"/>
  <c r="DL694" i="2"/>
  <c r="DL514" i="2"/>
  <c r="DL1035" i="2"/>
  <c r="DL585" i="2"/>
  <c r="DL630" i="2"/>
  <c r="DL575" i="2"/>
  <c r="DL1006" i="2"/>
  <c r="DL961" i="2"/>
  <c r="DL209" i="2"/>
  <c r="DL716" i="2"/>
  <c r="DL295" i="2"/>
  <c r="DL1096" i="2"/>
  <c r="DL360" i="2"/>
  <c r="DL377" i="2"/>
  <c r="DL754" i="2"/>
  <c r="DL891" i="2"/>
  <c r="DL1087" i="2"/>
  <c r="DL928" i="2"/>
  <c r="DL761" i="2"/>
  <c r="DL392" i="2"/>
  <c r="DL1133" i="2"/>
  <c r="DL1008" i="2"/>
  <c r="DL438" i="2"/>
  <c r="DL540" i="2"/>
  <c r="DL627" i="2"/>
  <c r="DL861" i="2"/>
  <c r="DL723" i="2"/>
  <c r="DL866" i="2"/>
  <c r="DL125" i="2"/>
  <c r="DL328" i="2"/>
  <c r="DL346" i="2"/>
  <c r="DL291" i="2"/>
  <c r="DL976" i="2"/>
  <c r="DL412" i="2"/>
  <c r="DL667" i="2"/>
  <c r="DL691" i="2"/>
  <c r="DL226" i="2"/>
  <c r="DL347" i="2"/>
  <c r="DL327" i="2"/>
  <c r="DL99" i="2"/>
  <c r="DL726" i="2"/>
  <c r="DL480" i="2"/>
  <c r="DL528" i="2"/>
  <c r="DL824" i="2"/>
  <c r="DL367" i="2"/>
  <c r="DL731" i="2"/>
  <c r="DL942" i="2"/>
  <c r="DL1104" i="2"/>
  <c r="DL458" i="2"/>
  <c r="DL581" i="2"/>
  <c r="DL455" i="2"/>
  <c r="DL1057" i="2"/>
  <c r="DL934" i="2"/>
  <c r="DL720" i="2"/>
  <c r="DL606" i="2"/>
  <c r="DL1027" i="2"/>
  <c r="DL582" i="2"/>
  <c r="DL718" i="2"/>
  <c r="DL583" i="2"/>
  <c r="DL444" i="2"/>
  <c r="DL833" i="2"/>
  <c r="DL364" i="2"/>
  <c r="DL383" i="2"/>
  <c r="DL768" i="2"/>
  <c r="DL948" i="2"/>
  <c r="DL1094" i="2"/>
  <c r="DL1055" i="2"/>
  <c r="DL932" i="2"/>
  <c r="DL629" i="2"/>
  <c r="DL395" i="2"/>
  <c r="DL1110" i="2"/>
  <c r="DL1076" i="2"/>
  <c r="DL522" i="2"/>
  <c r="DL519" i="2"/>
  <c r="DL456" i="2"/>
  <c r="DL1053" i="2"/>
  <c r="DL553" i="2"/>
  <c r="DL376" i="2"/>
  <c r="DL753" i="2"/>
  <c r="DL1000" i="2"/>
  <c r="DL1026" i="2"/>
  <c r="DL426" i="2"/>
  <c r="DL774" i="2"/>
  <c r="DL503" i="2"/>
  <c r="DL1109" i="2"/>
  <c r="DL463" i="2"/>
  <c r="DL381" i="2"/>
  <c r="DL577" i="2"/>
  <c r="DL960" i="2"/>
  <c r="DL63" i="2"/>
  <c r="DL357" i="2"/>
  <c r="DL940" i="2"/>
  <c r="DL396" i="2"/>
  <c r="DL1070" i="2"/>
  <c r="DL989" i="2"/>
  <c r="DL674" i="2"/>
  <c r="DL759" i="2"/>
  <c r="DL393" i="2"/>
  <c r="DL690" i="2"/>
  <c r="DL669" i="2"/>
  <c r="DL876" i="2"/>
  <c r="DL116" i="2"/>
  <c r="DL309" i="2"/>
  <c r="DL292" i="2"/>
  <c r="DL856" i="2"/>
  <c r="DL685" i="2"/>
  <c r="DL454" i="2"/>
  <c r="DL802" i="2"/>
  <c r="DL446" i="2"/>
  <c r="DL234" i="2"/>
  <c r="DL191" i="2"/>
  <c r="DL407" i="2"/>
  <c r="DL1099" i="2"/>
  <c r="DL1038" i="2"/>
  <c r="DL832" i="2"/>
  <c r="DL371" i="2"/>
  <c r="DL917" i="2"/>
  <c r="DL927" i="2"/>
  <c r="DL1144" i="2"/>
  <c r="DL612" i="2"/>
  <c r="DL737" i="2"/>
  <c r="DL491" i="2"/>
  <c r="DL1101" i="2"/>
  <c r="DL358" i="2"/>
  <c r="DL375" i="2"/>
  <c r="DL766" i="2"/>
  <c r="DL981" i="2"/>
  <c r="DL970" i="2"/>
  <c r="DL805" i="2"/>
  <c r="DL845" i="2"/>
  <c r="DL483" i="2"/>
  <c r="DL836" i="2"/>
  <c r="DL466" i="2"/>
  <c r="DL387" i="2"/>
  <c r="DL947" i="2"/>
  <c r="DL985" i="2"/>
  <c r="DL1021" i="2"/>
  <c r="DL1105" i="2"/>
  <c r="DL552" i="2"/>
  <c r="DL566" i="2"/>
  <c r="DL640" i="2"/>
  <c r="DL890" i="2"/>
  <c r="DL1063" i="2"/>
  <c r="DL686" i="2"/>
  <c r="DL739" i="2"/>
  <c r="DL539" i="2"/>
  <c r="DL1111" i="2"/>
  <c r="DL462" i="2"/>
  <c r="DL380" i="2"/>
  <c r="DL399" i="2"/>
  <c r="DL986" i="2"/>
  <c r="DL1062" i="2"/>
  <c r="DL763" i="2"/>
  <c r="DL622" i="2"/>
  <c r="DL810" i="2"/>
  <c r="DL1100" i="2"/>
  <c r="DL588" i="2"/>
  <c r="DL634" i="2"/>
  <c r="DL579" i="2"/>
  <c r="DL983" i="2"/>
  <c r="DL1106" i="2"/>
  <c r="DL361" i="2"/>
  <c r="DL597" i="2"/>
  <c r="DL641" i="2"/>
  <c r="DL972" i="2"/>
  <c r="DL994" i="2"/>
  <c r="DL741" i="2"/>
  <c r="DL709" i="2"/>
  <c r="DL1093" i="2"/>
  <c r="DL418" i="2"/>
  <c r="DL843" i="2"/>
  <c r="DL719" i="2"/>
  <c r="DL232" i="2"/>
  <c r="DL410" i="2"/>
  <c r="DL318" i="2"/>
  <c r="DL153" i="2"/>
  <c r="DL697" i="2"/>
  <c r="DL546" i="2"/>
  <c r="DL800" i="2"/>
  <c r="DL120" i="2"/>
  <c r="DL459" i="2"/>
  <c r="DL176" i="2"/>
  <c r="DL320" i="2"/>
  <c r="DL586" i="2"/>
  <c r="DL744" i="2"/>
  <c r="DL652" i="2"/>
  <c r="DL705" i="2"/>
  <c r="DL131" i="2"/>
  <c r="DL158" i="2"/>
  <c r="DL198" i="2"/>
  <c r="DL256" i="2"/>
  <c r="DL400" i="2"/>
  <c r="DL809" i="2"/>
  <c r="DL1098" i="2"/>
  <c r="DL551" i="2"/>
  <c r="DL374" i="2"/>
  <c r="DL607" i="2"/>
  <c r="DL1012" i="2"/>
  <c r="DL1039" i="2"/>
  <c r="DL450" i="2"/>
  <c r="DL687" i="2"/>
  <c r="DL784" i="2"/>
  <c r="DL1108" i="2"/>
  <c r="DL541" i="2"/>
  <c r="DL632" i="2"/>
  <c r="DL611" i="2"/>
  <c r="DL1005" i="2"/>
  <c r="DL870" i="2"/>
  <c r="DL864" i="2"/>
  <c r="DL729" i="2"/>
  <c r="DL1036" i="2"/>
  <c r="DL840" i="2"/>
  <c r="DL564" i="2"/>
  <c r="DL390" i="2"/>
  <c r="DL1042" i="2"/>
  <c r="DL966" i="2"/>
  <c r="DL1050" i="2"/>
  <c r="DL915" i="2"/>
  <c r="DL684" i="2"/>
  <c r="DL725" i="2"/>
  <c r="DL402" i="2"/>
  <c r="DL1059" i="2"/>
  <c r="DL349" i="2"/>
  <c r="DL722" i="2"/>
  <c r="DL779" i="2"/>
  <c r="DL509" i="2"/>
  <c r="DL817" i="2"/>
  <c r="DL589" i="2"/>
  <c r="DL570" i="2"/>
  <c r="DL644" i="2"/>
  <c r="DL949" i="2"/>
  <c r="DL1032" i="2"/>
  <c r="DL803" i="2"/>
  <c r="DL436" i="2"/>
  <c r="DL782" i="2"/>
  <c r="DL818" i="2"/>
  <c r="DL931" i="2"/>
  <c r="DL388" i="2"/>
  <c r="DL936" i="2"/>
  <c r="DL911" i="2"/>
  <c r="DL930" i="2"/>
  <c r="DL362" i="2"/>
  <c r="DL733" i="2"/>
  <c r="DL580" i="2"/>
  <c r="DL1092" i="2"/>
  <c r="DL778" i="2"/>
  <c r="DL760" i="2"/>
  <c r="DL749" i="2"/>
  <c r="DL1080" i="2"/>
  <c r="DL508" i="2"/>
  <c r="DL700" i="2"/>
  <c r="DL352" i="2"/>
  <c r="DL452" i="2"/>
  <c r="DL175" i="2"/>
  <c r="DL253" i="2"/>
  <c r="DL596" i="2"/>
  <c r="DL859" i="2"/>
  <c r="DL905" i="2"/>
  <c r="DL772" i="2"/>
  <c r="DL229" i="2"/>
  <c r="DL195" i="2"/>
  <c r="DL136" i="2"/>
  <c r="DL414" i="2"/>
  <c r="DL642" i="2"/>
  <c r="DL873" i="2"/>
  <c r="DL878" i="2"/>
  <c r="DL692" i="2"/>
  <c r="DL231" i="2"/>
  <c r="DL169" i="2"/>
  <c r="DL149" i="2"/>
  <c r="DL260" i="2"/>
  <c r="DL951" i="2"/>
  <c r="DL783" i="2"/>
  <c r="DL885" i="2"/>
  <c r="DL106" i="2"/>
  <c r="DL490" i="2"/>
  <c r="DL178" i="2"/>
  <c r="DL1097" i="2"/>
  <c r="DL587" i="2"/>
  <c r="DL378" i="2"/>
  <c r="DL767" i="2"/>
  <c r="DL1007" i="2"/>
  <c r="DL1073" i="2"/>
  <c r="DL411" i="2"/>
  <c r="DL728" i="2"/>
  <c r="DL657" i="2"/>
  <c r="DL1043" i="2"/>
  <c r="DL558" i="2"/>
  <c r="DL382" i="2"/>
  <c r="DL734" i="2"/>
  <c r="DL959" i="2"/>
  <c r="DL547" i="2"/>
  <c r="DL472" i="2"/>
  <c r="DL433" i="2"/>
  <c r="DL1056" i="2"/>
  <c r="DL912" i="2"/>
  <c r="DL724" i="2"/>
  <c r="DL394" i="2"/>
  <c r="DL1058" i="2"/>
  <c r="DL1074" i="2"/>
  <c r="DL211" i="2"/>
  <c r="DL834" i="2"/>
  <c r="DL365" i="2"/>
  <c r="DL569" i="2"/>
  <c r="DL643" i="2"/>
  <c r="DL999" i="2"/>
  <c r="DL954" i="2"/>
  <c r="DL525" i="2"/>
  <c r="DL468" i="2"/>
  <c r="DL683" i="2"/>
  <c r="DL822" i="2"/>
  <c r="DL591" i="2"/>
  <c r="DL572" i="2"/>
  <c r="DL1130" i="2"/>
  <c r="DL991" i="2"/>
  <c r="DL1061" i="2"/>
  <c r="DL775" i="2"/>
  <c r="DL812" i="2"/>
  <c r="DL786" i="2"/>
  <c r="DL829" i="2"/>
  <c r="DL593" i="2"/>
  <c r="DL637" i="2"/>
  <c r="DL1037" i="2"/>
  <c r="DL1010" i="2"/>
  <c r="DL819" i="2"/>
  <c r="DL464" i="2"/>
  <c r="DL385" i="2"/>
  <c r="DL755" i="2"/>
  <c r="DL1022" i="2"/>
  <c r="DL335" i="2"/>
  <c r="DL698" i="2"/>
  <c r="DL680" i="2"/>
  <c r="DL1075" i="2"/>
  <c r="DL609" i="2"/>
  <c r="DL636" i="2"/>
  <c r="DL950" i="2"/>
  <c r="DL403" i="2"/>
  <c r="DL384" i="2"/>
  <c r="DL1140" i="2"/>
  <c r="DL776" i="2"/>
  <c r="DL350" i="2"/>
  <c r="DL184" i="2"/>
  <c r="DL735" i="2"/>
  <c r="DL108" i="2"/>
  <c r="DL297" i="2"/>
  <c r="DL756" i="2"/>
  <c r="DL536" i="2"/>
  <c r="DL445" i="2"/>
  <c r="DL312" i="2"/>
  <c r="DL730" i="2"/>
  <c r="DL665" i="2"/>
  <c r="DL899" i="2"/>
  <c r="DL457" i="2"/>
  <c r="DL150" i="2"/>
  <c r="DL1049" i="2"/>
  <c r="DL338" i="2"/>
  <c r="DL498" i="2"/>
  <c r="DL794" i="2"/>
  <c r="DL675" i="2"/>
  <c r="DL80" i="2"/>
  <c r="DL203" i="2"/>
  <c r="DL303" i="2"/>
  <c r="DL1048" i="2"/>
  <c r="DL620" i="2"/>
  <c r="DL475" i="2"/>
  <c r="DL798" i="2"/>
  <c r="DL119" i="2"/>
  <c r="DL883" i="2"/>
  <c r="DL143" i="2"/>
  <c r="DL255" i="2"/>
  <c r="DL366" i="2"/>
  <c r="DL511" i="2"/>
  <c r="DL666" i="2"/>
  <c r="DL427" i="2"/>
  <c r="DL194" i="2"/>
  <c r="DL144" i="2"/>
  <c r="DL270" i="2"/>
  <c r="DL923" i="2"/>
  <c r="DL790" i="2"/>
  <c r="DL533" i="2"/>
  <c r="DL408" i="2"/>
  <c r="DL715" i="2"/>
  <c r="DL205" i="2"/>
  <c r="DL529" i="2"/>
  <c r="K36" i="1"/>
  <c r="DL314" i="2"/>
  <c r="DL355" i="2"/>
  <c r="DL909" i="2"/>
  <c r="DL379" i="2"/>
  <c r="DL707" i="2"/>
  <c r="DL842" i="2"/>
  <c r="DL1009" i="2"/>
  <c r="DL342" i="2"/>
  <c r="DL980" i="2"/>
  <c r="DL957" i="2"/>
  <c r="DL916" i="2"/>
  <c r="DL1031" i="2"/>
  <c r="DL897" i="2"/>
  <c r="DL920" i="2"/>
  <c r="DL1018" i="2"/>
  <c r="DL863" i="2"/>
  <c r="DL130" i="2"/>
  <c r="DL478" i="2"/>
  <c r="DL696" i="2"/>
  <c r="DL221" i="2"/>
  <c r="DL285" i="2"/>
  <c r="DL880" i="2"/>
  <c r="DL711" i="2"/>
  <c r="DL488" i="2"/>
  <c r="DL301" i="2"/>
  <c r="DL1081" i="2"/>
  <c r="DL764" i="2"/>
  <c r="DL422" i="2"/>
  <c r="DL159" i="2"/>
  <c r="DL313" i="2"/>
  <c r="DL1142" i="2"/>
  <c r="DL677" i="2"/>
  <c r="DL879" i="2"/>
  <c r="DL795" i="2"/>
  <c r="DL624" i="2"/>
  <c r="DL233" i="2"/>
  <c r="DL138" i="2"/>
  <c r="DL476" i="2"/>
  <c r="DL820" i="2"/>
  <c r="DL482" i="2"/>
  <c r="DL584" i="2"/>
  <c r="DL799" i="2"/>
  <c r="DL76" i="2"/>
  <c r="DL409" i="2"/>
  <c r="DL181" i="2"/>
  <c r="DL257" i="2"/>
  <c r="DL603" i="2"/>
  <c r="DL727" i="2"/>
  <c r="DL668" i="2"/>
  <c r="DL84" i="2"/>
  <c r="DL199" i="2"/>
  <c r="DL145" i="2"/>
  <c r="DL286" i="2"/>
  <c r="DL993" i="2"/>
  <c r="DL702" i="2"/>
  <c r="DL132" i="2"/>
  <c r="DL115" i="2"/>
  <c r="DL141" i="2"/>
  <c r="DL656" i="2"/>
  <c r="DL78" i="2"/>
  <c r="DL499" i="2"/>
  <c r="DL888" i="2"/>
  <c r="DL743" i="2"/>
  <c r="DL562" i="2"/>
  <c r="DL188" i="2"/>
  <c r="DL703" i="2"/>
  <c r="DL236" i="2"/>
  <c r="DL124" i="2"/>
  <c r="DL762" i="2"/>
  <c r="DL689" i="2"/>
  <c r="DL971" i="2"/>
  <c r="DL990" i="2"/>
  <c r="DL773" i="2"/>
  <c r="DL979" i="2"/>
  <c r="DL921" i="2"/>
  <c r="DL806" i="2"/>
  <c r="DL886" i="2"/>
  <c r="DL220" i="2"/>
  <c r="DL284" i="2"/>
  <c r="DL781" i="2"/>
  <c r="DL133" i="2"/>
  <c r="DL290" i="2"/>
  <c r="DL493" i="2"/>
  <c r="DL353" i="2"/>
  <c r="DL354" i="2"/>
  <c r="DL451" i="2"/>
  <c r="DL869" i="2"/>
  <c r="DL672" i="2"/>
  <c r="DL492" i="2"/>
  <c r="DL170" i="2"/>
  <c r="DL299" i="2"/>
  <c r="DL943" i="2"/>
  <c r="DL852" i="2"/>
  <c r="DL474" i="2"/>
  <c r="DL670" i="2"/>
  <c r="DL421" i="2"/>
  <c r="DL425" i="2"/>
  <c r="DL142" i="2"/>
  <c r="DL254" i="2"/>
  <c r="DL465" i="2"/>
  <c r="DL505" i="2"/>
  <c r="DL654" i="2"/>
  <c r="DL848" i="2"/>
  <c r="DL110" i="2"/>
  <c r="DL161" i="2"/>
  <c r="DL148" i="2"/>
  <c r="DL259" i="2"/>
  <c r="DL953" i="2"/>
  <c r="DL1145" i="2"/>
  <c r="DL671" i="2"/>
  <c r="DL121" i="2"/>
  <c r="DL165" i="2"/>
  <c r="DL182" i="2"/>
  <c r="DL261" i="2"/>
  <c r="DL988" i="2"/>
  <c r="DL855" i="2"/>
  <c r="DL348" i="2"/>
  <c r="DL308" i="2"/>
  <c r="DL252" i="2"/>
  <c r="DL673" i="2"/>
  <c r="DL162" i="2"/>
  <c r="DL995" i="2"/>
  <c r="DL173" i="2"/>
  <c r="DL174" i="2"/>
  <c r="DL590" i="2"/>
  <c r="DL814" i="2"/>
  <c r="DL556" i="2"/>
  <c r="DL663" i="2"/>
  <c r="DL300" i="2"/>
  <c r="DL777" i="2"/>
  <c r="DL804" i="2"/>
  <c r="DL699" i="2"/>
  <c r="DL750" i="2"/>
  <c r="DL538" i="2"/>
  <c r="DL1129" i="2"/>
  <c r="DL860" i="2"/>
  <c r="DL616" i="2"/>
  <c r="DL223" i="2"/>
  <c r="DL289" i="2"/>
  <c r="DL660" i="2"/>
  <c r="DL157" i="2"/>
  <c r="DL896" i="2"/>
  <c r="DL521" i="2"/>
  <c r="DL443" i="2"/>
  <c r="DL330" i="2"/>
  <c r="DL269" i="2"/>
  <c r="DL758" i="2"/>
  <c r="DL618" i="2"/>
  <c r="DL123" i="2"/>
  <c r="DL305" i="2"/>
  <c r="DL302" i="2"/>
  <c r="DL363" i="2"/>
  <c r="DL423" i="2"/>
  <c r="DL485" i="2"/>
  <c r="DL872" i="2"/>
  <c r="DL494" i="2"/>
  <c r="DL160" i="2"/>
  <c r="DL180" i="2"/>
  <c r="DL273" i="2"/>
  <c r="DL601" i="2"/>
  <c r="DL613" i="2"/>
  <c r="DL865" i="2"/>
  <c r="DL706" i="2"/>
  <c r="DL230" i="2"/>
  <c r="DL164" i="2"/>
  <c r="DL152" i="2"/>
  <c r="DL276" i="2"/>
  <c r="DL1085" i="2"/>
  <c r="DL520" i="2"/>
  <c r="DL419" i="2"/>
  <c r="DL77" i="2"/>
  <c r="DL197" i="2"/>
  <c r="DL189" i="2"/>
  <c r="DL324" i="2"/>
  <c r="DL219" i="2"/>
  <c r="DL111" i="2"/>
  <c r="DL190" i="2"/>
  <c r="DL332" i="2"/>
  <c r="DL796" i="2"/>
  <c r="DL122" i="2"/>
  <c r="DL192" i="2"/>
  <c r="DL331" i="2"/>
  <c r="DL413" i="2"/>
  <c r="DL1139" i="2"/>
  <c r="DL432" i="2"/>
  <c r="DL317" i="2"/>
  <c r="DL605" i="2"/>
  <c r="DL984" i="2"/>
  <c r="DL227" i="2"/>
  <c r="DL867" i="2"/>
  <c r="DL104" i="2"/>
  <c r="DL854" i="2"/>
  <c r="DL1041" i="2"/>
  <c r="DL430" i="2"/>
  <c r="DL770" i="2"/>
  <c r="DL1095" i="2"/>
  <c r="DL345" i="2"/>
  <c r="DL736" i="2"/>
  <c r="DL555" i="2"/>
  <c r="DL434" i="2"/>
  <c r="DL875" i="2"/>
  <c r="DL156" i="2"/>
  <c r="DL550" i="2"/>
  <c r="DL793" i="2"/>
  <c r="DL168" i="2"/>
  <c r="DL598" i="2"/>
  <c r="DL649" i="2"/>
  <c r="DL105" i="2"/>
  <c r="DL437" i="2"/>
  <c r="DL274" i="2"/>
  <c r="DL771" i="2"/>
  <c r="DL679" i="2"/>
  <c r="DL502" i="2"/>
  <c r="DL329" i="2"/>
  <c r="DL272" i="2"/>
  <c r="DL914" i="2"/>
  <c r="DL625" i="2"/>
  <c r="DL653" i="2"/>
  <c r="DL701" i="2"/>
  <c r="DL75" i="2"/>
  <c r="DL200" i="2"/>
  <c r="DL193" i="2"/>
  <c r="DL288" i="2"/>
  <c r="DL645" i="2"/>
  <c r="DL748" i="2"/>
  <c r="DL901" i="2"/>
  <c r="DL688" i="2"/>
  <c r="DL112" i="2"/>
  <c r="DL172" i="2"/>
  <c r="DL296" i="2"/>
  <c r="DL265" i="2"/>
  <c r="DL1060" i="2"/>
  <c r="DL785" i="2"/>
  <c r="DL530" i="2"/>
  <c r="DL127" i="2"/>
  <c r="DL307" i="2"/>
  <c r="DL326" i="2"/>
  <c r="DL889" i="2"/>
  <c r="DL808" i="2"/>
  <c r="DL166" i="2"/>
  <c r="DL262" i="2"/>
  <c r="DL129" i="2"/>
  <c r="DL424" i="2"/>
  <c r="DL155" i="2"/>
  <c r="DL258" i="2"/>
  <c r="DL235" i="2"/>
  <c r="DL858" i="2"/>
  <c r="DL293" i="2"/>
  <c r="DL325" i="2"/>
  <c r="DL271" i="2"/>
  <c r="DL398" i="2"/>
  <c r="DL185" i="2"/>
  <c r="DL146" i="2"/>
  <c r="DL179" i="2"/>
  <c r="DL442" i="2"/>
  <c r="DL939" i="2"/>
  <c r="DL1131" i="2"/>
  <c r="DL651" i="2"/>
  <c r="DL461" i="2"/>
  <c r="DL941" i="2"/>
  <c r="DL510" i="2"/>
  <c r="DL599" i="2"/>
  <c r="DL647" i="2"/>
  <c r="DL884" i="2"/>
  <c r="DL167" i="2"/>
  <c r="DL397" i="2"/>
  <c r="DL815" i="2"/>
  <c r="DL310" i="2"/>
  <c r="DL974" i="2"/>
  <c r="DL887" i="2"/>
  <c r="DL225" i="2"/>
  <c r="DL187" i="2"/>
  <c r="DL323" i="2"/>
  <c r="DL745" i="2"/>
  <c r="DL919" i="2"/>
  <c r="DL79" i="2"/>
  <c r="DL440" i="2"/>
  <c r="DL287" i="2"/>
  <c r="DL404" i="2"/>
  <c r="DL713" i="2"/>
  <c r="DL857" i="2"/>
  <c r="DL532" i="2"/>
  <c r="DL109" i="2"/>
  <c r="DL171" i="2"/>
  <c r="DL151" i="2"/>
  <c r="DL479" i="2"/>
  <c r="DL1025" i="2"/>
  <c r="DL524" i="2"/>
  <c r="DL792" i="2"/>
  <c r="DL868" i="2"/>
  <c r="DL126" i="2"/>
  <c r="DL306" i="2"/>
  <c r="DL315" i="2"/>
  <c r="DL813" i="2"/>
  <c r="DL208" i="2"/>
  <c r="DL788" i="2"/>
  <c r="DL704" i="2"/>
  <c r="DL82" i="2"/>
  <c r="DL441" i="2"/>
  <c r="DL316" i="2"/>
  <c r="DL831" i="2"/>
  <c r="DL678" i="2"/>
  <c r="DL183" i="2"/>
  <c r="DL70" i="2"/>
  <c r="DL447" i="2"/>
  <c r="DL222" i="2"/>
  <c r="DL135" i="2"/>
  <c r="DL534" i="2"/>
  <c r="DL81" i="2"/>
  <c r="DL201" i="2"/>
  <c r="DL118" i="2"/>
  <c r="DL275" i="2"/>
  <c r="DL633" i="2"/>
  <c r="DL925" i="2"/>
  <c r="DL623" i="2"/>
  <c r="DL693" i="2"/>
  <c r="DL83" i="2"/>
  <c r="DL628" i="2"/>
  <c r="DL554" i="2"/>
  <c r="DL826" i="2"/>
  <c r="DL568" i="2"/>
  <c r="DL938" i="2"/>
  <c r="DL924" i="2"/>
  <c r="DL578" i="2"/>
  <c r="DL926" i="2"/>
  <c r="DL531" i="2"/>
  <c r="DL137" i="2"/>
  <c r="DL1141" i="2"/>
  <c r="DL204" i="2"/>
  <c r="DL448" i="2"/>
  <c r="DL337" i="2"/>
  <c r="DL908" i="2"/>
  <c r="DL114" i="2"/>
  <c r="DL177" i="2"/>
  <c r="DL1136" i="2"/>
  <c r="DL484" i="2"/>
  <c r="DL904" i="2"/>
  <c r="DL117" i="2"/>
  <c r="DL134" i="2"/>
  <c r="DL322" i="2"/>
  <c r="DL882" i="2"/>
  <c r="DL738" i="2"/>
  <c r="DL789" i="2"/>
  <c r="DL264" i="2"/>
  <c r="DL370" i="2"/>
  <c r="DL894" i="2"/>
  <c r="DL918" i="2"/>
  <c r="DL516" i="2"/>
  <c r="DL431" i="2"/>
  <c r="DL747" i="2"/>
  <c r="DL535" i="2"/>
  <c r="DL823" i="2"/>
  <c r="DL807" i="2"/>
  <c r="DL913" i="2"/>
  <c r="DL506" i="2"/>
  <c r="DL85" i="2"/>
  <c r="DL507" i="2"/>
  <c r="DL140" i="2"/>
  <c r="DL659" i="2"/>
  <c r="DL139" i="2"/>
  <c r="DL283" i="2"/>
  <c r="DL717" i="2"/>
  <c r="DL319" i="2"/>
  <c r="DL765" i="2"/>
  <c r="DL664" i="2"/>
  <c r="DN217" i="2" l="1"/>
  <c r="DN417" i="2"/>
  <c r="DN333" i="2"/>
  <c r="DN847" i="2"/>
  <c r="DN969" i="2"/>
  <c r="DP1146" i="2"/>
  <c r="DM139" i="2"/>
  <c r="DM524" i="2"/>
  <c r="DM166" i="2"/>
  <c r="DM1085" i="2"/>
  <c r="DM137" i="2"/>
  <c r="DM442" i="2"/>
  <c r="DM272" i="2"/>
  <c r="DM104" i="2"/>
  <c r="DM1129" i="2"/>
  <c r="DM670" i="2"/>
  <c r="DM820" i="2"/>
  <c r="DM144" i="2"/>
  <c r="DM755" i="2"/>
  <c r="DM378" i="2"/>
  <c r="DM870" i="2"/>
  <c r="DM983" i="2"/>
  <c r="DM407" i="2"/>
  <c r="DM1027" i="2"/>
  <c r="DM961" i="2"/>
  <c r="DM218" i="2"/>
  <c r="DM827" i="2"/>
  <c r="DM661" i="2"/>
  <c r="DM98" i="2"/>
  <c r="DM964" i="2"/>
  <c r="DM997" i="2"/>
  <c r="DM1003" i="2"/>
  <c r="DM140" i="2"/>
  <c r="DM747" i="2"/>
  <c r="DM738" i="2"/>
  <c r="DM177" i="2"/>
  <c r="DM531" i="2"/>
  <c r="DM628" i="2"/>
  <c r="DM201" i="2"/>
  <c r="DM678" i="2"/>
  <c r="DM813" i="2"/>
  <c r="DM479" i="2"/>
  <c r="DM287" i="2"/>
  <c r="DM887" i="2"/>
  <c r="DM599" i="2"/>
  <c r="DM179" i="2"/>
  <c r="DM235" i="2"/>
  <c r="DM889" i="2"/>
  <c r="DM296" i="2"/>
  <c r="DM193" i="2"/>
  <c r="DM329" i="2"/>
  <c r="DM598" i="2"/>
  <c r="DM736" i="2"/>
  <c r="DM867" i="2"/>
  <c r="DM331" i="2"/>
  <c r="DM324" i="2"/>
  <c r="DM152" i="2"/>
  <c r="DM180" i="2"/>
  <c r="DM305" i="2"/>
  <c r="DM896" i="2"/>
  <c r="DM538" i="2"/>
  <c r="DM814" i="2"/>
  <c r="DM308" i="2"/>
  <c r="DM671" i="2"/>
  <c r="DM654" i="2"/>
  <c r="DM474" i="2"/>
  <c r="DM451" i="2"/>
  <c r="DM220" i="2"/>
  <c r="DM689" i="2"/>
  <c r="DM888" i="2"/>
  <c r="DM993" i="2"/>
  <c r="DM257" i="2"/>
  <c r="DM476" i="2"/>
  <c r="DM313" i="2"/>
  <c r="DM880" i="2"/>
  <c r="DM920" i="2"/>
  <c r="DM842" i="2"/>
  <c r="DM205" i="2"/>
  <c r="DM194" i="2"/>
  <c r="DM119" i="2"/>
  <c r="DM675" i="2"/>
  <c r="DM665" i="2"/>
  <c r="DM735" i="2"/>
  <c r="DM636" i="2"/>
  <c r="DM385" i="2"/>
  <c r="DM786" i="2"/>
  <c r="DM822" i="2"/>
  <c r="DM365" i="2"/>
  <c r="DM1056" i="2"/>
  <c r="DM1043" i="2"/>
  <c r="DM587" i="2"/>
  <c r="DM260" i="2"/>
  <c r="DM414" i="2"/>
  <c r="DM253" i="2"/>
  <c r="DM760" i="2"/>
  <c r="DM936" i="2"/>
  <c r="DM949" i="2"/>
  <c r="DM349" i="2"/>
  <c r="DM1042" i="2"/>
  <c r="DM1005" i="2"/>
  <c r="DM1039" i="2"/>
  <c r="DM256" i="2"/>
  <c r="DM320" i="2"/>
  <c r="DM318" i="2"/>
  <c r="DM741" i="2"/>
  <c r="DM579" i="2"/>
  <c r="DM986" i="2"/>
  <c r="DM1063" i="2"/>
  <c r="DM947" i="2"/>
  <c r="DM981" i="2"/>
  <c r="DM1144" i="2"/>
  <c r="DM191" i="2"/>
  <c r="DM309" i="2"/>
  <c r="DM989" i="2"/>
  <c r="DM381" i="2"/>
  <c r="DM753" i="2"/>
  <c r="DM1110" i="2"/>
  <c r="DM383" i="2"/>
  <c r="DM606" i="2"/>
  <c r="DM942" i="2"/>
  <c r="DM327" i="2"/>
  <c r="DM346" i="2"/>
  <c r="DM438" i="2"/>
  <c r="DM754" i="2"/>
  <c r="DM1006" i="2"/>
  <c r="DM1024" i="2"/>
  <c r="DM610" i="2"/>
  <c r="DM1117" i="2"/>
  <c r="DM1016" i="2"/>
  <c r="DM830" i="2"/>
  <c r="DM850" i="2"/>
  <c r="DM851" i="2"/>
  <c r="DM710" i="2"/>
  <c r="DM495" i="2"/>
  <c r="DM513" i="2"/>
  <c r="DM263" i="2"/>
  <c r="DM298" i="2"/>
  <c r="DM334" i="2"/>
  <c r="DM202" i="2"/>
  <c r="DM239" i="2"/>
  <c r="DM574" i="2"/>
  <c r="DM929" i="2"/>
  <c r="DM1023" i="2"/>
  <c r="DM639" i="2"/>
  <c r="DM933" i="2"/>
  <c r="DM1017" i="2"/>
  <c r="DM275" i="2"/>
  <c r="DM187" i="2"/>
  <c r="DM645" i="2"/>
  <c r="DM1136" i="2"/>
  <c r="DM208" i="2"/>
  <c r="DM858" i="2"/>
  <c r="DM413" i="2"/>
  <c r="DM521" i="2"/>
  <c r="DM121" i="2"/>
  <c r="DM971" i="2"/>
  <c r="DM1009" i="2"/>
  <c r="DM950" i="2"/>
  <c r="DM951" i="2"/>
  <c r="DM722" i="2"/>
  <c r="DM586" i="2"/>
  <c r="DM985" i="2"/>
  <c r="DM1000" i="2"/>
  <c r="DM540" i="2"/>
  <c r="DM881" i="2"/>
  <c r="DM594" i="2"/>
  <c r="DM340" i="2"/>
  <c r="DM343" i="2"/>
  <c r="DM212" i="2"/>
  <c r="DM892" i="2"/>
  <c r="DM664" i="2"/>
  <c r="DM507" i="2"/>
  <c r="DM431" i="2"/>
  <c r="DM882" i="2"/>
  <c r="DM114" i="2"/>
  <c r="DM926" i="2"/>
  <c r="DM83" i="2"/>
  <c r="DM81" i="2"/>
  <c r="DM831" i="2"/>
  <c r="DM315" i="2"/>
  <c r="DM151" i="2"/>
  <c r="DM440" i="2"/>
  <c r="DM974" i="2"/>
  <c r="DM510" i="2"/>
  <c r="DM146" i="2"/>
  <c r="DM258" i="2"/>
  <c r="DM326" i="2"/>
  <c r="DM172" i="2"/>
  <c r="DM200" i="2"/>
  <c r="DM502" i="2"/>
  <c r="DM168" i="2"/>
  <c r="DM345" i="2"/>
  <c r="DM227" i="2"/>
  <c r="DM192" i="2"/>
  <c r="DM189" i="2"/>
  <c r="DM164" i="2"/>
  <c r="DM160" i="2"/>
  <c r="DM123" i="2"/>
  <c r="DM157" i="2"/>
  <c r="DM750" i="2"/>
  <c r="DM590" i="2"/>
  <c r="DM348" i="2"/>
  <c r="DM1145" i="2"/>
  <c r="DM505" i="2"/>
  <c r="DM852" i="2"/>
  <c r="DM354" i="2"/>
  <c r="DM886" i="2"/>
  <c r="DM762" i="2"/>
  <c r="DM499" i="2"/>
  <c r="DM286" i="2"/>
  <c r="DM181" i="2"/>
  <c r="DM138" i="2"/>
  <c r="DM159" i="2"/>
  <c r="DM285" i="2"/>
  <c r="DM897" i="2"/>
  <c r="DM707" i="2"/>
  <c r="DM715" i="2"/>
  <c r="DM427" i="2"/>
  <c r="DM798" i="2"/>
  <c r="DM794" i="2"/>
  <c r="DM730" i="2"/>
  <c r="DM184" i="2"/>
  <c r="DM609" i="2"/>
  <c r="DM464" i="2"/>
  <c r="DM812" i="2"/>
  <c r="DM683" i="2"/>
  <c r="DM834" i="2"/>
  <c r="DM433" i="2"/>
  <c r="DM657" i="2"/>
  <c r="DM1097" i="2"/>
  <c r="DM149" i="2"/>
  <c r="DM136" i="2"/>
  <c r="DM175" i="2"/>
  <c r="DM778" i="2"/>
  <c r="DM388" i="2"/>
  <c r="DM644" i="2"/>
  <c r="DM1059" i="2"/>
  <c r="DM390" i="2"/>
  <c r="DM611" i="2"/>
  <c r="DM1012" i="2"/>
  <c r="DM198" i="2"/>
  <c r="DM176" i="2"/>
  <c r="DM410" i="2"/>
  <c r="DM994" i="2"/>
  <c r="DM634" i="2"/>
  <c r="DM399" i="2"/>
  <c r="DM890" i="2"/>
  <c r="DM387" i="2"/>
  <c r="DM766" i="2"/>
  <c r="DM927" i="2"/>
  <c r="DM234" i="2"/>
  <c r="DM116" i="2"/>
  <c r="DM1070" i="2"/>
  <c r="DM463" i="2"/>
  <c r="DM376" i="2"/>
  <c r="DM395" i="2"/>
  <c r="DM364" i="2"/>
  <c r="DM720" i="2"/>
  <c r="DM731" i="2"/>
  <c r="DM347" i="2"/>
  <c r="DM328" i="2"/>
  <c r="DM1008" i="2"/>
  <c r="DM377" i="2"/>
  <c r="DM575" i="2"/>
  <c r="DM1044" i="2"/>
  <c r="DM721" i="2"/>
  <c r="DM604" i="2"/>
  <c r="DM646" i="2"/>
  <c r="DM1090" i="2"/>
  <c r="DM341" i="2"/>
  <c r="DM501" i="2"/>
  <c r="DM1014" i="2"/>
  <c r="DM543" i="2"/>
  <c r="DM496" i="2"/>
  <c r="DM147" i="2"/>
  <c r="DM311" i="2"/>
  <c r="DM304" i="2"/>
  <c r="DM163" i="2"/>
  <c r="DM910" i="2"/>
  <c r="DM595" i="2"/>
  <c r="DM752" i="2"/>
  <c r="DM944" i="2"/>
  <c r="DM565" i="2"/>
  <c r="DM386" i="2"/>
  <c r="DM401" i="2"/>
  <c r="DM713" i="2"/>
  <c r="DM1060" i="2"/>
  <c r="DM111" i="2"/>
  <c r="DM1025" i="2"/>
  <c r="DM808" i="2"/>
  <c r="DM555" i="2"/>
  <c r="DM302" i="2"/>
  <c r="DM869" i="2"/>
  <c r="DM603" i="2"/>
  <c r="DM1018" i="2"/>
  <c r="DM108" i="2"/>
  <c r="DM569" i="2"/>
  <c r="DM596" i="2"/>
  <c r="DM1032" i="2"/>
  <c r="DM400" i="2"/>
  <c r="DM970" i="2"/>
  <c r="DM577" i="2"/>
  <c r="DM291" i="2"/>
  <c r="DM1030" i="2"/>
  <c r="DM321" i="2"/>
  <c r="DM85" i="2"/>
  <c r="DM908" i="2"/>
  <c r="DM534" i="2"/>
  <c r="DM171" i="2"/>
  <c r="DM941" i="2"/>
  <c r="DM185" i="2"/>
  <c r="DM155" i="2"/>
  <c r="DM307" i="2"/>
  <c r="DM112" i="2"/>
  <c r="DM75" i="2"/>
  <c r="DM679" i="2"/>
  <c r="DM793" i="2"/>
  <c r="DM1095" i="2"/>
  <c r="DM984" i="2"/>
  <c r="DM122" i="2"/>
  <c r="DM197" i="2"/>
  <c r="DM230" i="2"/>
  <c r="DM494" i="2"/>
  <c r="DM618" i="2"/>
  <c r="DM660" i="2"/>
  <c r="DM699" i="2"/>
  <c r="DM174" i="2"/>
  <c r="DM855" i="2"/>
  <c r="DM953" i="2"/>
  <c r="DM465" i="2"/>
  <c r="DM943" i="2"/>
  <c r="DM353" i="2"/>
  <c r="DM806" i="2"/>
  <c r="DM124" i="2"/>
  <c r="DM78" i="2"/>
  <c r="DM145" i="2"/>
  <c r="DM409" i="2"/>
  <c r="DM233" i="2"/>
  <c r="DM422" i="2"/>
  <c r="DM221" i="2"/>
  <c r="DM1031" i="2"/>
  <c r="DM379" i="2"/>
  <c r="DM408" i="2"/>
  <c r="DM666" i="2"/>
  <c r="DM475" i="2"/>
  <c r="DM498" i="2"/>
  <c r="DM312" i="2"/>
  <c r="DM350" i="2"/>
  <c r="DM1075" i="2"/>
  <c r="DM819" i="2"/>
  <c r="DM775" i="2"/>
  <c r="DM468" i="2"/>
  <c r="DM211" i="2"/>
  <c r="DM472" i="2"/>
  <c r="DM728" i="2"/>
  <c r="DM178" i="2"/>
  <c r="DM169" i="2"/>
  <c r="DM195" i="2"/>
  <c r="DM452" i="2"/>
  <c r="DM1092" i="2"/>
  <c r="DM931" i="2"/>
  <c r="DM570" i="2"/>
  <c r="DM402" i="2"/>
  <c r="DM564" i="2"/>
  <c r="DM632" i="2"/>
  <c r="DM607" i="2"/>
  <c r="DM158" i="2"/>
  <c r="DM459" i="2"/>
  <c r="DM232" i="2"/>
  <c r="DM972" i="2"/>
  <c r="DM588" i="2"/>
  <c r="DM380" i="2"/>
  <c r="DM640" i="2"/>
  <c r="DM466" i="2"/>
  <c r="DM375" i="2"/>
  <c r="DM917" i="2"/>
  <c r="DM446" i="2"/>
  <c r="DM876" i="2"/>
  <c r="DM396" i="2"/>
  <c r="DM1109" i="2"/>
  <c r="DM553" i="2"/>
  <c r="DM629" i="2"/>
  <c r="DM833" i="2"/>
  <c r="DM934" i="2"/>
  <c r="DM367" i="2"/>
  <c r="DM226" i="2"/>
  <c r="DM125" i="2"/>
  <c r="DM1133" i="2"/>
  <c r="DM360" i="2"/>
  <c r="DM630" i="2"/>
  <c r="DM391" i="2"/>
  <c r="DM542" i="2"/>
  <c r="DM563" i="2"/>
  <c r="DM602" i="2"/>
  <c r="DM1004" i="2"/>
  <c r="DM922" i="2"/>
  <c r="DM548" i="2"/>
  <c r="DM967" i="2"/>
  <c r="DM973" i="2"/>
  <c r="DM68" i="2"/>
  <c r="DM196" i="2"/>
  <c r="DM128" i="2"/>
  <c r="DM113" i="2"/>
  <c r="DM107" i="2"/>
  <c r="DM907" i="2"/>
  <c r="DM935" i="2"/>
  <c r="DM369" i="2"/>
  <c r="DM571" i="2"/>
  <c r="DM359" i="2"/>
  <c r="DM560" i="2"/>
  <c r="DM631" i="2"/>
  <c r="DM264" i="2"/>
  <c r="DM788" i="2"/>
  <c r="DM914" i="2"/>
  <c r="DM659" i="2"/>
  <c r="DM554" i="2"/>
  <c r="DM404" i="2"/>
  <c r="DM265" i="2"/>
  <c r="DM276" i="2"/>
  <c r="DM252" i="2"/>
  <c r="DM743" i="2"/>
  <c r="DM529" i="2"/>
  <c r="DM899" i="2"/>
  <c r="DM591" i="2"/>
  <c r="DM911" i="2"/>
  <c r="DM709" i="2"/>
  <c r="DM612" i="2"/>
  <c r="DM768" i="2"/>
  <c r="DM99" i="2"/>
  <c r="DM277" i="2"/>
  <c r="DM516" i="2"/>
  <c r="DM693" i="2"/>
  <c r="DM306" i="2"/>
  <c r="DM310" i="2"/>
  <c r="DM319" i="2"/>
  <c r="DM918" i="2"/>
  <c r="DM134" i="2"/>
  <c r="DM337" i="2"/>
  <c r="DM924" i="2"/>
  <c r="DM623" i="2"/>
  <c r="DM135" i="2"/>
  <c r="DM441" i="2"/>
  <c r="DM126" i="2"/>
  <c r="DM109" i="2"/>
  <c r="DM919" i="2"/>
  <c r="DM815" i="2"/>
  <c r="DM461" i="2"/>
  <c r="DM398" i="2"/>
  <c r="DM424" i="2"/>
  <c r="DM127" i="2"/>
  <c r="DM688" i="2"/>
  <c r="DM701" i="2"/>
  <c r="DM771" i="2"/>
  <c r="DM550" i="2"/>
  <c r="DM770" i="2"/>
  <c r="DM605" i="2"/>
  <c r="DM796" i="2"/>
  <c r="DM77" i="2"/>
  <c r="DM706" i="2"/>
  <c r="DM872" i="2"/>
  <c r="DM758" i="2"/>
  <c r="DM289" i="2"/>
  <c r="DM804" i="2"/>
  <c r="DM173" i="2"/>
  <c r="DM988" i="2"/>
  <c r="DM259" i="2"/>
  <c r="DM254" i="2"/>
  <c r="DM299" i="2"/>
  <c r="DM493" i="2"/>
  <c r="DM921" i="2"/>
  <c r="DM236" i="2"/>
  <c r="DM656" i="2"/>
  <c r="DM199" i="2"/>
  <c r="DM76" i="2"/>
  <c r="DM624" i="2"/>
  <c r="DM764" i="2"/>
  <c r="DM696" i="2"/>
  <c r="DM916" i="2"/>
  <c r="DM909" i="2"/>
  <c r="DM533" i="2"/>
  <c r="DM511" i="2"/>
  <c r="DM620" i="2"/>
  <c r="DM338" i="2"/>
  <c r="DM445" i="2"/>
  <c r="DM776" i="2"/>
  <c r="DM680" i="2"/>
  <c r="DM1010" i="2"/>
  <c r="DM1061" i="2"/>
  <c r="DM525" i="2"/>
  <c r="DM1074" i="2"/>
  <c r="DM547" i="2"/>
  <c r="DM411" i="2"/>
  <c r="DM490" i="2"/>
  <c r="DM231" i="2"/>
  <c r="DM229" i="2"/>
  <c r="DM352" i="2"/>
  <c r="DM580" i="2"/>
  <c r="DM818" i="2"/>
  <c r="DM589" i="2"/>
  <c r="DM725" i="2"/>
  <c r="DM840" i="2"/>
  <c r="DM541" i="2"/>
  <c r="DM374" i="2"/>
  <c r="DM131" i="2"/>
  <c r="DM120" i="2"/>
  <c r="DM719" i="2"/>
  <c r="DM641" i="2"/>
  <c r="DM1100" i="2"/>
  <c r="DM462" i="2"/>
  <c r="DM566" i="2"/>
  <c r="DM836" i="2"/>
  <c r="DM358" i="2"/>
  <c r="DM371" i="2"/>
  <c r="DM802" i="2"/>
  <c r="DM669" i="2"/>
  <c r="DM940" i="2"/>
  <c r="DM503" i="2"/>
  <c r="DM1053" i="2"/>
  <c r="DM932" i="2"/>
  <c r="DM444" i="2"/>
  <c r="DM1057" i="2"/>
  <c r="DM824" i="2"/>
  <c r="DM691" i="2"/>
  <c r="DM866" i="2"/>
  <c r="DM392" i="2"/>
  <c r="DM1096" i="2"/>
  <c r="DM585" i="2"/>
  <c r="DM372" i="2"/>
  <c r="DM88" i="2"/>
  <c r="DM839" i="2"/>
  <c r="DM559" i="2"/>
  <c r="DM576" i="2"/>
  <c r="DM1046" i="2"/>
  <c r="DM1067" i="2"/>
  <c r="DM608" i="2"/>
  <c r="DM1045" i="2"/>
  <c r="DM977" i="2"/>
  <c r="DM228" i="2"/>
  <c r="DM439" i="2"/>
  <c r="DM862" i="2"/>
  <c r="DM898" i="2"/>
  <c r="DM389" i="2"/>
  <c r="DM658" i="2"/>
  <c r="DM828" i="2"/>
  <c r="DM467" i="2"/>
  <c r="DM1107" i="2"/>
  <c r="DM835" i="2"/>
  <c r="DM676" i="2"/>
  <c r="DM823" i="2"/>
  <c r="DM1141" i="2"/>
  <c r="DM70" i="2"/>
  <c r="DM293" i="2"/>
  <c r="DM105" i="2"/>
  <c r="DM535" i="2"/>
  <c r="DM118" i="2"/>
  <c r="DM647" i="2"/>
  <c r="DM288" i="2"/>
  <c r="DM219" i="2"/>
  <c r="DM556" i="2"/>
  <c r="DM284" i="2"/>
  <c r="DM711" i="2"/>
  <c r="DM883" i="2"/>
  <c r="DM829" i="2"/>
  <c r="DM558" i="2"/>
  <c r="DM749" i="2"/>
  <c r="DM966" i="2"/>
  <c r="DM153" i="2"/>
  <c r="DM1062" i="2"/>
  <c r="DM674" i="2"/>
  <c r="DM1104" i="2"/>
  <c r="DM891" i="2"/>
  <c r="DM344" i="2"/>
  <c r="DM945" i="2"/>
  <c r="DM765" i="2"/>
  <c r="DM322" i="2"/>
  <c r="DM578" i="2"/>
  <c r="DM316" i="2"/>
  <c r="DM79" i="2"/>
  <c r="DM506" i="2"/>
  <c r="DM717" i="2"/>
  <c r="DM913" i="2"/>
  <c r="DM894" i="2"/>
  <c r="DM117" i="2"/>
  <c r="DM448" i="2"/>
  <c r="DM938" i="2"/>
  <c r="DM925" i="2"/>
  <c r="DM222" i="2"/>
  <c r="DM82" i="2"/>
  <c r="DM868" i="2"/>
  <c r="DM532" i="2"/>
  <c r="DM745" i="2"/>
  <c r="DM397" i="2"/>
  <c r="DM651" i="2"/>
  <c r="DM271" i="2"/>
  <c r="DM129" i="2"/>
  <c r="DM530" i="2"/>
  <c r="DM901" i="2"/>
  <c r="DM653" i="2"/>
  <c r="DM274" i="2"/>
  <c r="DM156" i="2"/>
  <c r="DM430" i="2"/>
  <c r="DM317" i="2"/>
  <c r="DM332" i="2"/>
  <c r="DM419" i="2"/>
  <c r="DM865" i="2"/>
  <c r="DM485" i="2"/>
  <c r="DM269" i="2"/>
  <c r="DM223" i="2"/>
  <c r="DM777" i="2"/>
  <c r="DM995" i="2"/>
  <c r="DM261" i="2"/>
  <c r="DM148" i="2"/>
  <c r="DM142" i="2"/>
  <c r="DM170" i="2"/>
  <c r="DM290" i="2"/>
  <c r="DM979" i="2"/>
  <c r="DM703" i="2"/>
  <c r="DM141" i="2"/>
  <c r="DM84" i="2"/>
  <c r="DM799" i="2"/>
  <c r="DM795" i="2"/>
  <c r="DM1081" i="2"/>
  <c r="DM478" i="2"/>
  <c r="DM957" i="2"/>
  <c r="DM355" i="2"/>
  <c r="DM790" i="2"/>
  <c r="DM366" i="2"/>
  <c r="DM1048" i="2"/>
  <c r="DM1049" i="2"/>
  <c r="DM536" i="2"/>
  <c r="DM1140" i="2"/>
  <c r="DM698" i="2"/>
  <c r="DM1037" i="2"/>
  <c r="DM991" i="2"/>
  <c r="DM954" i="2"/>
  <c r="DM1058" i="2"/>
  <c r="DM959" i="2"/>
  <c r="DM1073" i="2"/>
  <c r="DM106" i="2"/>
  <c r="DM692" i="2"/>
  <c r="DM772" i="2"/>
  <c r="DM700" i="2"/>
  <c r="DM733" i="2"/>
  <c r="DM782" i="2"/>
  <c r="DM817" i="2"/>
  <c r="DM684" i="2"/>
  <c r="DM1036" i="2"/>
  <c r="DM1108" i="2"/>
  <c r="DM551" i="2"/>
  <c r="DM705" i="2"/>
  <c r="DM800" i="2"/>
  <c r="DM843" i="2"/>
  <c r="DM597" i="2"/>
  <c r="DM810" i="2"/>
  <c r="DM1111" i="2"/>
  <c r="DM552" i="2"/>
  <c r="DM483" i="2"/>
  <c r="DM1101" i="2"/>
  <c r="DM832" i="2"/>
  <c r="DM454" i="2"/>
  <c r="DM690" i="2"/>
  <c r="DM357" i="2"/>
  <c r="DM774" i="2"/>
  <c r="DM456" i="2"/>
  <c r="DM1055" i="2"/>
  <c r="DM583" i="2"/>
  <c r="DM455" i="2"/>
  <c r="DM528" i="2"/>
  <c r="DM667" i="2"/>
  <c r="DM723" i="2"/>
  <c r="DM761" i="2"/>
  <c r="DM295" i="2"/>
  <c r="DM1035" i="2"/>
  <c r="DM841" i="2"/>
  <c r="DM453" i="2"/>
  <c r="DM895" i="2"/>
  <c r="DM821" i="2"/>
  <c r="DM732" i="2"/>
  <c r="DM573" i="2"/>
  <c r="DM937" i="2"/>
  <c r="DM567" i="2"/>
  <c r="DM635" i="2"/>
  <c r="DM405" i="2"/>
  <c r="DM708" i="2"/>
  <c r="DM797" i="2"/>
  <c r="DM662" i="2"/>
  <c r="DM787" i="2"/>
  <c r="DM592" i="2"/>
  <c r="DM537" i="2"/>
  <c r="DM655" i="2"/>
  <c r="DM837" i="2"/>
  <c r="DM481" i="2"/>
  <c r="DM877" i="2"/>
  <c r="DM1123" i="2"/>
  <c r="DM484" i="2"/>
  <c r="DM884" i="2"/>
  <c r="DM434" i="2"/>
  <c r="DM789" i="2"/>
  <c r="DM183" i="2"/>
  <c r="DM225" i="2"/>
  <c r="DM649" i="2"/>
  <c r="DM273" i="2"/>
  <c r="DM848" i="2"/>
  <c r="DM702" i="2"/>
  <c r="DM1142" i="2"/>
  <c r="DM80" i="2"/>
  <c r="DM912" i="2"/>
  <c r="DM642" i="2"/>
  <c r="DM450" i="2"/>
  <c r="DM686" i="2"/>
  <c r="DM292" i="2"/>
  <c r="DM1076" i="2"/>
  <c r="DM621" i="2"/>
  <c r="DM695" i="2"/>
  <c r="DM1082" i="2"/>
  <c r="DM283" i="2"/>
  <c r="DM807" i="2"/>
  <c r="DM370" i="2"/>
  <c r="DM904" i="2"/>
  <c r="DM204" i="2"/>
  <c r="DM568" i="2"/>
  <c r="DM633" i="2"/>
  <c r="DM447" i="2"/>
  <c r="DM704" i="2"/>
  <c r="DM792" i="2"/>
  <c r="DM857" i="2"/>
  <c r="DM323" i="2"/>
  <c r="DM167" i="2"/>
  <c r="DM1131" i="2"/>
  <c r="DM325" i="2"/>
  <c r="DM262" i="2"/>
  <c r="DM785" i="2"/>
  <c r="DM748" i="2"/>
  <c r="DM625" i="2"/>
  <c r="DM437" i="2"/>
  <c r="DM875" i="2"/>
  <c r="DM1041" i="2"/>
  <c r="DM432" i="2"/>
  <c r="DM190" i="2"/>
  <c r="DM520" i="2"/>
  <c r="DM613" i="2"/>
  <c r="DM423" i="2"/>
  <c r="DM330" i="2"/>
  <c r="DM616" i="2"/>
  <c r="DM300" i="2"/>
  <c r="DM162" i="2"/>
  <c r="DM182" i="2"/>
  <c r="DM161" i="2"/>
  <c r="DM425" i="2"/>
  <c r="DM492" i="2"/>
  <c r="DM133" i="2"/>
  <c r="DM773" i="2"/>
  <c r="DM188" i="2"/>
  <c r="DM115" i="2"/>
  <c r="DM668" i="2"/>
  <c r="DM584" i="2"/>
  <c r="DM879" i="2"/>
  <c r="DM301" i="2"/>
  <c r="DM130" i="2"/>
  <c r="DM980" i="2"/>
  <c r="DM314" i="2"/>
  <c r="DM923" i="2"/>
  <c r="DM255" i="2"/>
  <c r="DM303" i="2"/>
  <c r="DM150" i="2"/>
  <c r="DM756" i="2"/>
  <c r="DM384" i="2"/>
  <c r="DM335" i="2"/>
  <c r="DM637" i="2"/>
  <c r="DM1130" i="2"/>
  <c r="DM999" i="2"/>
  <c r="DM394" i="2"/>
  <c r="DM734" i="2"/>
  <c r="DM1007" i="2"/>
  <c r="DM885" i="2"/>
  <c r="DM878" i="2"/>
  <c r="DM905" i="2"/>
  <c r="DM508" i="2"/>
  <c r="DM362" i="2"/>
  <c r="DM436" i="2"/>
  <c r="DM509" i="2"/>
  <c r="DM915" i="2"/>
  <c r="DM729" i="2"/>
  <c r="DM784" i="2"/>
  <c r="DM1098" i="2"/>
  <c r="DM652" i="2"/>
  <c r="DM546" i="2"/>
  <c r="DM418" i="2"/>
  <c r="DM361" i="2"/>
  <c r="DM622" i="2"/>
  <c r="DM539" i="2"/>
  <c r="DM1105" i="2"/>
  <c r="DM845" i="2"/>
  <c r="DM491" i="2"/>
  <c r="DM1038" i="2"/>
  <c r="DM685" i="2"/>
  <c r="DM393" i="2"/>
  <c r="DM63" i="2"/>
  <c r="DM426" i="2"/>
  <c r="DM519" i="2"/>
  <c r="DM1094" i="2"/>
  <c r="DM718" i="2"/>
  <c r="DM581" i="2"/>
  <c r="DM480" i="2"/>
  <c r="DM412" i="2"/>
  <c r="DM861" i="2"/>
  <c r="DM928" i="2"/>
  <c r="DM716" i="2"/>
  <c r="DM514" i="2"/>
  <c r="DM1040" i="2"/>
  <c r="DM545" i="2"/>
  <c r="DM780" i="2"/>
  <c r="DM955" i="2"/>
  <c r="DM356" i="2"/>
  <c r="DM373" i="2"/>
  <c r="DM746" i="2"/>
  <c r="DM460" i="2"/>
  <c r="DM561" i="2"/>
  <c r="DM600" i="2"/>
  <c r="DM791" i="2"/>
  <c r="DM512" i="2"/>
  <c r="DM681" i="2"/>
  <c r="DM487" i="2"/>
  <c r="DM838" i="2"/>
  <c r="DM477" i="2"/>
  <c r="DM893" i="2"/>
  <c r="DM486" i="2"/>
  <c r="DM769" i="2"/>
  <c r="DM844" i="2"/>
  <c r="DM826" i="2"/>
  <c r="DM939" i="2"/>
  <c r="DM854" i="2"/>
  <c r="DM1139" i="2"/>
  <c r="DM601" i="2"/>
  <c r="DM363" i="2"/>
  <c r="DM443" i="2"/>
  <c r="DM860" i="2"/>
  <c r="DM663" i="2"/>
  <c r="DM673" i="2"/>
  <c r="DM165" i="2"/>
  <c r="DM110" i="2"/>
  <c r="DM421" i="2"/>
  <c r="DM672" i="2"/>
  <c r="DM781" i="2"/>
  <c r="DM990" i="2"/>
  <c r="DM562" i="2"/>
  <c r="DM132" i="2"/>
  <c r="DM727" i="2"/>
  <c r="DM482" i="2"/>
  <c r="DM677" i="2"/>
  <c r="DM488" i="2"/>
  <c r="DM863" i="2"/>
  <c r="DM342" i="2"/>
  <c r="DM270" i="2"/>
  <c r="DM143" i="2"/>
  <c r="DM203" i="2"/>
  <c r="DM457" i="2"/>
  <c r="DM297" i="2"/>
  <c r="DM403" i="2"/>
  <c r="DM1022" i="2"/>
  <c r="DM593" i="2"/>
  <c r="DM572" i="2"/>
  <c r="DM643" i="2"/>
  <c r="DM724" i="2"/>
  <c r="DM382" i="2"/>
  <c r="DM767" i="2"/>
  <c r="DM783" i="2"/>
  <c r="DM873" i="2"/>
  <c r="DM859" i="2"/>
  <c r="DM1080" i="2"/>
  <c r="DM930" i="2"/>
  <c r="DM803" i="2"/>
  <c r="DM779" i="2"/>
  <c r="DM1050" i="2"/>
  <c r="DM864" i="2"/>
  <c r="DM687" i="2"/>
  <c r="DM809" i="2"/>
  <c r="DM744" i="2"/>
  <c r="DM697" i="2"/>
  <c r="DM1093" i="2"/>
  <c r="DM1106" i="2"/>
  <c r="DM763" i="2"/>
  <c r="DM739" i="2"/>
  <c r="DM1021" i="2"/>
  <c r="DM805" i="2"/>
  <c r="DM737" i="2"/>
  <c r="DM1099" i="2"/>
  <c r="DM856" i="2"/>
  <c r="DM759" i="2"/>
  <c r="DM960" i="2"/>
  <c r="DM1026" i="2"/>
  <c r="DM522" i="2"/>
  <c r="DM948" i="2"/>
  <c r="DM582" i="2"/>
  <c r="DM458" i="2"/>
  <c r="DM726" i="2"/>
  <c r="DM976" i="2"/>
  <c r="DM627" i="2"/>
  <c r="DM1087" i="2"/>
  <c r="DM209" i="2"/>
  <c r="DM694" i="2"/>
  <c r="DM1072" i="2"/>
  <c r="DM435" i="2"/>
  <c r="DM849" i="2"/>
  <c r="DM638" i="2"/>
  <c r="DM1086" i="2"/>
  <c r="DM978" i="2"/>
  <c r="DM368" i="2"/>
  <c r="DM1102" i="2"/>
  <c r="DM825" i="2"/>
  <c r="DM557" i="2"/>
  <c r="DM518" i="2"/>
  <c r="DM982" i="2"/>
  <c r="DM1103" i="2"/>
  <c r="DM1054" i="2"/>
  <c r="DM1088" i="2"/>
  <c r="DM336" i="2"/>
  <c r="DM497" i="2"/>
  <c r="DM992" i="2"/>
  <c r="DM210" i="2"/>
  <c r="DM751" i="2"/>
  <c r="DN751" i="2" l="1"/>
  <c r="DN210" i="2"/>
  <c r="DN992" i="2"/>
  <c r="DN497" i="2"/>
  <c r="DN336" i="2"/>
  <c r="DN1088" i="2"/>
  <c r="DN1054" i="2"/>
  <c r="DN1103" i="2"/>
  <c r="DN982" i="2"/>
  <c r="DN518" i="2"/>
  <c r="DN557" i="2"/>
  <c r="DN825" i="2"/>
  <c r="DN1102" i="2"/>
  <c r="DN368" i="2"/>
  <c r="DN978" i="2"/>
  <c r="DN1086" i="2"/>
  <c r="DN638" i="2"/>
  <c r="DN849" i="2"/>
  <c r="DN435" i="2"/>
  <c r="DN1072" i="2"/>
  <c r="DN694" i="2"/>
  <c r="DN209" i="2"/>
  <c r="DN1087" i="2"/>
  <c r="DN627" i="2"/>
  <c r="DN976" i="2"/>
  <c r="DN726" i="2"/>
  <c r="DN458" i="2"/>
  <c r="DN582" i="2"/>
  <c r="DN948" i="2"/>
  <c r="DN522" i="2"/>
  <c r="DN1026" i="2"/>
  <c r="DN960" i="2"/>
  <c r="DN759" i="2"/>
  <c r="DN856" i="2"/>
  <c r="DN1099" i="2"/>
  <c r="DN737" i="2"/>
  <c r="DN805" i="2"/>
  <c r="DN1021" i="2"/>
  <c r="DN739" i="2"/>
  <c r="DN763" i="2"/>
  <c r="DN1106" i="2"/>
  <c r="DN1093" i="2"/>
  <c r="DN697" i="2"/>
  <c r="DN744" i="2"/>
  <c r="DN809" i="2"/>
  <c r="DN687" i="2"/>
  <c r="DN864" i="2"/>
  <c r="DN1050" i="2"/>
  <c r="DN779" i="2"/>
  <c r="DN803" i="2"/>
  <c r="DN930" i="2"/>
  <c r="DN1080" i="2"/>
  <c r="DN859" i="2"/>
  <c r="DN873" i="2"/>
  <c r="DN783" i="2"/>
  <c r="DN767" i="2"/>
  <c r="DN382" i="2"/>
  <c r="DN724" i="2"/>
  <c r="DN643" i="2"/>
  <c r="DN572" i="2"/>
  <c r="DN593" i="2"/>
  <c r="DN1022" i="2"/>
  <c r="DN403" i="2"/>
  <c r="DN297" i="2"/>
  <c r="DN457" i="2"/>
  <c r="DN203" i="2"/>
  <c r="DN143" i="2"/>
  <c r="DN270" i="2"/>
  <c r="DN342" i="2"/>
  <c r="DN863" i="2"/>
  <c r="DN488" i="2"/>
  <c r="DN677" i="2"/>
  <c r="DN482" i="2"/>
  <c r="DN727" i="2"/>
  <c r="DN132" i="2"/>
  <c r="DN562" i="2"/>
  <c r="DN990" i="2"/>
  <c r="DN781" i="2"/>
  <c r="DN672" i="2"/>
  <c r="DN421" i="2"/>
  <c r="DN110" i="2"/>
  <c r="DN165" i="2"/>
  <c r="DN673" i="2"/>
  <c r="DN663" i="2"/>
  <c r="DN860" i="2"/>
  <c r="DN443" i="2"/>
  <c r="DN363" i="2"/>
  <c r="DN601" i="2"/>
  <c r="DN1139" i="2"/>
  <c r="DN854" i="2"/>
  <c r="DN939" i="2"/>
  <c r="DN826" i="2"/>
  <c r="DN844" i="2"/>
  <c r="DN769" i="2"/>
  <c r="DN486" i="2"/>
  <c r="DN893" i="2"/>
  <c r="DN477" i="2"/>
  <c r="DN838" i="2"/>
  <c r="DN487" i="2"/>
  <c r="DN681" i="2"/>
  <c r="DN512" i="2"/>
  <c r="DN791" i="2"/>
  <c r="DN600" i="2"/>
  <c r="DN561" i="2"/>
  <c r="DN460" i="2"/>
  <c r="DN746" i="2"/>
  <c r="DN373" i="2"/>
  <c r="DN356" i="2"/>
  <c r="DN955" i="2"/>
  <c r="DN780" i="2"/>
  <c r="DN545" i="2"/>
  <c r="DN1040" i="2"/>
  <c r="DN514" i="2"/>
  <c r="DN716" i="2"/>
  <c r="DN928" i="2"/>
  <c r="DN861" i="2"/>
  <c r="DN412" i="2"/>
  <c r="DN480" i="2"/>
  <c r="DN581" i="2"/>
  <c r="DN718" i="2"/>
  <c r="DN1094" i="2"/>
  <c r="DN519" i="2"/>
  <c r="DN426" i="2"/>
  <c r="DN63" i="2"/>
  <c r="DN393" i="2"/>
  <c r="DN685" i="2"/>
  <c r="DN1038" i="2"/>
  <c r="DN491" i="2"/>
  <c r="DN845" i="2"/>
  <c r="DN1105" i="2"/>
  <c r="DN539" i="2"/>
  <c r="DN622" i="2"/>
  <c r="DN361" i="2"/>
  <c r="DN418" i="2"/>
  <c r="DN546" i="2"/>
  <c r="DN652" i="2"/>
  <c r="DN1098" i="2"/>
  <c r="DN784" i="2"/>
  <c r="DN729" i="2"/>
  <c r="DN915" i="2"/>
  <c r="DN509" i="2"/>
  <c r="DN436" i="2"/>
  <c r="DN362" i="2"/>
  <c r="DN508" i="2"/>
  <c r="DN905" i="2"/>
  <c r="DN878" i="2"/>
  <c r="DN885" i="2"/>
  <c r="DN1007" i="2"/>
  <c r="DN734" i="2"/>
  <c r="DN394" i="2"/>
  <c r="DN999" i="2"/>
  <c r="DN1130" i="2"/>
  <c r="DN637" i="2"/>
  <c r="DN335" i="2"/>
  <c r="DN384" i="2"/>
  <c r="DN756" i="2"/>
  <c r="DN150" i="2"/>
  <c r="DN303" i="2"/>
  <c r="DN255" i="2"/>
  <c r="DN923" i="2"/>
  <c r="DN314" i="2"/>
  <c r="DN980" i="2"/>
  <c r="DN130" i="2"/>
  <c r="DN301" i="2"/>
  <c r="DN879" i="2"/>
  <c r="DN584" i="2"/>
  <c r="DN668" i="2"/>
  <c r="DN115" i="2"/>
  <c r="DN188" i="2"/>
  <c r="DN773" i="2"/>
  <c r="DN133" i="2"/>
  <c r="DN492" i="2"/>
  <c r="DN425" i="2"/>
  <c r="DN161" i="2"/>
  <c r="DN182" i="2"/>
  <c r="DN162" i="2"/>
  <c r="DN300" i="2"/>
  <c r="DN616" i="2"/>
  <c r="DN330" i="2"/>
  <c r="DN423" i="2"/>
  <c r="DN613" i="2"/>
  <c r="DN520" i="2"/>
  <c r="DN190" i="2"/>
  <c r="DN432" i="2"/>
  <c r="DN1041" i="2"/>
  <c r="DN875" i="2"/>
  <c r="DN437" i="2"/>
  <c r="DN625" i="2"/>
  <c r="DN748" i="2"/>
  <c r="DN785" i="2"/>
  <c r="DN262" i="2"/>
  <c r="DN325" i="2"/>
  <c r="DN1131" i="2"/>
  <c r="DN167" i="2"/>
  <c r="DN323" i="2"/>
  <c r="DN857" i="2"/>
  <c r="DN792" i="2"/>
  <c r="DN704" i="2"/>
  <c r="DN447" i="2"/>
  <c r="DN633" i="2"/>
  <c r="DN568" i="2"/>
  <c r="DN204" i="2"/>
  <c r="DN904" i="2"/>
  <c r="DN370" i="2"/>
  <c r="DN807" i="2"/>
  <c r="DN283" i="2"/>
  <c r="DN1082" i="2"/>
  <c r="DN695" i="2"/>
  <c r="DN621" i="2"/>
  <c r="DN1076" i="2"/>
  <c r="DN292" i="2"/>
  <c r="DN686" i="2"/>
  <c r="DN450" i="2"/>
  <c r="DN642" i="2"/>
  <c r="DN912" i="2"/>
  <c r="DN80" i="2"/>
  <c r="DN1142" i="2"/>
  <c r="DN702" i="2"/>
  <c r="DN848" i="2"/>
  <c r="DN273" i="2"/>
  <c r="DN649" i="2"/>
  <c r="DN225" i="2"/>
  <c r="DN183" i="2"/>
  <c r="DN789" i="2"/>
  <c r="DN434" i="2"/>
  <c r="DN884" i="2"/>
  <c r="DN484" i="2"/>
  <c r="DN1123" i="2"/>
  <c r="DN877" i="2"/>
  <c r="DN481" i="2"/>
  <c r="DN837" i="2"/>
  <c r="DN655" i="2"/>
  <c r="DN537" i="2"/>
  <c r="DN592" i="2"/>
  <c r="DN787" i="2"/>
  <c r="DN662" i="2"/>
  <c r="DN797" i="2"/>
  <c r="DN708" i="2"/>
  <c r="DN405" i="2"/>
  <c r="DN635" i="2"/>
  <c r="DN567" i="2"/>
  <c r="DN937" i="2"/>
  <c r="DN573" i="2"/>
  <c r="DN732" i="2"/>
  <c r="DN821" i="2"/>
  <c r="DN895" i="2"/>
  <c r="DN453" i="2"/>
  <c r="DN841" i="2"/>
  <c r="DN1035" i="2"/>
  <c r="DN295" i="2"/>
  <c r="DN761" i="2"/>
  <c r="DN723" i="2"/>
  <c r="DN667" i="2"/>
  <c r="DN528" i="2"/>
  <c r="DN455" i="2"/>
  <c r="DN583" i="2"/>
  <c r="DN1055" i="2"/>
  <c r="DN456" i="2"/>
  <c r="DN774" i="2"/>
  <c r="DN357" i="2"/>
  <c r="DN690" i="2"/>
  <c r="DN454" i="2"/>
  <c r="DN832" i="2"/>
  <c r="DN1101" i="2"/>
  <c r="DN483" i="2"/>
  <c r="DN552" i="2"/>
  <c r="DN1111" i="2"/>
  <c r="DN810" i="2"/>
  <c r="DN597" i="2"/>
  <c r="DN843" i="2"/>
  <c r="DN800" i="2"/>
  <c r="DN705" i="2"/>
  <c r="DN551" i="2"/>
  <c r="DN1108" i="2"/>
  <c r="DN1036" i="2"/>
  <c r="DN684" i="2"/>
  <c r="DN817" i="2"/>
  <c r="DN782" i="2"/>
  <c r="DN733" i="2"/>
  <c r="DN700" i="2"/>
  <c r="DN772" i="2"/>
  <c r="DN692" i="2"/>
  <c r="DN106" i="2"/>
  <c r="DN1073" i="2"/>
  <c r="DN959" i="2"/>
  <c r="DN1058" i="2"/>
  <c r="DN954" i="2"/>
  <c r="DN991" i="2"/>
  <c r="DN1037" i="2"/>
  <c r="DN698" i="2"/>
  <c r="DN1140" i="2"/>
  <c r="DN536" i="2"/>
  <c r="DN1049" i="2"/>
  <c r="DN1048" i="2"/>
  <c r="DN366" i="2"/>
  <c r="DN790" i="2"/>
  <c r="DN355" i="2"/>
  <c r="DN957" i="2"/>
  <c r="DN478" i="2"/>
  <c r="DN1081" i="2"/>
  <c r="DN795" i="2"/>
  <c r="DN799" i="2"/>
  <c r="DN84" i="2"/>
  <c r="DN141" i="2"/>
  <c r="DN703" i="2"/>
  <c r="DN979" i="2"/>
  <c r="DN290" i="2"/>
  <c r="DN170" i="2"/>
  <c r="DN142" i="2"/>
  <c r="DN148" i="2"/>
  <c r="DN261" i="2"/>
  <c r="DN995" i="2"/>
  <c r="DN777" i="2"/>
  <c r="DN223" i="2"/>
  <c r="DN269" i="2"/>
  <c r="DN485" i="2"/>
  <c r="DN865" i="2"/>
  <c r="DN419" i="2"/>
  <c r="DN332" i="2"/>
  <c r="DN317" i="2"/>
  <c r="DN430" i="2"/>
  <c r="DN156" i="2"/>
  <c r="DN274" i="2"/>
  <c r="DN653" i="2"/>
  <c r="DN901" i="2"/>
  <c r="DN530" i="2"/>
  <c r="DN129" i="2"/>
  <c r="DN271" i="2"/>
  <c r="DN651" i="2"/>
  <c r="DN397" i="2"/>
  <c r="DN745" i="2"/>
  <c r="DN532" i="2"/>
  <c r="DN868" i="2"/>
  <c r="DN82" i="2"/>
  <c r="DN222" i="2"/>
  <c r="DN925" i="2"/>
  <c r="DN938" i="2"/>
  <c r="DN448" i="2"/>
  <c r="DN117" i="2"/>
  <c r="DN894" i="2"/>
  <c r="DN913" i="2"/>
  <c r="DN717" i="2"/>
  <c r="DN506" i="2"/>
  <c r="DN79" i="2"/>
  <c r="DN316" i="2"/>
  <c r="DN578" i="2"/>
  <c r="DN322" i="2"/>
  <c r="DN765" i="2"/>
  <c r="DN945" i="2"/>
  <c r="DN344" i="2"/>
  <c r="DN891" i="2"/>
  <c r="DN1104" i="2"/>
  <c r="DN674" i="2"/>
  <c r="DN1062" i="2"/>
  <c r="DN153" i="2"/>
  <c r="DN966" i="2"/>
  <c r="DN749" i="2"/>
  <c r="DN558" i="2"/>
  <c r="DN829" i="2"/>
  <c r="DN883" i="2"/>
  <c r="DN711" i="2"/>
  <c r="DN284" i="2"/>
  <c r="DN556" i="2"/>
  <c r="DN219" i="2"/>
  <c r="DN288" i="2"/>
  <c r="DN647" i="2"/>
  <c r="DN118" i="2"/>
  <c r="DN535" i="2"/>
  <c r="DN105" i="2"/>
  <c r="DN293" i="2"/>
  <c r="DN70" i="2"/>
  <c r="DN1141" i="2"/>
  <c r="DN823" i="2"/>
  <c r="DN676" i="2"/>
  <c r="DN835" i="2"/>
  <c r="DN1107" i="2"/>
  <c r="DN467" i="2"/>
  <c r="DN828" i="2"/>
  <c r="DN658" i="2"/>
  <c r="DN389" i="2"/>
  <c r="DN898" i="2"/>
  <c r="DN862" i="2"/>
  <c r="DN439" i="2"/>
  <c r="DN228" i="2"/>
  <c r="DN977" i="2"/>
  <c r="DN1045" i="2"/>
  <c r="DN608" i="2"/>
  <c r="DN1067" i="2"/>
  <c r="DN1046" i="2"/>
  <c r="DN576" i="2"/>
  <c r="DN559" i="2"/>
  <c r="DN839" i="2"/>
  <c r="DN88" i="2"/>
  <c r="DN372" i="2"/>
  <c r="DN585" i="2"/>
  <c r="DN1096" i="2"/>
  <c r="DN392" i="2"/>
  <c r="DN866" i="2"/>
  <c r="DN691" i="2"/>
  <c r="DN824" i="2"/>
  <c r="DN1057" i="2"/>
  <c r="DN444" i="2"/>
  <c r="DN932" i="2"/>
  <c r="DN1053" i="2"/>
  <c r="DN503" i="2"/>
  <c r="DN940" i="2"/>
  <c r="DN669" i="2"/>
  <c r="DN802" i="2"/>
  <c r="DN371" i="2"/>
  <c r="DN358" i="2"/>
  <c r="DN836" i="2"/>
  <c r="DN566" i="2"/>
  <c r="DN462" i="2"/>
  <c r="DN1100" i="2"/>
  <c r="DN641" i="2"/>
  <c r="DN719" i="2"/>
  <c r="DN120" i="2"/>
  <c r="DN131" i="2"/>
  <c r="DN374" i="2"/>
  <c r="DN541" i="2"/>
  <c r="DN840" i="2"/>
  <c r="DN725" i="2"/>
  <c r="DN589" i="2"/>
  <c r="DN818" i="2"/>
  <c r="DN580" i="2"/>
  <c r="DN352" i="2"/>
  <c r="DN229" i="2"/>
  <c r="DN231" i="2"/>
  <c r="DN490" i="2"/>
  <c r="DN411" i="2"/>
  <c r="DN547" i="2"/>
  <c r="DN1074" i="2"/>
  <c r="DN525" i="2"/>
  <c r="DN1061" i="2"/>
  <c r="DN1010" i="2"/>
  <c r="DN680" i="2"/>
  <c r="DN776" i="2"/>
  <c r="DN445" i="2"/>
  <c r="DN338" i="2"/>
  <c r="DN620" i="2"/>
  <c r="DN511" i="2"/>
  <c r="DN533" i="2"/>
  <c r="DN909" i="2"/>
  <c r="DN916" i="2"/>
  <c r="DN696" i="2"/>
  <c r="DN764" i="2"/>
  <c r="DN624" i="2"/>
  <c r="DN76" i="2"/>
  <c r="DN199" i="2"/>
  <c r="DN656" i="2"/>
  <c r="DN236" i="2"/>
  <c r="DN921" i="2"/>
  <c r="DN493" i="2"/>
  <c r="DN299" i="2"/>
  <c r="DN254" i="2"/>
  <c r="DN259" i="2"/>
  <c r="DN988" i="2"/>
  <c r="DN173" i="2"/>
  <c r="DN804" i="2"/>
  <c r="DN289" i="2"/>
  <c r="DN758" i="2"/>
  <c r="DN872" i="2"/>
  <c r="DN706" i="2"/>
  <c r="DN77" i="2"/>
  <c r="DN796" i="2"/>
  <c r="DN605" i="2"/>
  <c r="DN770" i="2"/>
  <c r="DN550" i="2"/>
  <c r="DN771" i="2"/>
  <c r="DN701" i="2"/>
  <c r="DN688" i="2"/>
  <c r="DN127" i="2"/>
  <c r="DN424" i="2"/>
  <c r="DN398" i="2"/>
  <c r="DN461" i="2"/>
  <c r="DN815" i="2"/>
  <c r="DN919" i="2"/>
  <c r="DN109" i="2"/>
  <c r="DN126" i="2"/>
  <c r="DN441" i="2"/>
  <c r="DN135" i="2"/>
  <c r="DN623" i="2"/>
  <c r="DN924" i="2"/>
  <c r="DN337" i="2"/>
  <c r="DN134" i="2"/>
  <c r="DN918" i="2"/>
  <c r="DN319" i="2"/>
  <c r="DN310" i="2"/>
  <c r="DN306" i="2"/>
  <c r="DN693" i="2"/>
  <c r="DN516" i="2"/>
  <c r="DN277" i="2"/>
  <c r="DN99" i="2"/>
  <c r="DN768" i="2"/>
  <c r="DN612" i="2"/>
  <c r="DN709" i="2"/>
  <c r="DN911" i="2"/>
  <c r="DN591" i="2"/>
  <c r="DN899" i="2"/>
  <c r="DN529" i="2"/>
  <c r="DN743" i="2"/>
  <c r="DN252" i="2"/>
  <c r="DN276" i="2"/>
  <c r="DN265" i="2"/>
  <c r="DN404" i="2"/>
  <c r="DN554" i="2"/>
  <c r="DN659" i="2"/>
  <c r="DN914" i="2"/>
  <c r="DN788" i="2"/>
  <c r="DN264" i="2"/>
  <c r="DN631" i="2"/>
  <c r="DN560" i="2"/>
  <c r="DN359" i="2"/>
  <c r="DN571" i="2"/>
  <c r="DN369" i="2"/>
  <c r="DN935" i="2"/>
  <c r="DN907" i="2"/>
  <c r="DN107" i="2"/>
  <c r="DN113" i="2"/>
  <c r="DN128" i="2"/>
  <c r="DN196" i="2"/>
  <c r="DN68" i="2"/>
  <c r="DN973" i="2"/>
  <c r="DN967" i="2"/>
  <c r="DN548" i="2"/>
  <c r="DN922" i="2"/>
  <c r="DN1004" i="2"/>
  <c r="DN602" i="2"/>
  <c r="DN563" i="2"/>
  <c r="DN542" i="2"/>
  <c r="DN391" i="2"/>
  <c r="DN630" i="2"/>
  <c r="DN360" i="2"/>
  <c r="DN1133" i="2"/>
  <c r="DN125" i="2"/>
  <c r="DN226" i="2"/>
  <c r="DN367" i="2"/>
  <c r="DN934" i="2"/>
  <c r="DN833" i="2"/>
  <c r="DN629" i="2"/>
  <c r="DN553" i="2"/>
  <c r="DN1109" i="2"/>
  <c r="DN396" i="2"/>
  <c r="DN876" i="2"/>
  <c r="DN446" i="2"/>
  <c r="DN917" i="2"/>
  <c r="DN375" i="2"/>
  <c r="DN466" i="2"/>
  <c r="DN640" i="2"/>
  <c r="DN380" i="2"/>
  <c r="DN588" i="2"/>
  <c r="DN972" i="2"/>
  <c r="DN232" i="2"/>
  <c r="DN459" i="2"/>
  <c r="DN158" i="2"/>
  <c r="DN607" i="2"/>
  <c r="DN632" i="2"/>
  <c r="DN564" i="2"/>
  <c r="DN402" i="2"/>
  <c r="DN570" i="2"/>
  <c r="DN931" i="2"/>
  <c r="DN1092" i="2"/>
  <c r="DN452" i="2"/>
  <c r="DN195" i="2"/>
  <c r="DN169" i="2"/>
  <c r="DN178" i="2"/>
  <c r="DN728" i="2"/>
  <c r="DN472" i="2"/>
  <c r="DN211" i="2"/>
  <c r="DN468" i="2"/>
  <c r="DN775" i="2"/>
  <c r="DN819" i="2"/>
  <c r="DN1075" i="2"/>
  <c r="DN350" i="2"/>
  <c r="DN312" i="2"/>
  <c r="DN498" i="2"/>
  <c r="DN475" i="2"/>
  <c r="DN666" i="2"/>
  <c r="DN408" i="2"/>
  <c r="DN379" i="2"/>
  <c r="DN1031" i="2"/>
  <c r="DN221" i="2"/>
  <c r="DN422" i="2"/>
  <c r="DN233" i="2"/>
  <c r="DN409" i="2"/>
  <c r="DN145" i="2"/>
  <c r="DN78" i="2"/>
  <c r="DN124" i="2"/>
  <c r="DN806" i="2"/>
  <c r="DN353" i="2"/>
  <c r="DN943" i="2"/>
  <c r="DN465" i="2"/>
  <c r="DN953" i="2"/>
  <c r="DN855" i="2"/>
  <c r="DN174" i="2"/>
  <c r="DN699" i="2"/>
  <c r="DN660" i="2"/>
  <c r="DN618" i="2"/>
  <c r="DN494" i="2"/>
  <c r="DN230" i="2"/>
  <c r="DN197" i="2"/>
  <c r="DN122" i="2"/>
  <c r="DN984" i="2"/>
  <c r="DN1095" i="2"/>
  <c r="DN793" i="2"/>
  <c r="DN679" i="2"/>
  <c r="DN75" i="2"/>
  <c r="DN112" i="2"/>
  <c r="DN307" i="2"/>
  <c r="DN155" i="2"/>
  <c r="DN185" i="2"/>
  <c r="DN941" i="2"/>
  <c r="DN171" i="2"/>
  <c r="DN534" i="2"/>
  <c r="DN908" i="2"/>
  <c r="DN85" i="2"/>
  <c r="DN321" i="2"/>
  <c r="DN1030" i="2"/>
  <c r="DN291" i="2"/>
  <c r="DN577" i="2"/>
  <c r="DN970" i="2"/>
  <c r="DN400" i="2"/>
  <c r="DN1032" i="2"/>
  <c r="DN596" i="2"/>
  <c r="DN569" i="2"/>
  <c r="DN108" i="2"/>
  <c r="DN1018" i="2"/>
  <c r="DN603" i="2"/>
  <c r="DN869" i="2"/>
  <c r="DN302" i="2"/>
  <c r="DN555" i="2"/>
  <c r="DN808" i="2"/>
  <c r="DN1025" i="2"/>
  <c r="DN111" i="2"/>
  <c r="DN1060" i="2"/>
  <c r="DN713" i="2"/>
  <c r="DN401" i="2"/>
  <c r="DN386" i="2"/>
  <c r="DN565" i="2"/>
  <c r="DN944" i="2"/>
  <c r="DN752" i="2"/>
  <c r="DN595" i="2"/>
  <c r="DN910" i="2"/>
  <c r="DN163" i="2"/>
  <c r="DN304" i="2"/>
  <c r="DN311" i="2"/>
  <c r="DN147" i="2"/>
  <c r="DN496" i="2"/>
  <c r="DN543" i="2"/>
  <c r="DN1014" i="2"/>
  <c r="DN501" i="2"/>
  <c r="DN341" i="2"/>
  <c r="DN1090" i="2"/>
  <c r="DN646" i="2"/>
  <c r="DN604" i="2"/>
  <c r="DN721" i="2"/>
  <c r="DN1044" i="2"/>
  <c r="DN575" i="2"/>
  <c r="DN377" i="2"/>
  <c r="DN1008" i="2"/>
  <c r="DN328" i="2"/>
  <c r="DN347" i="2"/>
  <c r="DN731" i="2"/>
  <c r="DN720" i="2"/>
  <c r="DN364" i="2"/>
  <c r="DN395" i="2"/>
  <c r="DN376" i="2"/>
  <c r="DN463" i="2"/>
  <c r="DN1070" i="2"/>
  <c r="DN116" i="2"/>
  <c r="DN234" i="2"/>
  <c r="DN927" i="2"/>
  <c r="DN766" i="2"/>
  <c r="DN387" i="2"/>
  <c r="DN890" i="2"/>
  <c r="DN399" i="2"/>
  <c r="DN634" i="2"/>
  <c r="DN994" i="2"/>
  <c r="DN410" i="2"/>
  <c r="DN176" i="2"/>
  <c r="DN198" i="2"/>
  <c r="DN1012" i="2"/>
  <c r="DN611" i="2"/>
  <c r="DN390" i="2"/>
  <c r="DN1059" i="2"/>
  <c r="DN644" i="2"/>
  <c r="DN388" i="2"/>
  <c r="DN778" i="2"/>
  <c r="DN175" i="2"/>
  <c r="DN136" i="2"/>
  <c r="DN149" i="2"/>
  <c r="DN1097" i="2"/>
  <c r="DN657" i="2"/>
  <c r="DN433" i="2"/>
  <c r="DN834" i="2"/>
  <c r="DN683" i="2"/>
  <c r="DN812" i="2"/>
  <c r="DN464" i="2"/>
  <c r="DN609" i="2"/>
  <c r="DN184" i="2"/>
  <c r="DN730" i="2"/>
  <c r="DN794" i="2"/>
  <c r="DN798" i="2"/>
  <c r="DN427" i="2"/>
  <c r="DN715" i="2"/>
  <c r="DN707" i="2"/>
  <c r="DN897" i="2"/>
  <c r="DN285" i="2"/>
  <c r="DN159" i="2"/>
  <c r="DN138" i="2"/>
  <c r="DN181" i="2"/>
  <c r="DN286" i="2"/>
  <c r="DN499" i="2"/>
  <c r="DN762" i="2"/>
  <c r="DN886" i="2"/>
  <c r="DN354" i="2"/>
  <c r="DN852" i="2"/>
  <c r="DN505" i="2"/>
  <c r="DN1145" i="2"/>
  <c r="DN348" i="2"/>
  <c r="DN590" i="2"/>
  <c r="DN750" i="2"/>
  <c r="DN157" i="2"/>
  <c r="DN123" i="2"/>
  <c r="DN160" i="2"/>
  <c r="DN164" i="2"/>
  <c r="DN189" i="2"/>
  <c r="DN192" i="2"/>
  <c r="DN227" i="2"/>
  <c r="DN345" i="2"/>
  <c r="DN168" i="2"/>
  <c r="DN502" i="2"/>
  <c r="DN200" i="2"/>
  <c r="DN172" i="2"/>
  <c r="DN326" i="2"/>
  <c r="DN258" i="2"/>
  <c r="DN146" i="2"/>
  <c r="DN510" i="2"/>
  <c r="DN974" i="2"/>
  <c r="DN440" i="2"/>
  <c r="DN151" i="2"/>
  <c r="DN315" i="2"/>
  <c r="DN831" i="2"/>
  <c r="DN81" i="2"/>
  <c r="DN83" i="2"/>
  <c r="DN926" i="2"/>
  <c r="DN114" i="2"/>
  <c r="DN882" i="2"/>
  <c r="DN431" i="2"/>
  <c r="DN507" i="2"/>
  <c r="DN664" i="2"/>
  <c r="DN892" i="2"/>
  <c r="DN212" i="2"/>
  <c r="DN343" i="2"/>
  <c r="DN340" i="2"/>
  <c r="DN594" i="2"/>
  <c r="DN881" i="2"/>
  <c r="DN540" i="2"/>
  <c r="DN1000" i="2"/>
  <c r="DN985" i="2"/>
  <c r="DN586" i="2"/>
  <c r="DN722" i="2"/>
  <c r="DN951" i="2"/>
  <c r="DN950" i="2"/>
  <c r="DN1009" i="2"/>
  <c r="DN971" i="2"/>
  <c r="DN121" i="2"/>
  <c r="DN521" i="2"/>
  <c r="DN413" i="2"/>
  <c r="DN858" i="2"/>
  <c r="DN208" i="2"/>
  <c r="DN1136" i="2"/>
  <c r="DN645" i="2"/>
  <c r="DN187" i="2"/>
  <c r="DN275" i="2"/>
  <c r="DN1017" i="2"/>
  <c r="DN933" i="2"/>
  <c r="DN639" i="2"/>
  <c r="DN1023" i="2"/>
  <c r="DN929" i="2"/>
  <c r="DN574" i="2"/>
  <c r="DN239" i="2"/>
  <c r="DN202" i="2"/>
  <c r="DN334" i="2"/>
  <c r="DN298" i="2"/>
  <c r="DN263" i="2"/>
  <c r="DN513" i="2"/>
  <c r="DN495" i="2"/>
  <c r="DN710" i="2"/>
  <c r="DN851" i="2"/>
  <c r="DN850" i="2"/>
  <c r="DN830" i="2"/>
  <c r="DN1016" i="2"/>
  <c r="DN1117" i="2"/>
  <c r="DN610" i="2"/>
  <c r="DN1024" i="2"/>
  <c r="DN1006" i="2"/>
  <c r="DN754" i="2"/>
  <c r="DN438" i="2"/>
  <c r="DN346" i="2"/>
  <c r="DN327" i="2"/>
  <c r="DN942" i="2"/>
  <c r="DN606" i="2"/>
  <c r="DN383" i="2"/>
  <c r="DN1110" i="2"/>
  <c r="DN753" i="2"/>
  <c r="DN381" i="2"/>
  <c r="DN989" i="2"/>
  <c r="DN309" i="2"/>
  <c r="DN191" i="2"/>
  <c r="DN1144" i="2"/>
  <c r="DN981" i="2"/>
  <c r="DN947" i="2"/>
  <c r="DN1063" i="2"/>
  <c r="DN986" i="2"/>
  <c r="DN579" i="2"/>
  <c r="DN741" i="2"/>
  <c r="DN318" i="2"/>
  <c r="DN320" i="2"/>
  <c r="DN256" i="2"/>
  <c r="DN1039" i="2"/>
  <c r="DN1005" i="2"/>
  <c r="DN1042" i="2"/>
  <c r="DN349" i="2"/>
  <c r="DN949" i="2"/>
  <c r="DN936" i="2"/>
  <c r="DN760" i="2"/>
  <c r="DN253" i="2"/>
  <c r="DN414" i="2"/>
  <c r="DN260" i="2"/>
  <c r="DN587" i="2"/>
  <c r="DN1043" i="2"/>
  <c r="DN1056" i="2"/>
  <c r="DN365" i="2"/>
  <c r="DN822" i="2"/>
  <c r="DN786" i="2"/>
  <c r="DN385" i="2"/>
  <c r="DN636" i="2"/>
  <c r="DN735" i="2"/>
  <c r="DN665" i="2"/>
  <c r="DN675" i="2"/>
  <c r="DN119" i="2"/>
  <c r="DN194" i="2"/>
  <c r="DN205" i="2"/>
  <c r="DN842" i="2"/>
  <c r="DN920" i="2"/>
  <c r="DN880" i="2"/>
  <c r="DN313" i="2"/>
  <c r="DN476" i="2"/>
  <c r="DN257" i="2"/>
  <c r="DN993" i="2"/>
  <c r="DN888" i="2"/>
  <c r="DN689" i="2"/>
  <c r="DN220" i="2"/>
  <c r="DN451" i="2"/>
  <c r="DN474" i="2"/>
  <c r="DN654" i="2"/>
  <c r="DN671" i="2"/>
  <c r="DN308" i="2"/>
  <c r="DN814" i="2"/>
  <c r="DN538" i="2"/>
  <c r="DN896" i="2"/>
  <c r="DN305" i="2"/>
  <c r="DN180" i="2"/>
  <c r="DN152" i="2"/>
  <c r="DN324" i="2"/>
  <c r="DN331" i="2"/>
  <c r="DN867" i="2"/>
  <c r="DN736" i="2"/>
  <c r="DN598" i="2"/>
  <c r="DN329" i="2"/>
  <c r="DN193" i="2"/>
  <c r="DN296" i="2"/>
  <c r="DN889" i="2"/>
  <c r="DN235" i="2"/>
  <c r="DN179" i="2"/>
  <c r="DN599" i="2"/>
  <c r="DN887" i="2"/>
  <c r="DN287" i="2"/>
  <c r="DN479" i="2"/>
  <c r="DN813" i="2"/>
  <c r="DN678" i="2"/>
  <c r="DN201" i="2"/>
  <c r="DN628" i="2"/>
  <c r="DN531" i="2"/>
  <c r="DN177" i="2"/>
  <c r="DN738" i="2"/>
  <c r="DN747" i="2"/>
  <c r="DN140" i="2"/>
  <c r="DN1003" i="2"/>
  <c r="DN997" i="2"/>
  <c r="DN964" i="2"/>
  <c r="DN98" i="2"/>
  <c r="DN661" i="2"/>
  <c r="DN827" i="2"/>
  <c r="DN218" i="2"/>
  <c r="DN961" i="2"/>
  <c r="DN1027" i="2"/>
  <c r="DN407" i="2"/>
  <c r="DN983" i="2"/>
  <c r="DN870" i="2"/>
  <c r="DN378" i="2"/>
  <c r="DN755" i="2"/>
  <c r="DN144" i="2"/>
  <c r="DN820" i="2"/>
  <c r="DN670" i="2"/>
  <c r="DN1129" i="2"/>
  <c r="DN104" i="2"/>
  <c r="DN272" i="2"/>
  <c r="DN442" i="2"/>
  <c r="DN137" i="2"/>
  <c r="DN1085" i="2"/>
  <c r="DN166" i="2"/>
  <c r="DN524" i="2"/>
  <c r="DN139" i="2"/>
  <c r="DM1146" i="2"/>
  <c r="DN1146" i="2" l="1"/>
</calcChain>
</file>

<file path=xl/sharedStrings.xml><?xml version="1.0" encoding="utf-8"?>
<sst xmlns="http://schemas.openxmlformats.org/spreadsheetml/2006/main" count="43839" uniqueCount="12544">
  <si>
    <t>Example Calculations</t>
  </si>
  <si>
    <t># Properties</t>
  </si>
  <si>
    <t>Zone</t>
  </si>
  <si>
    <t>Annual Benefit</t>
  </si>
  <si>
    <t>Project Benefit %</t>
  </si>
  <si>
    <t>Cost share</t>
  </si>
  <si>
    <t>Total Just Value</t>
  </si>
  <si>
    <t>Millage</t>
  </si>
  <si>
    <t>Average Property Just Value</t>
  </si>
  <si>
    <t>Tax bill</t>
  </si>
  <si>
    <t>3A</t>
  </si>
  <si>
    <t>3B</t>
  </si>
  <si>
    <t>Residential</t>
  </si>
  <si>
    <t>Commercial</t>
  </si>
  <si>
    <t>-</t>
  </si>
  <si>
    <t>OBJECTID</t>
  </si>
  <si>
    <t>STRAP</t>
  </si>
  <si>
    <t>BLOCK</t>
  </si>
  <si>
    <t>LOT</t>
  </si>
  <si>
    <t>FOLIOID</t>
  </si>
  <si>
    <t>DORCODE</t>
  </si>
  <si>
    <t>CONDOTYPE</t>
  </si>
  <si>
    <t>UNITOFMEAS</t>
  </si>
  <si>
    <t>NUMUNITS</t>
  </si>
  <si>
    <t>FRONTAGE</t>
  </si>
  <si>
    <t>DEPTH</t>
  </si>
  <si>
    <t>GISACRES</t>
  </si>
  <si>
    <t>TAXINGDIST</t>
  </si>
  <si>
    <t>TAXDISTDES</t>
  </si>
  <si>
    <t>FIREDIST</t>
  </si>
  <si>
    <t>FIREDISTDE</t>
  </si>
  <si>
    <t>ZONING</t>
  </si>
  <si>
    <t>ZONINGAREA</t>
  </si>
  <si>
    <t>LANDUSECOD</t>
  </si>
  <si>
    <t>LANDUSEDES</t>
  </si>
  <si>
    <t>LANDISON</t>
  </si>
  <si>
    <t>SITEADDR</t>
  </si>
  <si>
    <t>SITENUMBER</t>
  </si>
  <si>
    <t>SITESTREET</t>
  </si>
  <si>
    <t>SITEUNIT</t>
  </si>
  <si>
    <t>SITECITY</t>
  </si>
  <si>
    <t>SITEZIP</t>
  </si>
  <si>
    <t>JUST</t>
  </si>
  <si>
    <t>ASSESSED</t>
  </si>
  <si>
    <t>TAXABLE</t>
  </si>
  <si>
    <t>LAND</t>
  </si>
  <si>
    <t>BUILDING</t>
  </si>
  <si>
    <t>LXFV</t>
  </si>
  <si>
    <t>BXFV</t>
  </si>
  <si>
    <t>NEWBUILT</t>
  </si>
  <si>
    <t>AGAMOUNT</t>
  </si>
  <si>
    <t>DISAMOUNT</t>
  </si>
  <si>
    <t>HISTAMOUNT</t>
  </si>
  <si>
    <t>HSTDAMOUNT</t>
  </si>
  <si>
    <t>SNRAMOUNT</t>
  </si>
  <si>
    <t>WHLYAMOUNT</t>
  </si>
  <si>
    <t>WIDAMOUNT</t>
  </si>
  <si>
    <t>WIDRAMOUNT</t>
  </si>
  <si>
    <t>BLDGCOUNT</t>
  </si>
  <si>
    <t>MINBUILTY</t>
  </si>
  <si>
    <t>MAXBUILTY</t>
  </si>
  <si>
    <t>TOTALAREA</t>
  </si>
  <si>
    <t>HEATEDAREA</t>
  </si>
  <si>
    <t>MAXSTORIES</t>
  </si>
  <si>
    <t>BEDROOMS</t>
  </si>
  <si>
    <t>BATHROOMS</t>
  </si>
  <si>
    <t>GARAGE</t>
  </si>
  <si>
    <t>CARPORT</t>
  </si>
  <si>
    <t>POOL</t>
  </si>
  <si>
    <t>BOATDOCK</t>
  </si>
  <si>
    <t>SEAWALL</t>
  </si>
  <si>
    <t>NBLDGCOUNT</t>
  </si>
  <si>
    <t>NMINBUILTY</t>
  </si>
  <si>
    <t>NMAXBUILTY</t>
  </si>
  <si>
    <t>NTOTALAREA</t>
  </si>
  <si>
    <t>NHEATEDARE</t>
  </si>
  <si>
    <t>NMAXSTORIE</t>
  </si>
  <si>
    <t>NBEDROOMS</t>
  </si>
  <si>
    <t>NBATHROOMS</t>
  </si>
  <si>
    <t>NGARAGE</t>
  </si>
  <si>
    <t>NCARPORT</t>
  </si>
  <si>
    <t>NPOOL</t>
  </si>
  <si>
    <t>NBOATDOCK</t>
  </si>
  <si>
    <t>NSEAWALL</t>
  </si>
  <si>
    <t>O_NAME</t>
  </si>
  <si>
    <t>O_OTHERS</t>
  </si>
  <si>
    <t>O_CAREOF</t>
  </si>
  <si>
    <t>O_ADDR1</t>
  </si>
  <si>
    <t>O_ADDR2</t>
  </si>
  <si>
    <t>O_CITY</t>
  </si>
  <si>
    <t>O_STATE</t>
  </si>
  <si>
    <t>O_ZIP</t>
  </si>
  <si>
    <t>O_COUNTRY</t>
  </si>
  <si>
    <t>S_1DATE</t>
  </si>
  <si>
    <t>S_1AMOUNT</t>
  </si>
  <si>
    <t>S_1VI</t>
  </si>
  <si>
    <t>S_1TC</t>
  </si>
  <si>
    <t>S_1TOC</t>
  </si>
  <si>
    <t>S_1OR_NUM</t>
  </si>
  <si>
    <t>S_2DATE</t>
  </si>
  <si>
    <t>S_2AMOUNT</t>
  </si>
  <si>
    <t>S_2VI</t>
  </si>
  <si>
    <t>S_2TC</t>
  </si>
  <si>
    <t>S_2TOC</t>
  </si>
  <si>
    <t>S_2OR_NUM</t>
  </si>
  <si>
    <t>S_3DATE</t>
  </si>
  <si>
    <t>S_3AMOUNT</t>
  </si>
  <si>
    <t>S_3VI</t>
  </si>
  <si>
    <t>S_3TC</t>
  </si>
  <si>
    <t>S_3TOC</t>
  </si>
  <si>
    <t>S_3OR_NUM</t>
  </si>
  <si>
    <t>S_4DATE</t>
  </si>
  <si>
    <t>S_4AMOUNT</t>
  </si>
  <si>
    <t>S_4VI</t>
  </si>
  <si>
    <t>S_4TC</t>
  </si>
  <si>
    <t>S_4TOC</t>
  </si>
  <si>
    <t>S_4OR_NUM</t>
  </si>
  <si>
    <t>LEGAL</t>
  </si>
  <si>
    <t>GARBDIST</t>
  </si>
  <si>
    <t>GARBTYPE</t>
  </si>
  <si>
    <t>GARBCOMCAT</t>
  </si>
  <si>
    <t>GARBHEADER</t>
  </si>
  <si>
    <t>GARBUNITS</t>
  </si>
  <si>
    <t>CREATEYEAR</t>
  </si>
  <si>
    <t>Property_URL</t>
  </si>
  <si>
    <t>Benefit Zone</t>
  </si>
  <si>
    <t>Storm Millage</t>
  </si>
  <si>
    <t>Storm Assessment</t>
  </si>
  <si>
    <t>Recreational Millage</t>
  </si>
  <si>
    <t>Recreational Assessment</t>
  </si>
  <si>
    <t>35452103000030020</t>
  </si>
  <si>
    <t>00003</t>
  </si>
  <si>
    <t>0020</t>
  </si>
  <si>
    <t>10</t>
  </si>
  <si>
    <t>SF</t>
  </si>
  <si>
    <t>006</t>
  </si>
  <si>
    <t>CAPTIVA FIRE / EROSION</t>
  </si>
  <si>
    <t>018</t>
  </si>
  <si>
    <t>CAPTIVA FIRE DISTRICT</t>
  </si>
  <si>
    <t>C-1</t>
  </si>
  <si>
    <t>ULC</t>
  </si>
  <si>
    <t>COMMERCIAL, VACANT</t>
  </si>
  <si>
    <t>11495 ANDY ROSSE LN</t>
  </si>
  <si>
    <t>11495</t>
  </si>
  <si>
    <t>ANDY ROSSE LN</t>
  </si>
  <si>
    <t>CAPTIVA</t>
  </si>
  <si>
    <t>33924</t>
  </si>
  <si>
    <t>MCCARTHYS MARINA INC</t>
  </si>
  <si>
    <t>PO BOX 580</t>
  </si>
  <si>
    <t>FL</t>
  </si>
  <si>
    <t>V</t>
  </si>
  <si>
    <t>06</t>
  </si>
  <si>
    <t>-B2281-P0113-</t>
  </si>
  <si>
    <t>LANES F A BAYVIEW SUBD PB 3 PG 21 PT OF LTS 3 + 4 AS DESC OR 0305/0283</t>
  </si>
  <si>
    <t>002</t>
  </si>
  <si>
    <t>https://www.leepa.org/Display/Displayparcel.aspx?folioID=10004779</t>
  </si>
  <si>
    <t>No Storm Protection Benefits</t>
  </si>
  <si>
    <t>26452102000040230</t>
  </si>
  <si>
    <t>00004</t>
  </si>
  <si>
    <t>0230</t>
  </si>
  <si>
    <t>11505 WIGHTMAN LN</t>
  </si>
  <si>
    <t>11505</t>
  </si>
  <si>
    <t>WIGHTMAN LN</t>
  </si>
  <si>
    <t>BUBBLE ROOM INC</t>
  </si>
  <si>
    <t>PO BOX 458</t>
  </si>
  <si>
    <t>-B1847-P4128-</t>
  </si>
  <si>
    <t>CAPTIVA BEACH BLK 4 PB 7 PG 73 LOTS 23 + 24</t>
  </si>
  <si>
    <t>https://www.leepa.org/Display/Displayparcel.aspx?folioID=10004194</t>
  </si>
  <si>
    <t>35452103000530000</t>
  </si>
  <si>
    <t>00053</t>
  </si>
  <si>
    <t>0000</t>
  </si>
  <si>
    <t>CT</t>
  </si>
  <si>
    <t>11540 ANDY ROSSE LN</t>
  </si>
  <si>
    <t>11540</t>
  </si>
  <si>
    <t>LUCKY DUCK RE LLC</t>
  </si>
  <si>
    <t>1449 CAUSEY CT</t>
  </si>
  <si>
    <t>SANIBEL</t>
  </si>
  <si>
    <t>33957</t>
  </si>
  <si>
    <t>16</t>
  </si>
  <si>
    <t>2016000046562</t>
  </si>
  <si>
    <t>2011000067512</t>
  </si>
  <si>
    <t>01</t>
  </si>
  <si>
    <t>-B2262-P2559-</t>
  </si>
  <si>
    <t>LANES F A BAYVIEW SUBD PB 3 PG 21 LOT 53</t>
  </si>
  <si>
    <t>https://www.leepa.org/Display/Displayparcel.aspx?folioID=10004814</t>
  </si>
  <si>
    <t>26452101000030020</t>
  </si>
  <si>
    <t>003</t>
  </si>
  <si>
    <t>14804 CAPTIVA DR</t>
  </si>
  <si>
    <t>14804</t>
  </si>
  <si>
    <t>CAPTIVA DR</t>
  </si>
  <si>
    <t>BRE/SHIRLEYS PARCEL OWNER LLC</t>
  </si>
  <si>
    <t>PROPERTY TAX-HOTELS</t>
  </si>
  <si>
    <t>PO BOX A-3956</t>
  </si>
  <si>
    <t>CHICAGO</t>
  </si>
  <si>
    <t>IL</t>
  </si>
  <si>
    <t>60690</t>
  </si>
  <si>
    <t>04</t>
  </si>
  <si>
    <t>-B3020-P2180-</t>
  </si>
  <si>
    <t>-B2928-P0645-</t>
  </si>
  <si>
    <t>-B2068-P3177-</t>
  </si>
  <si>
    <t>-B1299-P2153-</t>
  </si>
  <si>
    <t>BRYANTS ADD TO GULF VIEW BLK 3 PB 3 PG 21 LOTS 2-4 + W 1/2 LOT 1 DESC OR 1299/2153 LESS VAC EASEMENT RES 78-8-25 DESC 1301/725</t>
  </si>
  <si>
    <t>https://www.leepa.org/Display/Displayparcel.aspx?folioID=10004131</t>
  </si>
  <si>
    <t>35452103000030010</t>
  </si>
  <si>
    <t>0010</t>
  </si>
  <si>
    <t>BAY</t>
  </si>
  <si>
    <t>15041 CAPTIVA DR</t>
  </si>
  <si>
    <t>15041</t>
  </si>
  <si>
    <t>02</t>
  </si>
  <si>
    <t>-B3192-P1017-</t>
  </si>
  <si>
    <t>I</t>
  </si>
  <si>
    <t>-B2352-P0974-</t>
  </si>
  <si>
    <t>-B2039-P2945-</t>
  </si>
  <si>
    <t>LANES F.A.BAYVIEW SUBD. PB 3 PG 21 PT OF LOT 3 AS DESC OR 0226/0106</t>
  </si>
  <si>
    <t>https://www.leepa.org/Display/Displayparcel.aspx?folioID=10004778</t>
  </si>
  <si>
    <t>354521090000000CE</t>
  </si>
  <si>
    <t>00000</t>
  </si>
  <si>
    <t>00CE</t>
  </si>
  <si>
    <t>STORE, OFFICE, RESIDENTIAL COMBINATIONS</t>
  </si>
  <si>
    <t>TORTUGA PLACE C/E</t>
  </si>
  <si>
    <t>TORTUGA PLACE CONDO ASSOC</t>
  </si>
  <si>
    <t>2323 WOOSTER LN</t>
  </si>
  <si>
    <t>-B2081-P1809-</t>
  </si>
  <si>
    <t>TORTUGA PLACE CONDO DESC OR 2153 PG 4450 COMMON ELEMENT</t>
  </si>
  <si>
    <t>https://www.leepa.org/Display/Displayparcel.aspx?folioID=10004892</t>
  </si>
  <si>
    <t>22452112000000010</t>
  </si>
  <si>
    <t>UT</t>
  </si>
  <si>
    <t>TFC2</t>
  </si>
  <si>
    <t>SINGLE FAMILY RESIDENTIAL, GULF FRONTAGE</t>
  </si>
  <si>
    <t>GULF</t>
  </si>
  <si>
    <t>1071 SOUTH SEAS PLANTATION RD</t>
  </si>
  <si>
    <t>1071</t>
  </si>
  <si>
    <t>SOUTH SEAS PLANTATION RD</t>
  </si>
  <si>
    <t>Y</t>
  </si>
  <si>
    <t>GLICKSMAN CAROLINE A TR</t>
  </si>
  <si>
    <t>FOR CLINT C FERENZ + CAROLINE A GLICKSMAN CHILDRENS TRUST</t>
  </si>
  <si>
    <t>610 HOLLYHILL DR</t>
  </si>
  <si>
    <t>BRIELLE</t>
  </si>
  <si>
    <t>NJ</t>
  </si>
  <si>
    <t>08730</t>
  </si>
  <si>
    <t>-B2496-P2793-</t>
  </si>
  <si>
    <t>SANDRIFT OR 2016 PG 0932 UNIT 1</t>
  </si>
  <si>
    <t>M</t>
  </si>
  <si>
    <t>https://www.leepa.org/Display/Displayparcel.aspx?folioID=10004021</t>
  </si>
  <si>
    <t>1</t>
  </si>
  <si>
    <t>22452112000000020</t>
  </si>
  <si>
    <t>1072 SOUTH SEAS PLANTATION RD</t>
  </si>
  <si>
    <t>1072</t>
  </si>
  <si>
    <t>FERENZ CLINT C &amp;</t>
  </si>
  <si>
    <t>GLICKSMAN CAROLINE A</t>
  </si>
  <si>
    <t>610 HOLLY HILL DR</t>
  </si>
  <si>
    <t>-B3726-P0530-</t>
  </si>
  <si>
    <t>-B2808-P3913-</t>
  </si>
  <si>
    <t>-B2526-P3052-</t>
  </si>
  <si>
    <t>-B2070-P4437-</t>
  </si>
  <si>
    <t>SANDRIFT OR 2016 PG 0932 UNIT 2</t>
  </si>
  <si>
    <t>https://www.leepa.org/Display/Displayparcel.aspx?folioID=10004022</t>
  </si>
  <si>
    <t>22452112000000030</t>
  </si>
  <si>
    <t>0030</t>
  </si>
  <si>
    <t>1073 SOUTH SEAS PLANTATION RD</t>
  </si>
  <si>
    <t>1073</t>
  </si>
  <si>
    <t>KING JOHN D + JANE A</t>
  </si>
  <si>
    <t>5225 E COOK RD</t>
  </si>
  <si>
    <t>GRAND BLANC</t>
  </si>
  <si>
    <t>MI</t>
  </si>
  <si>
    <t>48439</t>
  </si>
  <si>
    <t>2011000116165</t>
  </si>
  <si>
    <t>-B2722-P4064-</t>
  </si>
  <si>
    <t>SANDRIFT OR 2016 PG 0932 UNIT 3</t>
  </si>
  <si>
    <t>https://www.leepa.org/Display/Displayparcel.aspx?folioID=10004023</t>
  </si>
  <si>
    <t>22452112000000040</t>
  </si>
  <si>
    <t>0040</t>
  </si>
  <si>
    <t>1074 SOUTH SEAS PLANTATION RD</t>
  </si>
  <si>
    <t>1074</t>
  </si>
  <si>
    <t>SUNG LAWRENCE M TR</t>
  </si>
  <si>
    <t>FOR SUNG FAMILY TRUST</t>
  </si>
  <si>
    <t>11201 KINSALE CT</t>
  </si>
  <si>
    <t>ELLICOTT CITY</t>
  </si>
  <si>
    <t>MD</t>
  </si>
  <si>
    <t>21042</t>
  </si>
  <si>
    <t>2020000124916</t>
  </si>
  <si>
    <t>-B2420-P0822-</t>
  </si>
  <si>
    <t>SANDRIFT OR 2016 PG 0932 UNIT 4</t>
  </si>
  <si>
    <t>https://www.leepa.org/Display/Displayparcel.aspx?folioID=10004024</t>
  </si>
  <si>
    <t>22452101000000170</t>
  </si>
  <si>
    <t>0170</t>
  </si>
  <si>
    <t>RM-2</t>
  </si>
  <si>
    <t>1101 TALLOW TREE CT</t>
  </si>
  <si>
    <t>1101</t>
  </si>
  <si>
    <t>TALLOW TREE CT</t>
  </si>
  <si>
    <t>MAMMEL CARL G JR TR</t>
  </si>
  <si>
    <t>FOR CARL G MAMMEL TRUST</t>
  </si>
  <si>
    <t>12910 PIERCE ST STE 320</t>
  </si>
  <si>
    <t>OMAHA</t>
  </si>
  <si>
    <t>NE</t>
  </si>
  <si>
    <t>68144</t>
  </si>
  <si>
    <t>-B1923-P0527-</t>
  </si>
  <si>
    <t>-B1186-P1633-</t>
  </si>
  <si>
    <t>S SEAS P BCH HOMESITES LOT 17 PB 29 PG 106 N 1/2</t>
  </si>
  <si>
    <t>R</t>
  </si>
  <si>
    <t>https://www.leepa.org/Display/Displayparcel.aspx?folioID=10003962</t>
  </si>
  <si>
    <t>2245210100000017B</t>
  </si>
  <si>
    <t>017B</t>
  </si>
  <si>
    <t>1102 TALLOW TREE CT</t>
  </si>
  <si>
    <t>1102</t>
  </si>
  <si>
    <t>WINDMILL ASSOCIATES LLC</t>
  </si>
  <si>
    <t>7084 PIONEER RD</t>
  </si>
  <si>
    <t>WEST PALM BEACH</t>
  </si>
  <si>
    <t>33413</t>
  </si>
  <si>
    <t>2019000023547</t>
  </si>
  <si>
    <t>-B2298-P3525-</t>
  </si>
  <si>
    <t>S SEAS P BCH HOMESITES PB 29 PG 106 LOT 17 S1/2</t>
  </si>
  <si>
    <t>https://www.leepa.org/Display/Displayparcel.aspx?folioID=10003963</t>
  </si>
  <si>
    <t>22452101000000160</t>
  </si>
  <si>
    <t>0160</t>
  </si>
  <si>
    <t>1103 TALLOW TREE CT</t>
  </si>
  <si>
    <t>1103</t>
  </si>
  <si>
    <t>DOSS JAMES A TR</t>
  </si>
  <si>
    <t>FOR JAMES A DOSS TRUST</t>
  </si>
  <si>
    <t>2375 TROON CT</t>
  </si>
  <si>
    <t>30</t>
  </si>
  <si>
    <t>2010000277583</t>
  </si>
  <si>
    <t>S SEAS P BCH HOMESITES PB 29 PG 106 PT OF LOT 16 LYING NORTH OF OR 3375 PG 4643 + OR 3868 PG 1585</t>
  </si>
  <si>
    <t>https://www.leepa.org/Display/Displayparcel.aspx?folioID=10003960</t>
  </si>
  <si>
    <t>2245210100000016B</t>
  </si>
  <si>
    <t>016B</t>
  </si>
  <si>
    <t>1104 TALLOW TREE CT</t>
  </si>
  <si>
    <t>1104</t>
  </si>
  <si>
    <t>LENNON WILLIAM H</t>
  </si>
  <si>
    <t>38376 APOLLO PKWY</t>
  </si>
  <si>
    <t>WILLOUGHBY</t>
  </si>
  <si>
    <t>OH</t>
  </si>
  <si>
    <t>44094</t>
  </si>
  <si>
    <t>2005000073784</t>
  </si>
  <si>
    <t>S SEAS P BCH HOMESITES PB 29 PG 106 PT OF LOT 16 LYING SLY OF INST #2005000073784</t>
  </si>
  <si>
    <t>https://www.leepa.org/Display/Displayparcel.aspx?folioID=10003961</t>
  </si>
  <si>
    <t>22452101000000150</t>
  </si>
  <si>
    <t>0150</t>
  </si>
  <si>
    <t>1105 TALLOW TREE CT</t>
  </si>
  <si>
    <t>1105</t>
  </si>
  <si>
    <t>SCHWENDIMANN 1105 LLC</t>
  </si>
  <si>
    <t>13055 15TH AVE N</t>
  </si>
  <si>
    <t>PLYMOUTH</t>
  </si>
  <si>
    <t>MN</t>
  </si>
  <si>
    <t>55441</t>
  </si>
  <si>
    <t>2020000267384</t>
  </si>
  <si>
    <t>2015000179656</t>
  </si>
  <si>
    <t>-B2160-P1384-</t>
  </si>
  <si>
    <t>-B1787-P1841-</t>
  </si>
  <si>
    <t>S SEAS P BCH HOMESITES LOT 15 PB 29 PG 106 LESS S 1/2</t>
  </si>
  <si>
    <t>https://www.leepa.org/Display/Displayparcel.aspx?folioID=10003958</t>
  </si>
  <si>
    <t>2245210100000015B</t>
  </si>
  <si>
    <t>015B</t>
  </si>
  <si>
    <t>1106 TALLOW TREE CT</t>
  </si>
  <si>
    <t>1106</t>
  </si>
  <si>
    <t>NEAL JEFFREY C</t>
  </si>
  <si>
    <t>1099 PELHAM RD</t>
  </si>
  <si>
    <t>WINNETKA</t>
  </si>
  <si>
    <t>60093</t>
  </si>
  <si>
    <t>-B3259-P1694-</t>
  </si>
  <si>
    <t>-B2119-P1305-</t>
  </si>
  <si>
    <t>-B1428-P1678-</t>
  </si>
  <si>
    <t>S SEAS P BCH HOMESITES PB 29 PG 106 LOT 15 LESS N 1/2</t>
  </si>
  <si>
    <t>https://www.leepa.org/Display/Displayparcel.aspx?folioID=10003959</t>
  </si>
  <si>
    <t>22452101000000140</t>
  </si>
  <si>
    <t>0140</t>
  </si>
  <si>
    <t>1107 TALLOW TREE CT</t>
  </si>
  <si>
    <t>1107</t>
  </si>
  <si>
    <t>NYON CORPORATION</t>
  </si>
  <si>
    <t>HEINRICH BAUMANN</t>
  </si>
  <si>
    <t>CHEMIN DU MONT BLANC 10</t>
  </si>
  <si>
    <t>TRELEX</t>
  </si>
  <si>
    <t>1270</t>
  </si>
  <si>
    <t>SWITZERLAND</t>
  </si>
  <si>
    <t>-B2194-P3950-</t>
  </si>
  <si>
    <t>-B1720-P3656-</t>
  </si>
  <si>
    <t>S SEAS P BCH HOMESITES PB 29 PG 106 LOT 14 N 1/2</t>
  </si>
  <si>
    <t>https://www.leepa.org/Display/Displayparcel.aspx?folioID=10003956</t>
  </si>
  <si>
    <t>2245210100000014B</t>
  </si>
  <si>
    <t>014B</t>
  </si>
  <si>
    <t>1108 TALLOW TREE CT</t>
  </si>
  <si>
    <t>1108</t>
  </si>
  <si>
    <t>IMMOLEASING CORP</t>
  </si>
  <si>
    <t>08</t>
  </si>
  <si>
    <t>-B4203-P0532-</t>
  </si>
  <si>
    <t>-B1910-P0295-</t>
  </si>
  <si>
    <t>-B1910-P0293-</t>
  </si>
  <si>
    <t>S SEAS P BCH HOMESITES PB 29 PG 106 LOT 14 LESS N 1/2</t>
  </si>
  <si>
    <t>https://www.leepa.org/Display/Displayparcel.aspx?folioID=10003957</t>
  </si>
  <si>
    <t>22452101000000130</t>
  </si>
  <si>
    <t>0130</t>
  </si>
  <si>
    <t>1109 SCHEFFLERA CT</t>
  </si>
  <si>
    <t>1109</t>
  </si>
  <si>
    <t>SCHEFFLERA CT</t>
  </si>
  <si>
    <t>MALOJA CORPORATION</t>
  </si>
  <si>
    <t>-B4203-P0530-</t>
  </si>
  <si>
    <t>-B2081-P0323-</t>
  </si>
  <si>
    <t>S SEAS P BCH HOMESITES LOT 13 PB 29 PG 106</t>
  </si>
  <si>
    <t>https://www.leepa.org/Display/Displayparcel.aspx?folioID=10003955</t>
  </si>
  <si>
    <t>22452101000000120</t>
  </si>
  <si>
    <t>0120</t>
  </si>
  <si>
    <t>LT</t>
  </si>
  <si>
    <t>1111/1113 SCHEFFLERA CT</t>
  </si>
  <si>
    <t>1111/1113</t>
  </si>
  <si>
    <t>HOOD WARREN A JR &amp;</t>
  </si>
  <si>
    <t>HOOD CAROLYN S</t>
  </si>
  <si>
    <t>1978 HOOD BLVD STE 300</t>
  </si>
  <si>
    <t>HATTIESBURG</t>
  </si>
  <si>
    <t>MS</t>
  </si>
  <si>
    <t>39401</t>
  </si>
  <si>
    <t>S SEAS P BCH HOMESITES PB 29 PG 106 LOTS 10 THRU 12</t>
  </si>
  <si>
    <t>https://www.leepa.org/Display/Displayparcel.aspx?folioID=10600220</t>
  </si>
  <si>
    <t>22452101000000090</t>
  </si>
  <si>
    <t>0090</t>
  </si>
  <si>
    <t>1115 SCHEFFLERA CT</t>
  </si>
  <si>
    <t>1115</t>
  </si>
  <si>
    <t>WOODS DANI LINN +</t>
  </si>
  <si>
    <t>LINN JOHN MICHAEL ET AL</t>
  </si>
  <si>
    <t>-B1203-P0811-</t>
  </si>
  <si>
    <t>-B1119-P2120-</t>
  </si>
  <si>
    <t>S SEAS P BCH HOMESITES PB 29 PG 106 LOT 9</t>
  </si>
  <si>
    <t>https://www.leepa.org/Display/Displayparcel.aspx?folioID=10003951</t>
  </si>
  <si>
    <t>22452101000000080</t>
  </si>
  <si>
    <t>0080</t>
  </si>
  <si>
    <t>1117 SCHEFFLERA CT</t>
  </si>
  <si>
    <t>1117</t>
  </si>
  <si>
    <t>1117 SCHEFFLERA LLC</t>
  </si>
  <si>
    <t>WARREN B LANE</t>
  </si>
  <si>
    <t>8 LLOYD COVE CT</t>
  </si>
  <si>
    <t>LLOYD HARBOR</t>
  </si>
  <si>
    <t>NY</t>
  </si>
  <si>
    <t>11743</t>
  </si>
  <si>
    <t>2007000187734</t>
  </si>
  <si>
    <t>-B1759-P2792-</t>
  </si>
  <si>
    <t>-B1180-P2068-</t>
  </si>
  <si>
    <t>S SEAS P BCH HOMESITES LOT 8 PB 29 PG 106</t>
  </si>
  <si>
    <t>https://www.leepa.org/Display/Displayparcel.aspx?folioID=10003950</t>
  </si>
  <si>
    <t>22452101000000070</t>
  </si>
  <si>
    <t>0070</t>
  </si>
  <si>
    <t>1119 SCHEFFLERA CT</t>
  </si>
  <si>
    <t>1119</t>
  </si>
  <si>
    <t>MICHAEL J + LEANNE K HADDAD TR</t>
  </si>
  <si>
    <t>1500 FOX RIVER DR</t>
  </si>
  <si>
    <t>DE PERE</t>
  </si>
  <si>
    <t>WI</t>
  </si>
  <si>
    <t>54115</t>
  </si>
  <si>
    <t>2017000186748</t>
  </si>
  <si>
    <t>-B1594-P0589-</t>
  </si>
  <si>
    <t>-B1146-P1165-</t>
  </si>
  <si>
    <t>S SEAS P BCH HOMESITES LOT 7 PB 29 PG 106</t>
  </si>
  <si>
    <t>https://www.leepa.org/Display/Displayparcel.aspx?folioID=10003949</t>
  </si>
  <si>
    <t>22452101000000060</t>
  </si>
  <si>
    <t>0060</t>
  </si>
  <si>
    <t>1121 SCHEFFLERA CT</t>
  </si>
  <si>
    <t>1121</t>
  </si>
  <si>
    <t>J &amp; M OF MISSOURI II LLC</t>
  </si>
  <si>
    <t>6085 TIMBERIDGE</t>
  </si>
  <si>
    <t>PARKVILLE</t>
  </si>
  <si>
    <t>MO</t>
  </si>
  <si>
    <t>64152</t>
  </si>
  <si>
    <t>2018000062784</t>
  </si>
  <si>
    <t>2015000161656</t>
  </si>
  <si>
    <t>-B3104-P4009-</t>
  </si>
  <si>
    <t>S SEAS P BCH HOMESITES PB 29 PG 106 LOT 6</t>
  </si>
  <si>
    <t>https://www.leepa.org/Display/Displayparcel.aspx?folioID=10003948</t>
  </si>
  <si>
    <t>22452101000000050</t>
  </si>
  <si>
    <t>0050</t>
  </si>
  <si>
    <t>1123 SCHEFFLERA CT</t>
  </si>
  <si>
    <t>1123</t>
  </si>
  <si>
    <t>2006000042214</t>
  </si>
  <si>
    <t>-B1963-P0460-</t>
  </si>
  <si>
    <t>-B1939-P3793-</t>
  </si>
  <si>
    <t>S SEAS P BCH HOMESITES PB 29 PG 106 LOT 5</t>
  </si>
  <si>
    <t>https://www.leepa.org/Display/Displayparcel.aspx?folioID=10003947</t>
  </si>
  <si>
    <t>22452101000000040</t>
  </si>
  <si>
    <t>1127 LONGIFOLIA CT</t>
  </si>
  <si>
    <t>1127</t>
  </si>
  <si>
    <t>LONGIFOLIA CT</t>
  </si>
  <si>
    <t>1127 LONGIFOLIA LLC</t>
  </si>
  <si>
    <t>2749 E COVENANTER DR</t>
  </si>
  <si>
    <t>BLOOMINGTON</t>
  </si>
  <si>
    <t>IN</t>
  </si>
  <si>
    <t>47401</t>
  </si>
  <si>
    <t>2016000020503</t>
  </si>
  <si>
    <t>2013000012197</t>
  </si>
  <si>
    <t>2005000063265</t>
  </si>
  <si>
    <t>-B4569-P1393-</t>
  </si>
  <si>
    <t>S SEAS P BCH HOMESITES PB 29 PG 106 LOT 4</t>
  </si>
  <si>
    <t>https://www.leepa.org/Display/Displayparcel.aspx?folioID=10003946</t>
  </si>
  <si>
    <t>22452101000000030</t>
  </si>
  <si>
    <t>1129 LONGIFOLIA CT</t>
  </si>
  <si>
    <t>1129</t>
  </si>
  <si>
    <t>J &amp; M OF MISSOURI III LLC</t>
  </si>
  <si>
    <t>2019000125297</t>
  </si>
  <si>
    <t>2014000123449</t>
  </si>
  <si>
    <t>-B3125-P2343-</t>
  </si>
  <si>
    <t>SOUTH SEAS P BCH HOMESITES PB 29 PG 106 LOT 3</t>
  </si>
  <si>
    <t>https://www.leepa.org/Display/Displayparcel.aspx?folioID=10003945</t>
  </si>
  <si>
    <t>27452101000000020</t>
  </si>
  <si>
    <t>1131 LONGIFOLIA CT</t>
  </si>
  <si>
    <t>1131</t>
  </si>
  <si>
    <t>DCNK CAPITAL LLC</t>
  </si>
  <si>
    <t>72 LONE PINE RD</t>
  </si>
  <si>
    <t>BLOOMFIELD HILLS</t>
  </si>
  <si>
    <t>48304</t>
  </si>
  <si>
    <t>2015000161431</t>
  </si>
  <si>
    <t>-B1910-P0291-</t>
  </si>
  <si>
    <t>S SEAS P BCH HOMESITES PB 29 PG 106 PT OF LOT 2 AS DESC IN OR 1173 PG 2038</t>
  </si>
  <si>
    <t>https://www.leepa.org/Display/Displayparcel.aspx?folioID=10004646</t>
  </si>
  <si>
    <t>2745210100000001A</t>
  </si>
  <si>
    <t>001A</t>
  </si>
  <si>
    <t>SINGLE FAMILY RESIDENTIAL</t>
  </si>
  <si>
    <t>1133 LONGIFOLIA CT</t>
  </si>
  <si>
    <t>1133</t>
  </si>
  <si>
    <t>COURT CALVERT WILLIAM + CINDY</t>
  </si>
  <si>
    <t>490 ELIZABETH ST</t>
  </si>
  <si>
    <t>BURLINGTON</t>
  </si>
  <si>
    <t>ON</t>
  </si>
  <si>
    <t>L7R 3X4</t>
  </si>
  <si>
    <t>CANADA</t>
  </si>
  <si>
    <t>2014000018172</t>
  </si>
  <si>
    <t>-B4738-P3788-</t>
  </si>
  <si>
    <t>-B3760-P1477-</t>
  </si>
  <si>
    <t>-B2848-P1551-</t>
  </si>
  <si>
    <t>SOUTH SEAS P BCH HOMESITES PB 29 PG 106 PT OF LOT 1 AS DESC IN OR 1173 PG 2036</t>
  </si>
  <si>
    <t>https://www.leepa.org/Display/Displayparcel.aspx?folioID=10004645</t>
  </si>
  <si>
    <t>27452101000000010</t>
  </si>
  <si>
    <t>1135 LONGIFOLIA CT</t>
  </si>
  <si>
    <t>1135</t>
  </si>
  <si>
    <t>CACCAMISE WILLIAM CHARLES JR</t>
  </si>
  <si>
    <t>CACCAMISE VANESSA M C</t>
  </si>
  <si>
    <t>35 COLEYTOWN RD</t>
  </si>
  <si>
    <t>WESTPORT</t>
  </si>
  <si>
    <t>06880</t>
  </si>
  <si>
    <t>2016000256161</t>
  </si>
  <si>
    <t>-B3949-P0684-</t>
  </si>
  <si>
    <t>-B3342-P4019-</t>
  </si>
  <si>
    <t>SOUTH SEAS P BCH HOMESITES PB 29 PG 106 PT OF LOT 1 AS DESC IN OR 1173 PG 2034</t>
  </si>
  <si>
    <t>https://www.leepa.org/Display/Displayparcel.aspx?folioID=10004644</t>
  </si>
  <si>
    <t>2245210000006016B</t>
  </si>
  <si>
    <t>00006</t>
  </si>
  <si>
    <t>921 SOUTH SEAS PLANTATION RD</t>
  </si>
  <si>
    <t>921</t>
  </si>
  <si>
    <t>SURAYA LLC</t>
  </si>
  <si>
    <t>2ND FLOOR BISSON HOUSE</t>
  </si>
  <si>
    <t>30-32 NEW ST</t>
  </si>
  <si>
    <t>ST HELIER JERSEY</t>
  </si>
  <si>
    <t>JE1 8FT</t>
  </si>
  <si>
    <t>UNITED KINGDOM</t>
  </si>
  <si>
    <t>-B2326-P2424-</t>
  </si>
  <si>
    <t>PARL IN GOVT LOT 1 AS DESC IN OR 0878 PG 0492</t>
  </si>
  <si>
    <t>https://www.leepa.org/Display/Displayparcel.aspx?folioID=10003935</t>
  </si>
  <si>
    <t>22452100000060160</t>
  </si>
  <si>
    <t>00</t>
  </si>
  <si>
    <t>VACANT RESIDENTIAL</t>
  </si>
  <si>
    <t>925 SOUTH SEAS PLANTATION RD</t>
  </si>
  <si>
    <t>925</t>
  </si>
  <si>
    <t>THE FIFTEEN FAMILY TRUST +</t>
  </si>
  <si>
    <t>THE DAISY FAMILY TRUST</t>
  </si>
  <si>
    <t>315 BRYN DU DR</t>
  </si>
  <si>
    <t>GRANVILLE</t>
  </si>
  <si>
    <t>43023</t>
  </si>
  <si>
    <t>2020000294486</t>
  </si>
  <si>
    <t>2015000039003</t>
  </si>
  <si>
    <t>2009000174206</t>
  </si>
  <si>
    <t>2008000191429</t>
  </si>
  <si>
    <t>PARL IN GOVT LOT 3 AS DESC IN OR 0875 PG 0768</t>
  </si>
  <si>
    <t>https://www.leepa.org/Display/Displayparcel.aspx?folioID=10003933</t>
  </si>
  <si>
    <t>2245210000006016A</t>
  </si>
  <si>
    <t>016A</t>
  </si>
  <si>
    <t>TFC-2</t>
  </si>
  <si>
    <t>929 SOUTH SEAS PLANTATION RD</t>
  </si>
  <si>
    <t>929</t>
  </si>
  <si>
    <t>MCCLURE CHARLES G + SARAH H</t>
  </si>
  <si>
    <t>104 BRADY LN</t>
  </si>
  <si>
    <t>-B4451-P4494-</t>
  </si>
  <si>
    <t>-B3115-P1803-</t>
  </si>
  <si>
    <t>-B3032-P3196-</t>
  </si>
  <si>
    <t>-B1097-P2105-</t>
  </si>
  <si>
    <t>PARL IN GOVT LOT 3 AS DESC IN OR 1097 PG 2105</t>
  </si>
  <si>
    <t>https://www.leepa.org/Display/Displayparcel.aspx?folioID=10003934</t>
  </si>
  <si>
    <t>22452100000060130</t>
  </si>
  <si>
    <t>933 SOUTH SEAS PLANTATION RD</t>
  </si>
  <si>
    <t>933</t>
  </si>
  <si>
    <t>PRESERVATI RICHARD G &amp;</t>
  </si>
  <si>
    <t>PRESERVATI NANCY K</t>
  </si>
  <si>
    <t>PO BOX 670</t>
  </si>
  <si>
    <t>XX</t>
  </si>
  <si>
    <t>2009000080943</t>
  </si>
  <si>
    <t>2009000080931</t>
  </si>
  <si>
    <t>-B3549-P3815-</t>
  </si>
  <si>
    <t>-B2981-P3705-</t>
  </si>
  <si>
    <t>PARL IN GOVT LOT 3 AS DESC IN OR 1123 PG 0096 + OR 923 PG 117</t>
  </si>
  <si>
    <t>https://www.leepa.org/Display/Displayparcel.aspx?folioID=10003930</t>
  </si>
  <si>
    <t>22452100000060110</t>
  </si>
  <si>
    <t>0110</t>
  </si>
  <si>
    <t>941 SOUTH SEAS PLANTATION RD</t>
  </si>
  <si>
    <t>941</t>
  </si>
  <si>
    <t>BUCHANAN STEVEN JAMES</t>
  </si>
  <si>
    <t>BUCKS INC</t>
  </si>
  <si>
    <t>7315 MERCY RD</t>
  </si>
  <si>
    <t>68124</t>
  </si>
  <si>
    <t>2007000252873</t>
  </si>
  <si>
    <t>-B2288-P3461-</t>
  </si>
  <si>
    <t>PARL IN GOVT LOT 3 AS DESC IN OR 1196 PG 1000</t>
  </si>
  <si>
    <t>https://www.leepa.org/Display/Displayparcel.aspx?folioID=10003928</t>
  </si>
  <si>
    <t>22452100000060100</t>
  </si>
  <si>
    <t>0100</t>
  </si>
  <si>
    <t>945 SOUTH SEAS PLANTATION RD</t>
  </si>
  <si>
    <t>945</t>
  </si>
  <si>
    <t>AQUILA FRANCIS J + CATHERINE S</t>
  </si>
  <si>
    <t>205 S FINLEY AVE</t>
  </si>
  <si>
    <t>BASKING RIDGE</t>
  </si>
  <si>
    <t>07920</t>
  </si>
  <si>
    <t>2011000106332</t>
  </si>
  <si>
    <t>-B3253-P3312-</t>
  </si>
  <si>
    <t>09</t>
  </si>
  <si>
    <t>-B1653-P0574-</t>
  </si>
  <si>
    <t>PARL IN GOVT LOT 3 AS DESC IN OR 0292 PG 0286</t>
  </si>
  <si>
    <t>https://www.leepa.org/Display/Displayparcel.aspx?folioID=10003927</t>
  </si>
  <si>
    <t>22452100000060090</t>
  </si>
  <si>
    <t>949 SOUTH SEAS PLANTATION RD</t>
  </si>
  <si>
    <t>949</t>
  </si>
  <si>
    <t>GANO FLORIDA PROPERTY LLC</t>
  </si>
  <si>
    <t>6490 FRIARSGATE DR NW</t>
  </si>
  <si>
    <t>CANTON</t>
  </si>
  <si>
    <t>44718</t>
  </si>
  <si>
    <t>-B2725-P3382-</t>
  </si>
  <si>
    <t>-B2219-P2922-</t>
  </si>
  <si>
    <t>PARL IN GOVT LOT 3 AS DESC IN OR 0459 PG 0304</t>
  </si>
  <si>
    <t>https://www.leepa.org/Display/Displayparcel.aspx?folioID=10003926</t>
  </si>
  <si>
    <t>22452100000060080</t>
  </si>
  <si>
    <t>953 SOUTH SEAS PLANTATION RD</t>
  </si>
  <si>
    <t>953</t>
  </si>
  <si>
    <t>NITTERHOUSE PAGE P &amp;</t>
  </si>
  <si>
    <t>NITTERHOUSE CRAIG J</t>
  </si>
  <si>
    <t>1785 FALLING SPRING RD</t>
  </si>
  <si>
    <t>CHAMBERSBURG</t>
  </si>
  <si>
    <t>PA</t>
  </si>
  <si>
    <t>17202</t>
  </si>
  <si>
    <t>2016000256312</t>
  </si>
  <si>
    <t>2009000139937</t>
  </si>
  <si>
    <t>2007000142596</t>
  </si>
  <si>
    <t>-B1878-P2825-</t>
  </si>
  <si>
    <t>PARL IN GOVT LOT 3 AS DESC IN OR 1245 PG 1931</t>
  </si>
  <si>
    <t>https://www.leepa.org/Display/Displayparcel.aspx?folioID=10003925</t>
  </si>
  <si>
    <t>22452100000060070</t>
  </si>
  <si>
    <t>957 SOUTH SEAS PLANTATION RD</t>
  </si>
  <si>
    <t>957</t>
  </si>
  <si>
    <t>SLAMAN JAMES A + CYNTHIA</t>
  </si>
  <si>
    <t>16100 OLD CUTLER RD</t>
  </si>
  <si>
    <t>PALMETTO BAY</t>
  </si>
  <si>
    <t>33157</t>
  </si>
  <si>
    <t>-B4533-P3539-</t>
  </si>
  <si>
    <t>-B2008-P4236-</t>
  </si>
  <si>
    <t>03</t>
  </si>
  <si>
    <t>-B1776-P4141-</t>
  </si>
  <si>
    <t>PARL IN GOVT LOT 3 AS DESC IN OR 0260 PG 0076</t>
  </si>
  <si>
    <t>https://www.leepa.org/Display/Displayparcel.aspx?folioID=10003924</t>
  </si>
  <si>
    <t>35452103000340010</t>
  </si>
  <si>
    <t>00034</t>
  </si>
  <si>
    <t>11</t>
  </si>
  <si>
    <t>STORE, ONE (1) FLOOR</t>
  </si>
  <si>
    <t>11500 ANDY ROSSE LN</t>
  </si>
  <si>
    <t>11500</t>
  </si>
  <si>
    <t>RLR INVESTMENTS LLC</t>
  </si>
  <si>
    <t>600 GILLAM RD</t>
  </si>
  <si>
    <t>WILMINGTON</t>
  </si>
  <si>
    <t>45177</t>
  </si>
  <si>
    <t>-B4603-P4469-</t>
  </si>
  <si>
    <t>-B1867-P4353-</t>
  </si>
  <si>
    <t>LANES F.A.BAYVIEW SUBD. PB 3 PG 21 PT LOT 34 AS DESC IN OR 1137/1642</t>
  </si>
  <si>
    <t>C</t>
  </si>
  <si>
    <t>https://www.leepa.org/Display/Displayparcel.aspx?folioID=10004801</t>
  </si>
  <si>
    <t>224521120000000CE</t>
  </si>
  <si>
    <t>ACREAGE, BUFFER - CONSERVATION, WATER RETENTION</t>
  </si>
  <si>
    <t>SANDRIFT LAND CONDO C/E</t>
  </si>
  <si>
    <t>SANDRIFT PROPERTY OWNERS ASSN</t>
  </si>
  <si>
    <t>PO BOX 194</t>
  </si>
  <si>
    <t>SANDRIFT LAND CONDO DESC OR 2016 PG 0932 COMMON ELEMENTS</t>
  </si>
  <si>
    <t>https://www.leepa.org/Display/Displayparcel.aspx?folioID=10004025</t>
  </si>
  <si>
    <t>26452120000000010</t>
  </si>
  <si>
    <t>LAND CONDO</t>
  </si>
  <si>
    <t>1 BEACH HOMES</t>
  </si>
  <si>
    <t>BEACH HOMES</t>
  </si>
  <si>
    <t>B + B VENTURES LLC</t>
  </si>
  <si>
    <t>2020 EDENDERRY DR</t>
  </si>
  <si>
    <t>FORT MITCHELL</t>
  </si>
  <si>
    <t>KY</t>
  </si>
  <si>
    <t>41017</t>
  </si>
  <si>
    <t>2007000346081</t>
  </si>
  <si>
    <t>-B4173-P4546-</t>
  </si>
  <si>
    <t>-B3050-P0280-</t>
  </si>
  <si>
    <t>-B2083-P0814-</t>
  </si>
  <si>
    <t>SOUTH SEAS PLANTATION BEACH HOME LAND CONDO PH I OR 2199 PG 1998 + CPB 4 PG 69 HOME 1</t>
  </si>
  <si>
    <t>https://www.leepa.org/Display/Displayparcel.aspx?folioID=10004228</t>
  </si>
  <si>
    <t>2</t>
  </si>
  <si>
    <t>26452120000000100</t>
  </si>
  <si>
    <t>10 BEACH HOMES</t>
  </si>
  <si>
    <t>MENDOZA CRISTINA L TR</t>
  </si>
  <si>
    <t>1010 COTORRO AVE</t>
  </si>
  <si>
    <t>CORAL GABLES</t>
  </si>
  <si>
    <t>33146</t>
  </si>
  <si>
    <t>-B1063-P1660-</t>
  </si>
  <si>
    <t>SOUTH SEAS PLANTATION BEACH HOME LAND CONDO PH I OR 2199 PG 1998 + CPB 4 PG 69 HOME 10</t>
  </si>
  <si>
    <t>https://www.leepa.org/Display/Displayparcel.aspx?folioID=10004237</t>
  </si>
  <si>
    <t>26452120000000110</t>
  </si>
  <si>
    <t>11 BEACH HOMES</t>
  </si>
  <si>
    <t>RIPLEY RONALD C &amp; DONNA J</t>
  </si>
  <si>
    <t>4101 WHITE ACRES RD</t>
  </si>
  <si>
    <t>VIRGINIA BEACH</t>
  </si>
  <si>
    <t>VA</t>
  </si>
  <si>
    <t>23455</t>
  </si>
  <si>
    <t>2019000280880</t>
  </si>
  <si>
    <t>2013000112704</t>
  </si>
  <si>
    <t>-B2840-P1967-</t>
  </si>
  <si>
    <t>SOUTH SEAS PLANTATION BEACH HOME LAND CONDO PH I OR 2199 PG 1998 + CPB 4 PG 69 HOME 11</t>
  </si>
  <si>
    <t>https://www.leepa.org/Display/Displayparcel.aspx?folioID=10004238</t>
  </si>
  <si>
    <t>35452103000390000</t>
  </si>
  <si>
    <t>00039</t>
  </si>
  <si>
    <t>11512 ANDY ROSSE LN</t>
  </si>
  <si>
    <t>11512</t>
  </si>
  <si>
    <t>CAPTIVA ISLAND LLC</t>
  </si>
  <si>
    <t>PO BOX 69</t>
  </si>
  <si>
    <t>37</t>
  </si>
  <si>
    <t>2017000126206</t>
  </si>
  <si>
    <t>2013000164377</t>
  </si>
  <si>
    <t>2012000156754</t>
  </si>
  <si>
    <t>-B4866-P4454-</t>
  </si>
  <si>
    <t>LANES F A BAYVIEW SUBD PB 3 PG 21 LOT 39</t>
  </si>
  <si>
    <t>https://www.leepa.org/Display/Displayparcel.aspx?folioID=10004805</t>
  </si>
  <si>
    <t>26452120000000120</t>
  </si>
  <si>
    <t>12 BEACH HOMES</t>
  </si>
  <si>
    <t>12</t>
  </si>
  <si>
    <t>MCCULLY THOMAS R &amp; SUSAN C TR</t>
  </si>
  <si>
    <t>FOR MCCULLY REAL ESTATE TRUST</t>
  </si>
  <si>
    <t>1613 COTTONWOOD CIR</t>
  </si>
  <si>
    <t>LAFAYETTE</t>
  </si>
  <si>
    <t>47905</t>
  </si>
  <si>
    <t>-B3415-P3612-</t>
  </si>
  <si>
    <t>-B1083-P0717-</t>
  </si>
  <si>
    <t>SOUTH SEAS PLANTATION BEACH HOME LAND CONDO PH I OR 2199 PG 1998 + CPB 4 PG 69 HOME 12</t>
  </si>
  <si>
    <t>https://www.leepa.org/Display/Displayparcel.aspx?folioID=10004239</t>
  </si>
  <si>
    <t>26452120000000130</t>
  </si>
  <si>
    <t>13 BEACH HOMES</t>
  </si>
  <si>
    <t>13</t>
  </si>
  <si>
    <t>CAPTIVA SUNSET LLC</t>
  </si>
  <si>
    <t>345 FRANKLIN ST</t>
  </si>
  <si>
    <t>DENVER</t>
  </si>
  <si>
    <t>CO</t>
  </si>
  <si>
    <t>80218</t>
  </si>
  <si>
    <t>2019000025590</t>
  </si>
  <si>
    <t>2012000115926</t>
  </si>
  <si>
    <t>2005000172684</t>
  </si>
  <si>
    <t>-B3699-P3902-</t>
  </si>
  <si>
    <t>SOUTH SEAS PLANTATION BEACH HOME LAND CONDO PH I OR 2199 PG 1998 + CPB 4 PG 69 HOME 13</t>
  </si>
  <si>
    <t>https://www.leepa.org/Display/Displayparcel.aspx?folioID=10004240</t>
  </si>
  <si>
    <t>26452120000000140</t>
  </si>
  <si>
    <t>14 BEACH HOMES</t>
  </si>
  <si>
    <t>14</t>
  </si>
  <si>
    <t>LASHER CHRISTOPHER J</t>
  </si>
  <si>
    <t>55 MANNING COVE RD</t>
  </si>
  <si>
    <t>MALTA</t>
  </si>
  <si>
    <t>12020</t>
  </si>
  <si>
    <t>-B2611-P3334-</t>
  </si>
  <si>
    <t>SOUTH SEAS PLANTATION BEACH HOME LAND CONDO PH I OR 2199 PG 1998 + CPB 4 PG 69 HOME 14</t>
  </si>
  <si>
    <t>https://www.leepa.org/Display/Displayparcel.aspx?folioID=10004241</t>
  </si>
  <si>
    <t>264521210000000CE</t>
  </si>
  <si>
    <t>AC</t>
  </si>
  <si>
    <t>1400 BEACH COTTAGES</t>
  </si>
  <si>
    <t>1400</t>
  </si>
  <si>
    <t>BEACH COTTAGES</t>
  </si>
  <si>
    <t>SOUTH SEAS PLANTATION BEACH CO</t>
  </si>
  <si>
    <t>PO BOX 100</t>
  </si>
  <si>
    <t>SOUTH SEAS PLANTATION BEACH COTTAGES PH I CONDOMINIUM DESC OR 1115 PG 1076 COMMON ELEMENTS</t>
  </si>
  <si>
    <t>https://www.leepa.org/Display/Displayparcel.aspx?folioID=10462085</t>
  </si>
  <si>
    <t>264521240000A0010</t>
  </si>
  <si>
    <t>0000A</t>
  </si>
  <si>
    <t>??</t>
  </si>
  <si>
    <t>1401 BEACH COTTAGES</t>
  </si>
  <si>
    <t>1401</t>
  </si>
  <si>
    <t>ALEXANDER MARJORIE A TR</t>
  </si>
  <si>
    <t>FOR MARJORIE A ALEXANDER TRUST</t>
  </si>
  <si>
    <t>323 OCEAN AVE</t>
  </si>
  <si>
    <t>MARBLEHEAD</t>
  </si>
  <si>
    <t>MA</t>
  </si>
  <si>
    <t>01945</t>
  </si>
  <si>
    <t>-B2350-P1277-</t>
  </si>
  <si>
    <t>-B1922-P4568-</t>
  </si>
  <si>
    <t>SOUTH SEAS PLANTATION BEACH COTTAGES OR1132-1406 PH 2A BLDG A UNIT 1</t>
  </si>
  <si>
    <t>https://www.leepa.org/Display/Displayparcel.aspx?folioID=10004297</t>
  </si>
  <si>
    <t>264521240000A0020</t>
  </si>
  <si>
    <t>1402 BEACH COTTAGES</t>
  </si>
  <si>
    <t>1402</t>
  </si>
  <si>
    <t>EASTON RICHARD W + THERESA L S</t>
  </si>
  <si>
    <t>1181 TROWBRIDGE RD</t>
  </si>
  <si>
    <t>2008000003030</t>
  </si>
  <si>
    <t>-B2228-P1237-</t>
  </si>
  <si>
    <t>SOUTH SEAS PLANTATION BEACH COTTAGES OR1132/1406 PH 2A BLDG A UNIT 2</t>
  </si>
  <si>
    <t>https://www.leepa.org/Display/Displayparcel.aspx?folioID=10004298</t>
  </si>
  <si>
    <t>264521220000B0030</t>
  </si>
  <si>
    <t>0000B</t>
  </si>
  <si>
    <t>1403 BEACH COTTAGES</t>
  </si>
  <si>
    <t>1403</t>
  </si>
  <si>
    <t>DOUGLAS J CROWELL TRUST +</t>
  </si>
  <si>
    <t>LYNN JACOBS TRUST</t>
  </si>
  <si>
    <t>915 CRAIG DR</t>
  </si>
  <si>
    <t>KIRKWOOD</t>
  </si>
  <si>
    <t>63122</t>
  </si>
  <si>
    <t>2018000054777</t>
  </si>
  <si>
    <t>-B4807-P0343-</t>
  </si>
  <si>
    <t>-B2721-P3195-</t>
  </si>
  <si>
    <t>SOUTH SEAS PLANTATION BEACH COTTAGES OR1148-1671 PH 2B BLDG B UNIT 3</t>
  </si>
  <si>
    <t>https://www.leepa.org/Display/Displayparcel.aspx?folioID=10004271</t>
  </si>
  <si>
    <t>264521220000B0040</t>
  </si>
  <si>
    <t>1404 BEACH COTTAGES</t>
  </si>
  <si>
    <t>1404</t>
  </si>
  <si>
    <t>HARBERT NORMAN &amp; DONNA</t>
  </si>
  <si>
    <t>35025 SHAKER BLVD</t>
  </si>
  <si>
    <t>CHAGRIN FALLS</t>
  </si>
  <si>
    <t>44022</t>
  </si>
  <si>
    <t>2020000044368</t>
  </si>
  <si>
    <t>-B4806-P4524-</t>
  </si>
  <si>
    <t>-B2721-P3194-</t>
  </si>
  <si>
    <t>SOUTH SEAS PLANTATION BEACH COTTAGES OR1148/1671 PH 2B BLDG B UNIT 4</t>
  </si>
  <si>
    <t>https://www.leepa.org/Display/Displayparcel.aspx?folioID=10004272</t>
  </si>
  <si>
    <t>264521220000B0050</t>
  </si>
  <si>
    <t>1405 BEACH COTTAGES</t>
  </si>
  <si>
    <t>1405</t>
  </si>
  <si>
    <t>DUDAS LEONARD J TR +</t>
  </si>
  <si>
    <t>DUDAS DELPHINE M TR FOR LEONARD J + DELPHINE M DUDAS TRUST</t>
  </si>
  <si>
    <t>4817 BARBARAS LN</t>
  </si>
  <si>
    <t>STEVENS POINT</t>
  </si>
  <si>
    <t>54481</t>
  </si>
  <si>
    <t>2008000207903</t>
  </si>
  <si>
    <t>-B4180-P2920-</t>
  </si>
  <si>
    <t>-B2341-P2073-</t>
  </si>
  <si>
    <t>-B2339-P0186-</t>
  </si>
  <si>
    <t>SOUTH SEAS PLANTATION BEACH COTTAGES OR1148/1671 PH 2B BLDG B UNIT 5</t>
  </si>
  <si>
    <t>https://www.leepa.org/Display/Displayparcel.aspx?folioID=10004273</t>
  </si>
  <si>
    <t>264521220000B0060</t>
  </si>
  <si>
    <t>1406 BEACH COTTAGES</t>
  </si>
  <si>
    <t>1406</t>
  </si>
  <si>
    <t>DE FAZIO JOHN</t>
  </si>
  <si>
    <t>935 LOWER RIVER RD</t>
  </si>
  <si>
    <t>YOUNGSTOWN</t>
  </si>
  <si>
    <t>14174</t>
  </si>
  <si>
    <t>2017000014028</t>
  </si>
  <si>
    <t>-B3461-P3943-</t>
  </si>
  <si>
    <t>-B3236-P3448-</t>
  </si>
  <si>
    <t>-B2706-P1707-</t>
  </si>
  <si>
    <t>SOUTH SEAS PLANTATION BEACH COTTAGES OR1148/1671 PH 2B BLDG B UNIT 6</t>
  </si>
  <si>
    <t>https://www.leepa.org/Display/Displayparcel.aspx?folioID=10004274</t>
  </si>
  <si>
    <t>264521220000C0070</t>
  </si>
  <si>
    <t>0000C</t>
  </si>
  <si>
    <t>1407 BEACH COTTAGES</t>
  </si>
  <si>
    <t>1407</t>
  </si>
  <si>
    <t>LOMBARDI KEITH H &amp; AUDREY O</t>
  </si>
  <si>
    <t>1676 FIELDVIEW LN</t>
  </si>
  <si>
    <t>BETHLEHEM</t>
  </si>
  <si>
    <t>18015</t>
  </si>
  <si>
    <t>2018000252714</t>
  </si>
  <si>
    <t>-B2982-P4145-</t>
  </si>
  <si>
    <t>-B2982-P4143-</t>
  </si>
  <si>
    <t>-B2243-P2021-</t>
  </si>
  <si>
    <t>SOUTH SEAS PLANTATION BEACH COTTAGES OR1148/1671 PH 2B BLDG C UNIT 7</t>
  </si>
  <si>
    <t>https://www.leepa.org/Display/Displayparcel.aspx?folioID=10004275</t>
  </si>
  <si>
    <t>264521220000C0080</t>
  </si>
  <si>
    <t>1408 BEACH COTTAGES</t>
  </si>
  <si>
    <t>1408</t>
  </si>
  <si>
    <t>PEREGRINO LP</t>
  </si>
  <si>
    <t>2101 W WADLEY STE 10</t>
  </si>
  <si>
    <t>MIDLAND</t>
  </si>
  <si>
    <t>TX</t>
  </si>
  <si>
    <t>79701</t>
  </si>
  <si>
    <t>2018000292435</t>
  </si>
  <si>
    <t>2009000240813</t>
  </si>
  <si>
    <t>-B4858-P3198-</t>
  </si>
  <si>
    <t>-B3884-P2017-</t>
  </si>
  <si>
    <t>SOUTH SEAS PLANTATION BEACH COTTAGES OR1148/1671 PH 2B BLDG C UNIT 8</t>
  </si>
  <si>
    <t>https://www.leepa.org/Display/Displayparcel.aspx?folioID=10004276</t>
  </si>
  <si>
    <t>264521220000C0090</t>
  </si>
  <si>
    <t>1409 BEACH COTTAGES</t>
  </si>
  <si>
    <t>1409</t>
  </si>
  <si>
    <t>HARRINGTON MICHAEL &amp; TRACY</t>
  </si>
  <si>
    <t>32444 LEGACY POINT PKWY</t>
  </si>
  <si>
    <t>AVON LAKE</t>
  </si>
  <si>
    <t>44012</t>
  </si>
  <si>
    <t>2019000119664</t>
  </si>
  <si>
    <t>-B2187-P4082-</t>
  </si>
  <si>
    <t>-B1767-P0210-</t>
  </si>
  <si>
    <t>SOUTH SEAS PLANTATION BEACH COTTAGES OR1148/1671 PH 2B BLDG C UNIT 9</t>
  </si>
  <si>
    <t>https://www.leepa.org/Display/Displayparcel.aspx?folioID=10004277</t>
  </si>
  <si>
    <t>264521220000C0100</t>
  </si>
  <si>
    <t>1410 BEACH COTTAGES</t>
  </si>
  <si>
    <t>1410</t>
  </si>
  <si>
    <t>KARR GEORGE W JR + BARBARA M</t>
  </si>
  <si>
    <t>61 GESSNER RD</t>
  </si>
  <si>
    <t>KINTNERSVILLE</t>
  </si>
  <si>
    <t>18930</t>
  </si>
  <si>
    <t>-B1690-P0317-</t>
  </si>
  <si>
    <t>SOUTH SEAS PLANTATION BEACH COTTAGES OR1148/1671 PH2B BLDG C UNIT 10</t>
  </si>
  <si>
    <t>https://www.leepa.org/Display/Displayparcel.aspx?folioID=10004278</t>
  </si>
  <si>
    <t>264521210000D0110</t>
  </si>
  <si>
    <t>0000D</t>
  </si>
  <si>
    <t>1411 BEACH COTTAGES</t>
  </si>
  <si>
    <t>1411</t>
  </si>
  <si>
    <t>ARTHUR MARY ANN TR</t>
  </si>
  <si>
    <t>FOR MARY ANN ARTHUR TRUST</t>
  </si>
  <si>
    <t>GEOFFREY ARTHUR</t>
  </si>
  <si>
    <t>1515 LAKE SHORE DR STE 225</t>
  </si>
  <si>
    <t>COLUMBUS</t>
  </si>
  <si>
    <t>43204</t>
  </si>
  <si>
    <t>-B1117-P1833-</t>
  </si>
  <si>
    <t>SOUTH SEAS PLANTATION BEACH COTTAGES OR1115-1076 PH 1 BLDG D UNIT 11</t>
  </si>
  <si>
    <t>https://www.leepa.org/Display/Displayparcel.aspx?folioID=10004262</t>
  </si>
  <si>
    <t>264521210000D0120</t>
  </si>
  <si>
    <t>1412 BEACH COTTAGES</t>
  </si>
  <si>
    <t>1412</t>
  </si>
  <si>
    <t>LLOYD ROBERT E &amp; CAROL H TR</t>
  </si>
  <si>
    <t>FOR ROBERT + CAROL H LLOYD TRUST</t>
  </si>
  <si>
    <t>PO BOX 63</t>
  </si>
  <si>
    <t>2007000277409</t>
  </si>
  <si>
    <t>-B3074-P2218-</t>
  </si>
  <si>
    <t>-B2183-P0290-</t>
  </si>
  <si>
    <t>SOUTH SEAS PLANTATION BEACH COTTAGES OR1115/1076 PH 1 BLDG D UNIT 12</t>
  </si>
  <si>
    <t>https://www.leepa.org/Display/Displayparcel.aspx?folioID=10004263</t>
  </si>
  <si>
    <t>264521210000E0130</t>
  </si>
  <si>
    <t>0000E</t>
  </si>
  <si>
    <t>1413 BEACH COTTAGES</t>
  </si>
  <si>
    <t>1413</t>
  </si>
  <si>
    <t>BLANCO JOSE E &amp; MARY A +</t>
  </si>
  <si>
    <t>MARSHALL EVERETT E &amp; MARSHALL JULIE A</t>
  </si>
  <si>
    <t>8260 SW 97TH ST</t>
  </si>
  <si>
    <t>MIAMI</t>
  </si>
  <si>
    <t>33156</t>
  </si>
  <si>
    <t>2016000004413</t>
  </si>
  <si>
    <t>SOUTH SEAS PLANTATION BEACH COTTAGES OR1115/1076 PH 1 BLDG E UNIT 13</t>
  </si>
  <si>
    <t>https://www.leepa.org/Display/Displayparcel.aspx?folioID=10004264</t>
  </si>
  <si>
    <t>264521210000E0140</t>
  </si>
  <si>
    <t>1414 BEACH COTTAGES</t>
  </si>
  <si>
    <t>1414</t>
  </si>
  <si>
    <t>TUDHOPE DOUGLAS I TR</t>
  </si>
  <si>
    <t>FOR DOUGLAS + NETTA ENGEL TRUST</t>
  </si>
  <si>
    <t>PO BOX 8</t>
  </si>
  <si>
    <t>NORTH HERO</t>
  </si>
  <si>
    <t>VT</t>
  </si>
  <si>
    <t>05474</t>
  </si>
  <si>
    <t>-B2001-P2012-</t>
  </si>
  <si>
    <t>-B2001-P2015-</t>
  </si>
  <si>
    <t>SOUTH SEAS PLANTATION BEACH COTTAGES OR1115/1076 PH 1 BLDG E UNIT 14</t>
  </si>
  <si>
    <t>https://www.leepa.org/Display/Displayparcel.aspx?folioID=10004265</t>
  </si>
  <si>
    <t>264521210000E0150</t>
  </si>
  <si>
    <t>1415 BEACH COTTAGES</t>
  </si>
  <si>
    <t>1415</t>
  </si>
  <si>
    <t>PIE PIERRE B II &amp; SUSAN S</t>
  </si>
  <si>
    <t>1415 MONK RD</t>
  </si>
  <si>
    <t>GLADWYNE</t>
  </si>
  <si>
    <t>19035</t>
  </si>
  <si>
    <t>98</t>
  </si>
  <si>
    <t>-B4282-P1697-</t>
  </si>
  <si>
    <t>-B3481-P1042-</t>
  </si>
  <si>
    <t>-B3260-P3760-</t>
  </si>
  <si>
    <t>-B2160-P0525-</t>
  </si>
  <si>
    <t>SOUTH SEAS PLANTATION BEACH COTTAGES OR1115/1076 PH 1 BLDG E UNIT 15</t>
  </si>
  <si>
    <t>https://www.leepa.org/Display/Displayparcel.aspx?folioID=10004266</t>
  </si>
  <si>
    <t>264521210000E0160</t>
  </si>
  <si>
    <t>1416 BEACH COTTAGES</t>
  </si>
  <si>
    <t>1416</t>
  </si>
  <si>
    <t>PERLMAN PETER +</t>
  </si>
  <si>
    <t>PIERSAL CRAIG ET AL</t>
  </si>
  <si>
    <t>228 ISLAND GREEN DR</t>
  </si>
  <si>
    <t>SAINT AUGUSTINE</t>
  </si>
  <si>
    <t>32092</t>
  </si>
  <si>
    <t>2011000261313</t>
  </si>
  <si>
    <t>2008000088037</t>
  </si>
  <si>
    <t>2008000088036</t>
  </si>
  <si>
    <t>-B4009-P2472-</t>
  </si>
  <si>
    <t>SOUTH SEAS PLANTATION BEACH COTTAGES OR1115/1076 PH 1 BLDG E UNIT 16</t>
  </si>
  <si>
    <t>https://www.leepa.org/Display/Displayparcel.aspx?folioID=10004267</t>
  </si>
  <si>
    <t>264521210000F0170</t>
  </si>
  <si>
    <t>0000F</t>
  </si>
  <si>
    <t>1417 BEACH COTTAGES</t>
  </si>
  <si>
    <t>1417</t>
  </si>
  <si>
    <t>D AND H REAL ESTATE HOLDINGS L</t>
  </si>
  <si>
    <t>256 BAKERVILLE RD</t>
  </si>
  <si>
    <t>SOUTH DARTMOUTH</t>
  </si>
  <si>
    <t>02748</t>
  </si>
  <si>
    <t>-B1936-P0925-</t>
  </si>
  <si>
    <t>SOUTH SEAS PLANTATION BEACH COTTAGES OR1115/1076 PH I BLDG F UNIT 17</t>
  </si>
  <si>
    <t>https://www.leepa.org/Display/Displayparcel.aspx?folioID=10004268</t>
  </si>
  <si>
    <t>264521210000F0180</t>
  </si>
  <si>
    <t>0180</t>
  </si>
  <si>
    <t>1418 BEACH COTTAGES</t>
  </si>
  <si>
    <t>1418</t>
  </si>
  <si>
    <t>THRELKEL JAMES B TR</t>
  </si>
  <si>
    <t>1315 N LAKE ELBERT DR NE</t>
  </si>
  <si>
    <t>WINTER HAVEN</t>
  </si>
  <si>
    <t>33881</t>
  </si>
  <si>
    <t>-B1885-P0143-</t>
  </si>
  <si>
    <t>SOUTH SEAS PLANTATION BEACH COTTAGES OR1115/1076 PH 1 BLDG F UNIT 18</t>
  </si>
  <si>
    <t>https://www.leepa.org/Display/Displayparcel.aspx?folioID=10004269</t>
  </si>
  <si>
    <t>264521220000G0190</t>
  </si>
  <si>
    <t>0000G</t>
  </si>
  <si>
    <t>0190</t>
  </si>
  <si>
    <t>1419 BEACH COTTAGES</t>
  </si>
  <si>
    <t>1419</t>
  </si>
  <si>
    <t>FOZO ELIZABETH J TR</t>
  </si>
  <si>
    <t>225 VENDOME CT</t>
  </si>
  <si>
    <t>GROSSE POINTE FARMS</t>
  </si>
  <si>
    <t>48236</t>
  </si>
  <si>
    <t>-B1680-P1963-</t>
  </si>
  <si>
    <t>SOUTH SEAS PLANTATION BEACH COTTAGES OR1148/1671 PH 2B BLDG G UNIT 19</t>
  </si>
  <si>
    <t>https://www.leepa.org/Display/Displayparcel.aspx?folioID=10004279</t>
  </si>
  <si>
    <t>264521220000G0200</t>
  </si>
  <si>
    <t>0200</t>
  </si>
  <si>
    <t>1420 BEACH COTTAGES</t>
  </si>
  <si>
    <t>1420</t>
  </si>
  <si>
    <t>HANLON EDWARD E III TR</t>
  </si>
  <si>
    <t>FOR GERALDINE E HANLON TRUST</t>
  </si>
  <si>
    <t>16 FLORET CIR</t>
  </si>
  <si>
    <t>HINGHAM</t>
  </si>
  <si>
    <t>02043</t>
  </si>
  <si>
    <t>SOUTH SEAS PLANTATION BEACH COTTAGES OR1148/1671 PH 2B BLDG G UNIT 20</t>
  </si>
  <si>
    <t>https://www.leepa.org/Display/Displayparcel.aspx?folioID=10004280</t>
  </si>
  <si>
    <t>264521220000G0210</t>
  </si>
  <si>
    <t>0210</t>
  </si>
  <si>
    <t>1421 BEACH COTTAGES</t>
  </si>
  <si>
    <t>1421</t>
  </si>
  <si>
    <t>HOLMBERG THOMAS J</t>
  </si>
  <si>
    <t>211 CHURCH RD</t>
  </si>
  <si>
    <t>2011000073329</t>
  </si>
  <si>
    <t>-B2709-P2326-</t>
  </si>
  <si>
    <t>-B1825-P1579-</t>
  </si>
  <si>
    <t>SOUTH SEAS PLANTATION BEACH COTTAGES OR1148/1671 PH 2B BLDG G UNIT 21</t>
  </si>
  <si>
    <t>https://www.leepa.org/Display/Displayparcel.aspx?folioID=10004281</t>
  </si>
  <si>
    <t>264521220000G0220</t>
  </si>
  <si>
    <t>0220</t>
  </si>
  <si>
    <t>1422 BEACH COTTAGES</t>
  </si>
  <si>
    <t>1422</t>
  </si>
  <si>
    <t>BEACH COTTAGE 1422 LLC</t>
  </si>
  <si>
    <t>DAVID GLASER</t>
  </si>
  <si>
    <t>114 HAWTHORNE EST</t>
  </si>
  <si>
    <t>SAINT LOUIS</t>
  </si>
  <si>
    <t>63131</t>
  </si>
  <si>
    <t>-B3025-P0785-</t>
  </si>
  <si>
    <t>-B2913-P1908-</t>
  </si>
  <si>
    <t>-B2913-P1907-</t>
  </si>
  <si>
    <t>-B2742-P2536-</t>
  </si>
  <si>
    <t>SOUTH SEAS PLANTATION BEACH COTTAGES OR1148/1671 PH 2B BLDG G UNIT 22</t>
  </si>
  <si>
    <t>https://www.leepa.org/Display/Displayparcel.aspx?folioID=10004282</t>
  </si>
  <si>
    <t>264521220000H0230</t>
  </si>
  <si>
    <t>0000H</t>
  </si>
  <si>
    <t>1423 BEACH COTTAGES</t>
  </si>
  <si>
    <t>1423</t>
  </si>
  <si>
    <t>CAPTIVA BEACH COTTAGE 1423 LLC</t>
  </si>
  <si>
    <t>548 PINEDALE DR</t>
  </si>
  <si>
    <t>ANNAPOLIS</t>
  </si>
  <si>
    <t>21401</t>
  </si>
  <si>
    <t>2007000070472</t>
  </si>
  <si>
    <t>-B2374-P3025-</t>
  </si>
  <si>
    <t>SOUTH SEAS PLANTATION BEACH COTTAGES OR1148/1671 PH 2B BLDG H UNIT 23</t>
  </si>
  <si>
    <t>https://www.leepa.org/Display/Displayparcel.aspx?folioID=10004283</t>
  </si>
  <si>
    <t>264521220000H0240</t>
  </si>
  <si>
    <t>0240</t>
  </si>
  <si>
    <t>1424 BEACH COTTAGES</t>
  </si>
  <si>
    <t>1424</t>
  </si>
  <si>
    <t>EASTON JEANETTE M</t>
  </si>
  <si>
    <t>2769 STURBRIDGE DR SE</t>
  </si>
  <si>
    <t>ADA</t>
  </si>
  <si>
    <t>49301</t>
  </si>
  <si>
    <t>-B3665-P2304-</t>
  </si>
  <si>
    <t>-B2272-P0832-</t>
  </si>
  <si>
    <t>-B2144-P4139-</t>
  </si>
  <si>
    <t>SOUTH SEAS PLANTATION BEACH COTTAGES OR1148/1671 PH 2B BLDG H UNIT 24</t>
  </si>
  <si>
    <t>https://www.leepa.org/Display/Displayparcel.aspx?folioID=10004284</t>
  </si>
  <si>
    <t>264521220000H0250</t>
  </si>
  <si>
    <t>0250</t>
  </si>
  <si>
    <t>1425 BEACH COTTAGES</t>
  </si>
  <si>
    <t>1425</t>
  </si>
  <si>
    <t>J CARS LLC</t>
  </si>
  <si>
    <t>147 DEWBERRY DR</t>
  </si>
  <si>
    <t>HOCKESSIN</t>
  </si>
  <si>
    <t>DE</t>
  </si>
  <si>
    <t>19707</t>
  </si>
  <si>
    <t>2010000218236</t>
  </si>
  <si>
    <t>-B3686-P3769-</t>
  </si>
  <si>
    <t>-B3223-P0687-</t>
  </si>
  <si>
    <t>-B2732-P2407-</t>
  </si>
  <si>
    <t>SOUTH SEAS PLANTATION BEACH COTTAGES OR1148/1671 PH 2B BLDG H UNIT 25</t>
  </si>
  <si>
    <t>https://www.leepa.org/Display/Displayparcel.aspx?folioID=10004285</t>
  </si>
  <si>
    <t>264521220000H0260</t>
  </si>
  <si>
    <t>0260</t>
  </si>
  <si>
    <t>1426 BEACH COTTAGES</t>
  </si>
  <si>
    <t>1426</t>
  </si>
  <si>
    <t>CURRIE SUSAN K TR</t>
  </si>
  <si>
    <t>FOR SUSAN K CURRIE TRUST</t>
  </si>
  <si>
    <t>2874 LINCOLN PARK DR</t>
  </si>
  <si>
    <t>GALESBURG</t>
  </si>
  <si>
    <t>61401</t>
  </si>
  <si>
    <t>-B2788-P2552-</t>
  </si>
  <si>
    <t>SOUTH SEAS PLANTATION BEACH COTTAGES OR1148/1671 PH 2B BLDG H UNIT 26</t>
  </si>
  <si>
    <t>https://www.leepa.org/Display/Displayparcel.aspx?folioID=10004286</t>
  </si>
  <si>
    <t>1010</t>
  </si>
  <si>
    <t>11532 ANDY ROSSE LN 101</t>
  </si>
  <si>
    <t>11532</t>
  </si>
  <si>
    <t>101</t>
  </si>
  <si>
    <t>JUNGLE DRUMS</t>
  </si>
  <si>
    <t>JAMES MAZZOTTA</t>
  </si>
  <si>
    <t>PO BOX 368</t>
  </si>
  <si>
    <t>-B2162-P3584-</t>
  </si>
  <si>
    <t>TORTUGA PLACE UNIT 101 OR 2153 PG 4450</t>
  </si>
  <si>
    <t>https://www.leepa.org/Display/Displayparcel.aspx?folioID=10004893</t>
  </si>
  <si>
    <t>35452109000001020</t>
  </si>
  <si>
    <t>1020</t>
  </si>
  <si>
    <t>11532 ANDY ROSSE LN 102</t>
  </si>
  <si>
    <t>102</t>
  </si>
  <si>
    <t>-B2161-P2721-</t>
  </si>
  <si>
    <t>TORTUGA PLACE UNIT 102 OR 2153 PG 4450</t>
  </si>
  <si>
    <t>https://www.leepa.org/Display/Displayparcel.aspx?folioID=10004894</t>
  </si>
  <si>
    <t>35452109000001030</t>
  </si>
  <si>
    <t>1030</t>
  </si>
  <si>
    <t>11532 ANDY ROSSE LN 103</t>
  </si>
  <si>
    <t>103</t>
  </si>
  <si>
    <t>-B2269-P4177-</t>
  </si>
  <si>
    <t>TORTUGA PLACE UNIT 103 OR 2153 PG 4450</t>
  </si>
  <si>
    <t>https://www.leepa.org/Display/Displayparcel.aspx?folioID=10004895</t>
  </si>
  <si>
    <t>26452104000010010</t>
  </si>
  <si>
    <t>00001</t>
  </si>
  <si>
    <t>14790 CAPTIVA DR</t>
  </si>
  <si>
    <t>14790</t>
  </si>
  <si>
    <t>MSH CAPTIVA LLC</t>
  </si>
  <si>
    <t>2524 EAST BROADMOOR</t>
  </si>
  <si>
    <t>SPRINGFIELD</t>
  </si>
  <si>
    <t>65804</t>
  </si>
  <si>
    <t>2015000242165</t>
  </si>
  <si>
    <t>-B2901-P0377-</t>
  </si>
  <si>
    <t>-B2508-P0550-</t>
  </si>
  <si>
    <t>GULF VIEW AS DESC OR 0974/0636 + OR 2075/1989 PB 3 PG 8 LOTS 1 2 + 3 + VAC ROW OR 176 PG 294</t>
  </si>
  <si>
    <t>https://www.leepa.org/Display/Displayparcel.aspx?folioID=10004216</t>
  </si>
  <si>
    <t>26452120000000150</t>
  </si>
  <si>
    <t>15 BEACH HOMES</t>
  </si>
  <si>
    <t>15</t>
  </si>
  <si>
    <t>BENIGNI GLENN + MICHELLE</t>
  </si>
  <si>
    <t>543 BURKES DR</t>
  </si>
  <si>
    <t>CORAOPOLIS</t>
  </si>
  <si>
    <t>15108</t>
  </si>
  <si>
    <t>2012000084630</t>
  </si>
  <si>
    <t>2011000028540</t>
  </si>
  <si>
    <t>-B3252-P1634-</t>
  </si>
  <si>
    <t>-B2686-P1586-</t>
  </si>
  <si>
    <t>SOUTH SEAS PLANTATION BEACH HOME LAND CONDO PH I OR 2199 PG 1998 + CPB 4 PG 69 HOME 15</t>
  </si>
  <si>
    <t>https://www.leepa.org/Display/Displayparcel.aspx?folioID=10004242</t>
  </si>
  <si>
    <t>26452120000000160</t>
  </si>
  <si>
    <t>16 BEACH HOMES</t>
  </si>
  <si>
    <t>CAPISLE PROPERTIES INC</t>
  </si>
  <si>
    <t>GRAUBARD MILLER ATTN M IDEN</t>
  </si>
  <si>
    <t>405 LEXINGTON AVE FL 11</t>
  </si>
  <si>
    <t>NEW YORK</t>
  </si>
  <si>
    <t>10174</t>
  </si>
  <si>
    <t>-B1434-P1472-</t>
  </si>
  <si>
    <t>-B1043-P0630-</t>
  </si>
  <si>
    <t>SOUTH SEAS PLANTATION BEACH HOME LAND CONDO PH I OR 2199 PG 1998 + CPB 4 PG 69 HOME 16</t>
  </si>
  <si>
    <t>https://www.leepa.org/Display/Displayparcel.aspx?folioID=10004243</t>
  </si>
  <si>
    <t>26452120000000170</t>
  </si>
  <si>
    <t>17 BEACH HOMES</t>
  </si>
  <si>
    <t>17</t>
  </si>
  <si>
    <t>FRANCESCA ASSOCIATES LLC</t>
  </si>
  <si>
    <t>ANTONIO E SEGURA</t>
  </si>
  <si>
    <t>836 MACKALL AVE</t>
  </si>
  <si>
    <t>MCLEAN</t>
  </si>
  <si>
    <t>22101</t>
  </si>
  <si>
    <t>-B2914-P1311-</t>
  </si>
  <si>
    <t>-B2494-P3104-</t>
  </si>
  <si>
    <t>-B2403-P0456-</t>
  </si>
  <si>
    <t>SOUTH SEAS PLANTATION BEACH HOME LAND CONDO PH I OR 2199 PG 1998 + CPB 4 PG 69 HOME 17</t>
  </si>
  <si>
    <t>https://www.leepa.org/Display/Displayparcel.aspx?folioID=10004244</t>
  </si>
  <si>
    <t>26452120000000180</t>
  </si>
  <si>
    <t>18 BEACH HOMES</t>
  </si>
  <si>
    <t>18</t>
  </si>
  <si>
    <t>CAPTIVA BEACH HOUSE LLC</t>
  </si>
  <si>
    <t>563 BELVEDERE DR SE</t>
  </si>
  <si>
    <t>GRAND RAPIDS</t>
  </si>
  <si>
    <t>49506</t>
  </si>
  <si>
    <t>2015000033091</t>
  </si>
  <si>
    <t>-B2693-P0004-</t>
  </si>
  <si>
    <t>SOUTH SEAS PLANTATION BEACH HOME LAND CONDO PH I OR 2199 PG 1998 + CPB 4 PG 69 HOME 18</t>
  </si>
  <si>
    <t>https://www.leepa.org/Display/Displayparcel.aspx?folioID=10004245</t>
  </si>
  <si>
    <t>26452120000000190</t>
  </si>
  <si>
    <t>19 BEACH HOMES</t>
  </si>
  <si>
    <t>19</t>
  </si>
  <si>
    <t>WOLCOTT KEEP LLC</t>
  </si>
  <si>
    <t>1025 E GLENGARRY CIR</t>
  </si>
  <si>
    <t>48301</t>
  </si>
  <si>
    <t>2015000098986</t>
  </si>
  <si>
    <t>-B4709-P0892-</t>
  </si>
  <si>
    <t>-B3486-P1114-</t>
  </si>
  <si>
    <t>-B2064-P1521-</t>
  </si>
  <si>
    <t>SOUTH SEAS PLANTATION BEACH HOME LAND CONDO PH I OR 2199 PG 1998 + CPB 4 PG 69 HOME 19</t>
  </si>
  <si>
    <t>https://www.leepa.org/Display/Displayparcel.aspx?folioID=10004246</t>
  </si>
  <si>
    <t>26452120000000020</t>
  </si>
  <si>
    <t>2 BEACH HOMES</t>
  </si>
  <si>
    <t>BORGETTI SALLY G +</t>
  </si>
  <si>
    <t>GASSER ROBERT DAVID</t>
  </si>
  <si>
    <t>PO BOX 161565</t>
  </si>
  <si>
    <t>BIG SKY</t>
  </si>
  <si>
    <t>MT</t>
  </si>
  <si>
    <t>59716</t>
  </si>
  <si>
    <t>-B2504-P2662-</t>
  </si>
  <si>
    <t>SOUTH SEAS PLANTATION BEACH HOME LAND CONDO PH I OR 2199 PG 1998 + CPB 4 PG 69 HOME 2</t>
  </si>
  <si>
    <t>https://www.leepa.org/Display/Displayparcel.aspx?folioID=10004229</t>
  </si>
  <si>
    <t>26452120000000200</t>
  </si>
  <si>
    <t>20 BEACH HOMES</t>
  </si>
  <si>
    <t>20</t>
  </si>
  <si>
    <t>TSF PROPERTIES LLC</t>
  </si>
  <si>
    <t>150 OLD MILL RD</t>
  </si>
  <si>
    <t>ROCHESTER</t>
  </si>
  <si>
    <t>14618</t>
  </si>
  <si>
    <t>2016000106076</t>
  </si>
  <si>
    <t>2006000260173</t>
  </si>
  <si>
    <t>-B3270-P4531-</t>
  </si>
  <si>
    <t>-B1605-P1109-</t>
  </si>
  <si>
    <t>SOUTH SEAS PLANTATION BEACH HOME LAND CONDO PH I OR 2199 PG 1998 + CPB 4 PG 69 HOME 20</t>
  </si>
  <si>
    <t>https://www.leepa.org/Display/Displayparcel.aspx?folioID=10004247</t>
  </si>
  <si>
    <t>264521230000A1010</t>
  </si>
  <si>
    <t>2001 GULF BEACH VILLAS</t>
  </si>
  <si>
    <t>2001</t>
  </si>
  <si>
    <t>GULF BEACH VILLAS</t>
  </si>
  <si>
    <t>KLEIN ERNEST V TR +</t>
  </si>
  <si>
    <t>THOMAS ROGER M TR FOR LEONORA D KLEIN TRUST</t>
  </si>
  <si>
    <t>CHOATE + STEWART HALL</t>
  </si>
  <si>
    <t>2 INTERNATIONAL PL</t>
  </si>
  <si>
    <t>BOSTON</t>
  </si>
  <si>
    <t>02110</t>
  </si>
  <si>
    <t>GULF BEACH VILLAS CONDO II OR1174PG1038/OR2420PG1467 UNIT A-101</t>
  </si>
  <si>
    <t>https://www.leepa.org/Display/Displayparcel.aspx?folioID=10004300</t>
  </si>
  <si>
    <t>264521230000A1020</t>
  </si>
  <si>
    <t>2002 GULF BEACH VILLAS</t>
  </si>
  <si>
    <t>2002</t>
  </si>
  <si>
    <t>GROSS RICHARD B</t>
  </si>
  <si>
    <t>4620 N PARK AVE</t>
  </si>
  <si>
    <t>#1002W</t>
  </si>
  <si>
    <t>CHEVY CHASE</t>
  </si>
  <si>
    <t>20815</t>
  </si>
  <si>
    <t>-B3078-P2596-</t>
  </si>
  <si>
    <t>-B2534-P3422-</t>
  </si>
  <si>
    <t>-B2241-P3229-</t>
  </si>
  <si>
    <t>GULF BEACH VILLAS CONDO II OR1174PG1038/OR2420PG1467 UNIT A-102</t>
  </si>
  <si>
    <t>https://www.leepa.org/Display/Displayparcel.aspx?folioID=10004301</t>
  </si>
  <si>
    <t>264521230000A1030</t>
  </si>
  <si>
    <t>2003 GULF BEACH VILLAS</t>
  </si>
  <si>
    <t>2003</t>
  </si>
  <si>
    <t>SAUNDERS DAVID O + JACQUELINE</t>
  </si>
  <si>
    <t>DAVID SAUNDERS</t>
  </si>
  <si>
    <t>15123 CAPTIVA DR #302</t>
  </si>
  <si>
    <t>PO BOX 549</t>
  </si>
  <si>
    <t>-B2803-P3302-</t>
  </si>
  <si>
    <t>-B2379-P2384-</t>
  </si>
  <si>
    <t>-B1677-P2506-</t>
  </si>
  <si>
    <t>GULF BEACH VILLAS CONDO II OR1174PG1038/OR2420PG1467 UNIT A-103</t>
  </si>
  <si>
    <t>https://www.leepa.org/Display/Displayparcel.aspx?folioID=10004302</t>
  </si>
  <si>
    <t>264521230000A1040</t>
  </si>
  <si>
    <t>1040</t>
  </si>
  <si>
    <t>2004 GULF BEACH VILLAS</t>
  </si>
  <si>
    <t>2004</t>
  </si>
  <si>
    <t>M&amp;L DAVIS LLC</t>
  </si>
  <si>
    <t>1463 WESTWICKE PL</t>
  </si>
  <si>
    <t>CENTERVILLE</t>
  </si>
  <si>
    <t>45459</t>
  </si>
  <si>
    <t>05</t>
  </si>
  <si>
    <t>2020000004679</t>
  </si>
  <si>
    <t>2019000247422</t>
  </si>
  <si>
    <t>2017000115270</t>
  </si>
  <si>
    <t>-B2170-P3725-</t>
  </si>
  <si>
    <t>GULF BEACH VILLAS CONDO II OR1174PG1038/OR2420PG1467 UNIT A-104</t>
  </si>
  <si>
    <t>https://www.leepa.org/Display/Displayparcel.aspx?folioID=10004303</t>
  </si>
  <si>
    <t>264521230000A1050</t>
  </si>
  <si>
    <t>1050</t>
  </si>
  <si>
    <t>2005 GULF BEACH VILLAS</t>
  </si>
  <si>
    <t>2005</t>
  </si>
  <si>
    <t>FISCHER JONATHAN &amp;</t>
  </si>
  <si>
    <t>FISCHER JACQUELYN</t>
  </si>
  <si>
    <t>4022 MONTEREY AVE</t>
  </si>
  <si>
    <t>MINNEAPOLIS</t>
  </si>
  <si>
    <t>55416</t>
  </si>
  <si>
    <t>2020000316961</t>
  </si>
  <si>
    <t>-B4796-P0363-</t>
  </si>
  <si>
    <t>-B3776-P0437-</t>
  </si>
  <si>
    <t>-B2805-P0057-</t>
  </si>
  <si>
    <t>GULF BEACH VILLAS CONDO II OR1174PG1038/OR2420PG1467 UNIT A-105</t>
  </si>
  <si>
    <t>https://www.leepa.org/Display/Displayparcel.aspx?folioID=10004304</t>
  </si>
  <si>
    <t>264521230000A1060</t>
  </si>
  <si>
    <t>1060</t>
  </si>
  <si>
    <t>2006 GULF BEACH VILLAS</t>
  </si>
  <si>
    <t>2006</t>
  </si>
  <si>
    <t>LUKL PETER</t>
  </si>
  <si>
    <t>12 INDIAN SPRINGS WAY</t>
  </si>
  <si>
    <t>WELLESLEY HILLS</t>
  </si>
  <si>
    <t>02481</t>
  </si>
  <si>
    <t>-B2467-P3991-</t>
  </si>
  <si>
    <t>-B2002-P3425-</t>
  </si>
  <si>
    <t>GULF BEACH VILLAS CONDO II OR1174PG1038/OR2420PG1467 UNIT A-106</t>
  </si>
  <si>
    <t>https://www.leepa.org/Display/Displayparcel.aspx?folioID=10004305</t>
  </si>
  <si>
    <t>264521230000A1070</t>
  </si>
  <si>
    <t>1070</t>
  </si>
  <si>
    <t>2007 GULF BEACH VILLAS</t>
  </si>
  <si>
    <t>2007</t>
  </si>
  <si>
    <t>BARTOK PETER J + COLLEEN J</t>
  </si>
  <si>
    <t>321 W BURNAM RD</t>
  </si>
  <si>
    <t>COLUMBIA</t>
  </si>
  <si>
    <t>65203</t>
  </si>
  <si>
    <t>-B3236-P3294-</t>
  </si>
  <si>
    <t>-B1713-P2962-</t>
  </si>
  <si>
    <t>GULF BEACH VILLAS CONDO II OR1174PG1038/OR2420PG1467 UNIT A-107</t>
  </si>
  <si>
    <t>https://www.leepa.org/Display/Displayparcel.aspx?folioID=10004306</t>
  </si>
  <si>
    <t>264521230000A1080</t>
  </si>
  <si>
    <t>1080</t>
  </si>
  <si>
    <t>2008 GULF BEACH VILLAS</t>
  </si>
  <si>
    <t>2008</t>
  </si>
  <si>
    <t>2019000270692</t>
  </si>
  <si>
    <t>2013000245826</t>
  </si>
  <si>
    <t>-B1179-P1892-</t>
  </si>
  <si>
    <t>GULF BEACH VILLAS CONDO II OR1174PG1038/OR2420PG1467 UNIT A-108</t>
  </si>
  <si>
    <t>https://www.leepa.org/Display/Displayparcel.aspx?folioID=10004307</t>
  </si>
  <si>
    <t>264521230000A1090</t>
  </si>
  <si>
    <t>1090</t>
  </si>
  <si>
    <t>2009 GULF BEACH VILLAS</t>
  </si>
  <si>
    <t>2009</t>
  </si>
  <si>
    <t>CAP PROPERTIES LLC</t>
  </si>
  <si>
    <t>211 MAPLE AVE</t>
  </si>
  <si>
    <t>RED BANK</t>
  </si>
  <si>
    <t>07701</t>
  </si>
  <si>
    <t>-B1791-P4412-</t>
  </si>
  <si>
    <t>GULF BEACH VILLAS CONDO I OR1152 PG327/OR2420 PG1467 UNIT A-109</t>
  </si>
  <si>
    <t>https://www.leepa.org/Display/Displayparcel.aspx?folioID=10004288</t>
  </si>
  <si>
    <t>264521230000A1100</t>
  </si>
  <si>
    <t>1100</t>
  </si>
  <si>
    <t>2010 GULF BEACH VILLAS</t>
  </si>
  <si>
    <t>2010</t>
  </si>
  <si>
    <t>VALERIE KENNEDY FAMILY INVESTM</t>
  </si>
  <si>
    <t>10 MARION DR</t>
  </si>
  <si>
    <t>HOLMDEL</t>
  </si>
  <si>
    <t>07733</t>
  </si>
  <si>
    <t>2016000094298</t>
  </si>
  <si>
    <t>2014000158514</t>
  </si>
  <si>
    <t>-B2273-P2788-</t>
  </si>
  <si>
    <t>-B1380-P0912-</t>
  </si>
  <si>
    <t>GULF BEACH VILLAS CONDO I OR1152 PG327/OR2420 PG1467 UNIT A-110</t>
  </si>
  <si>
    <t>https://www.leepa.org/Display/Displayparcel.aspx?folioID=10004289</t>
  </si>
  <si>
    <t>264521230000A1110</t>
  </si>
  <si>
    <t>1110</t>
  </si>
  <si>
    <t>2011 GULF BEACH VILLAS</t>
  </si>
  <si>
    <t>2011</t>
  </si>
  <si>
    <t>GERSTLE NICHOLAS R TR</t>
  </si>
  <si>
    <t>FOR KATHLEEN M GERSTLE TRUST</t>
  </si>
  <si>
    <t>2219 WINSTON AVE</t>
  </si>
  <si>
    <t>LOUISVILLE</t>
  </si>
  <si>
    <t>40205</t>
  </si>
  <si>
    <t>-B3920-P1340-</t>
  </si>
  <si>
    <t>-B3637-P4207-</t>
  </si>
  <si>
    <t>-B2596-P1075-</t>
  </si>
  <si>
    <t>-B1971-P3563-</t>
  </si>
  <si>
    <t>GULF BEACH VILLAS CONDO I OR1152 PG327/OR2420 PG1467 UNIT A-111</t>
  </si>
  <si>
    <t>https://www.leepa.org/Display/Displayparcel.aspx?folioID=10004290</t>
  </si>
  <si>
    <t>264521230000A1120</t>
  </si>
  <si>
    <t>1120</t>
  </si>
  <si>
    <t>2012 GULF BEACH VILLAS</t>
  </si>
  <si>
    <t>2012</t>
  </si>
  <si>
    <t>QUAIN JAMES K +</t>
  </si>
  <si>
    <t>VELIMIROVICH KARINA</t>
  </si>
  <si>
    <t>155 LAKECREST DR NE</t>
  </si>
  <si>
    <t>MILLEDGEVILLE</t>
  </si>
  <si>
    <t>GA</t>
  </si>
  <si>
    <t>31061</t>
  </si>
  <si>
    <t>2020000297846</t>
  </si>
  <si>
    <t>2015000056665</t>
  </si>
  <si>
    <t>2011000041062</t>
  </si>
  <si>
    <t>-B3240-P3937-</t>
  </si>
  <si>
    <t>GULF BEACH VILLAS CONDO I OR1152 PG327/OR2420 PG1467 UNIT A-112</t>
  </si>
  <si>
    <t>https://www.leepa.org/Display/Displayparcel.aspx?folioID=10004291</t>
  </si>
  <si>
    <t>264521230000A2010</t>
  </si>
  <si>
    <t>2013 GULF BEACH VILLAS</t>
  </si>
  <si>
    <t>2013</t>
  </si>
  <si>
    <t>OBRIEN G PETER + PATRICIA A</t>
  </si>
  <si>
    <t>118 MEADOW RD</t>
  </si>
  <si>
    <t>RIVERSIDE</t>
  </si>
  <si>
    <t>06878</t>
  </si>
  <si>
    <t>-B1758-P3220-</t>
  </si>
  <si>
    <t>-B1512-P1391-</t>
  </si>
  <si>
    <t>GULF BEACH VILLAS CONDO II OR1174PG1038/OR2420PG1467 UNIT A-201</t>
  </si>
  <si>
    <t>https://www.leepa.org/Display/Displayparcel.aspx?folioID=10004308</t>
  </si>
  <si>
    <t>264521230000A2040</t>
  </si>
  <si>
    <t>2040</t>
  </si>
  <si>
    <t>2016 GULF BEACH VILLAS</t>
  </si>
  <si>
    <t>2016</t>
  </si>
  <si>
    <t>VARSAM GEORGE F + LORI</t>
  </si>
  <si>
    <t>28-07 157 ST</t>
  </si>
  <si>
    <t>FLUSHING</t>
  </si>
  <si>
    <t>11354</t>
  </si>
  <si>
    <t>-B2146-P2701-</t>
  </si>
  <si>
    <t>-B2025-P0135-</t>
  </si>
  <si>
    <t>GULF BEACH VILLAS CONDO II OR1174PG1039/OR2420PG1467 UNIT A-204</t>
  </si>
  <si>
    <t>https://www.leepa.org/Display/Displayparcel.aspx?folioID=10004311</t>
  </si>
  <si>
    <t>264521230000A2060</t>
  </si>
  <si>
    <t>2060</t>
  </si>
  <si>
    <t>2018 GULF BEACH VILLAS</t>
  </si>
  <si>
    <t>2018</t>
  </si>
  <si>
    <t>HAHN JONATHAN F + CAROL S</t>
  </si>
  <si>
    <t>76 FOREST DR</t>
  </si>
  <si>
    <t>LEWISBURG</t>
  </si>
  <si>
    <t>17837</t>
  </si>
  <si>
    <t>-B1768-P0565-</t>
  </si>
  <si>
    <t>GULF BEACH VILLAS CONDO II OR1174PG1038/OR2420PG1467 UNIT A-206</t>
  </si>
  <si>
    <t>https://www.leepa.org/Display/Displayparcel.aspx?folioID=10004313</t>
  </si>
  <si>
    <t>264521230000A2070</t>
  </si>
  <si>
    <t>2070</t>
  </si>
  <si>
    <t>2019 GULF BEACH VILLAS</t>
  </si>
  <si>
    <t>2019</t>
  </si>
  <si>
    <t>CARTER BENNETT C + ELIZABETH H</t>
  </si>
  <si>
    <t>8 LEITCH AVE</t>
  </si>
  <si>
    <t>SKANEATELES</t>
  </si>
  <si>
    <t>13152</t>
  </si>
  <si>
    <t>-B1620-P1914-</t>
  </si>
  <si>
    <t>-B1285-P0060-</t>
  </si>
  <si>
    <t>GULF BEACH VILLAS CONDO II OR1174PG1038/OR2420PG1467 UNIT A-207</t>
  </si>
  <si>
    <t>https://www.leepa.org/Display/Displayparcel.aspx?folioID=10004314</t>
  </si>
  <si>
    <t>264521230000A2020</t>
  </si>
  <si>
    <t>2020</t>
  </si>
  <si>
    <t>2022 GULF BEACH VILLAS</t>
  </si>
  <si>
    <t>2022</t>
  </si>
  <si>
    <t>FOSTER CHRISTOPHER TR +</t>
  </si>
  <si>
    <t>FOSTER MARIANNE TR FOR FOSTER FAMILY TRUST</t>
  </si>
  <si>
    <t>3077 BUREAU PATH</t>
  </si>
  <si>
    <t>THE VILLAGES</t>
  </si>
  <si>
    <t>32163</t>
  </si>
  <si>
    <t>-B4850-P2757-</t>
  </si>
  <si>
    <t>-B3113-P1247-</t>
  </si>
  <si>
    <t>-B2378-P4072-</t>
  </si>
  <si>
    <t>-B2059-P0539-</t>
  </si>
  <si>
    <t>GULF BEACH VILLAS CONDO II OR1174PG1038/OR2420PG1467 UNIT A-202</t>
  </si>
  <si>
    <t>https://www.leepa.org/Display/Displayparcel.aspx?folioID=10004309</t>
  </si>
  <si>
    <t>264521230000A2030</t>
  </si>
  <si>
    <t>2030</t>
  </si>
  <si>
    <t>2023 GULF BEACH VILLAS</t>
  </si>
  <si>
    <t>2023</t>
  </si>
  <si>
    <t>LEWIS BARBARA L TR</t>
  </si>
  <si>
    <t>FOR KIRK C LEWIS MARITAL TRUST</t>
  </si>
  <si>
    <t>9730 SPRING ST</t>
  </si>
  <si>
    <t>-B1598-P1841-</t>
  </si>
  <si>
    <t>-B1396-P1208-</t>
  </si>
  <si>
    <t>GULF BEACHVILLAS CONDO II OR1174PG1038/OR2320PG1467 UNIT A-203</t>
  </si>
  <si>
    <t>https://www.leepa.org/Display/Displayparcel.aspx?folioID=10004310</t>
  </si>
  <si>
    <t>264521230000A2050</t>
  </si>
  <si>
    <t>2050</t>
  </si>
  <si>
    <t>2025 GULF BEACH VILLAS</t>
  </si>
  <si>
    <t>2025</t>
  </si>
  <si>
    <t>JENNIFER L REDISH CAPTIVA QPRT</t>
  </si>
  <si>
    <t>RICKY R REDISH CAPTIVA QPRT</t>
  </si>
  <si>
    <t>306 BOND ST</t>
  </si>
  <si>
    <t>CLEWISTON</t>
  </si>
  <si>
    <t>33440</t>
  </si>
  <si>
    <t>-B4609-P4655-</t>
  </si>
  <si>
    <t>-B3293-P3949-</t>
  </si>
  <si>
    <t>-B2366-P0391-</t>
  </si>
  <si>
    <t>-B1791-P3618-</t>
  </si>
  <si>
    <t>GULF BEACH VILLAS CONDO II OR1174PG1038/OR2420PG1467 UNIT A-205</t>
  </si>
  <si>
    <t>https://www.leepa.org/Display/Displayparcel.aspx?folioID=10004312</t>
  </si>
  <si>
    <t>264521230000A2080</t>
  </si>
  <si>
    <t>2080</t>
  </si>
  <si>
    <t>2028 GULF BEACH VILLAS</t>
  </si>
  <si>
    <t>2028</t>
  </si>
  <si>
    <t>CHRISTOPHER M RELYEA TRUST +</t>
  </si>
  <si>
    <t>SARAH R RELYEA TRUST</t>
  </si>
  <si>
    <t>19122 RAYMOND RD</t>
  </si>
  <si>
    <t>MARYSVILLE</t>
  </si>
  <si>
    <t>43040</t>
  </si>
  <si>
    <t>-B3512-P2944-</t>
  </si>
  <si>
    <t>-B2981-P4143-</t>
  </si>
  <si>
    <t>-B1179-P1867-</t>
  </si>
  <si>
    <t>GULF BEACH VILLAS CONDO II OR1174PG1038/OR2420PG1467 UNIT A-208</t>
  </si>
  <si>
    <t>https://www.leepa.org/Display/Displayparcel.aspx?folioID=10004315</t>
  </si>
  <si>
    <t>264521230000A2090</t>
  </si>
  <si>
    <t>2090</t>
  </si>
  <si>
    <t>2029 GULF BEACH VILLAS</t>
  </si>
  <si>
    <t>2029</t>
  </si>
  <si>
    <t>KINGSTON WILLIAM J JR</t>
  </si>
  <si>
    <t>21 YOUNG AVE</t>
  </si>
  <si>
    <t>EAST LONGMEADOW</t>
  </si>
  <si>
    <t>01028</t>
  </si>
  <si>
    <t>2005000014672</t>
  </si>
  <si>
    <t>-B3203-P1106-</t>
  </si>
  <si>
    <t>-B3176-P1391-</t>
  </si>
  <si>
    <t>-B2609-P3276-</t>
  </si>
  <si>
    <t>GULF BEACH VILLAS CONDO I OR1152 PG327/OR2420 PG1467 UNIT A-209</t>
  </si>
  <si>
    <t>https://www.leepa.org/Display/Displayparcel.aspx?folioID=10004292</t>
  </si>
  <si>
    <t>264521230000A2100</t>
  </si>
  <si>
    <t>2100</t>
  </si>
  <si>
    <t>2030 GULF BEACH VILLAS</t>
  </si>
  <si>
    <t>FERRIER HOLDINGS LIMITED</t>
  </si>
  <si>
    <t>WAULKMILLS</t>
  </si>
  <si>
    <t>ST VIGEANS</t>
  </si>
  <si>
    <t>ARBROATH</t>
  </si>
  <si>
    <t>DD11 4RG</t>
  </si>
  <si>
    <t>2008000111266</t>
  </si>
  <si>
    <t>-B4010-P4899-</t>
  </si>
  <si>
    <t>-B3634-P0170-</t>
  </si>
  <si>
    <t>-B1398-P1692-</t>
  </si>
  <si>
    <t>GULF BEACH VILLAS CONDO I OR1152 PG327/OR2420 PG1467 UNIT A-210</t>
  </si>
  <si>
    <t>https://www.leepa.org/Display/Displayparcel.aspx?folioID=10004293</t>
  </si>
  <si>
    <t>264521230000A2110</t>
  </si>
  <si>
    <t>2110</t>
  </si>
  <si>
    <t>2031 GULF BEACH VILLAS</t>
  </si>
  <si>
    <t>2031</t>
  </si>
  <si>
    <t>LOCKER ROBERT J &amp;</t>
  </si>
  <si>
    <t>LOCKER CHRISTINA P</t>
  </si>
  <si>
    <t>3083 SPENCER HILL RD</t>
  </si>
  <si>
    <t>CORNING</t>
  </si>
  <si>
    <t>14830</t>
  </si>
  <si>
    <t>2015000264247</t>
  </si>
  <si>
    <t>-B1156-P2162-</t>
  </si>
  <si>
    <t>GULF BEACH VILLAS CONDO I OR1152 PG327/OR2420 PG1467 UNIT A-211</t>
  </si>
  <si>
    <t>https://www.leepa.org/Display/Displayparcel.aspx?folioID=10004294</t>
  </si>
  <si>
    <t>264521230000A2120</t>
  </si>
  <si>
    <t>2120</t>
  </si>
  <si>
    <t>2032 GULF BEACH VILLAS</t>
  </si>
  <si>
    <t>2032</t>
  </si>
  <si>
    <t>BUCK DONNA J</t>
  </si>
  <si>
    <t>14640 SW 148TH CT</t>
  </si>
  <si>
    <t>33196</t>
  </si>
  <si>
    <t>-B4532-P0365-</t>
  </si>
  <si>
    <t>-B3413-P1421-</t>
  </si>
  <si>
    <t>-B2910-P2791-</t>
  </si>
  <si>
    <t>-B1687-P2024-</t>
  </si>
  <si>
    <t>GULF BEACH VILLAS CONDO I OR1152 PG327/OR2420 PG1467 UNIT A-212</t>
  </si>
  <si>
    <t>https://www.leepa.org/Display/Displayparcel.aspx?folioID=10004295</t>
  </si>
  <si>
    <t>26452120000000210</t>
  </si>
  <si>
    <t>21 BEACH HOMES</t>
  </si>
  <si>
    <t>21</t>
  </si>
  <si>
    <t>FOURNIER TIMOTHY D &amp; SUSAN</t>
  </si>
  <si>
    <t>2020000217881</t>
  </si>
  <si>
    <t>-B1053-P1404-</t>
  </si>
  <si>
    <t>SOUTH SEAS PLANTATION BEACH HOME LAND CONDO PH I OR 2199 PG 1998 + CPB 4 PG 69 HOME 21</t>
  </si>
  <si>
    <t>https://www.leepa.org/Display/Displayparcel.aspx?folioID=10004248</t>
  </si>
  <si>
    <t>264521230000B1010</t>
  </si>
  <si>
    <t>2111 GULF BEACH VILLAS</t>
  </si>
  <si>
    <t>2111</t>
  </si>
  <si>
    <t>POCHRON VICKIE M TR</t>
  </si>
  <si>
    <t>FOR VICKIE M POCHRON TRUST</t>
  </si>
  <si>
    <t>483 SUFFIELD AVE</t>
  </si>
  <si>
    <t>BIRMINGHAM</t>
  </si>
  <si>
    <t>48009</t>
  </si>
  <si>
    <t>-B3121-P4004-</t>
  </si>
  <si>
    <t>-B1673-P0995-</t>
  </si>
  <si>
    <t>GULF BEACH VILLAS CONDO II OR1174PG1038/OR2420PG1467 UNIT B-101</t>
  </si>
  <si>
    <t>https://www.leepa.org/Display/Displayparcel.aspx?folioID=10004316</t>
  </si>
  <si>
    <t>264521230000B1020</t>
  </si>
  <si>
    <t>2112 GULF BEACH VILLAS</t>
  </si>
  <si>
    <t>2112</t>
  </si>
  <si>
    <t>MUELLER ROGER C + BARBARA R</t>
  </si>
  <si>
    <t>3019 WEST RIDGE DR</t>
  </si>
  <si>
    <t>EAU CLAIRE</t>
  </si>
  <si>
    <t>54703</t>
  </si>
  <si>
    <t>-B3664-P0600-</t>
  </si>
  <si>
    <t>-B3097-P0605-</t>
  </si>
  <si>
    <t>-B1492-P1158-</t>
  </si>
  <si>
    <t>-B1184-P0440-</t>
  </si>
  <si>
    <t>GULF BEACH VILLAS CONDO II OR1174PG1038/OR2420PG1467 UNIT B-102</t>
  </si>
  <si>
    <t>https://www.leepa.org/Display/Displayparcel.aspx?folioID=10004317</t>
  </si>
  <si>
    <t>264521230000B1030</t>
  </si>
  <si>
    <t>2113 GULF BEACH VILLAS</t>
  </si>
  <si>
    <t>2113</t>
  </si>
  <si>
    <t>CHRISTO PAUL + PATRICIA RUTH</t>
  </si>
  <si>
    <t>132 N WATER ST UNIT 101</t>
  </si>
  <si>
    <t>BATAVIA</t>
  </si>
  <si>
    <t>60510</t>
  </si>
  <si>
    <t>-B2309-P3040-</t>
  </si>
  <si>
    <t>-B2002-P4278-</t>
  </si>
  <si>
    <t>GULF BEACH VILLAS CONDO II OR1174PG1038/OR2420PG1467 UNIT B-103</t>
  </si>
  <si>
    <t>https://www.leepa.org/Display/Displayparcel.aspx?folioID=10004318</t>
  </si>
  <si>
    <t>264521230000B1040</t>
  </si>
  <si>
    <t>2114 GULF BEACH VILLAS</t>
  </si>
  <si>
    <t>2114</t>
  </si>
  <si>
    <t>MCLEOD DORIS S TR</t>
  </si>
  <si>
    <t>FOR DORIS S MCLEOD TRUST</t>
  </si>
  <si>
    <t>3251 MORRIS LN</t>
  </si>
  <si>
    <t>33133</t>
  </si>
  <si>
    <t>-B1183-P2185-</t>
  </si>
  <si>
    <t>GULF BEACH VILLAS CONDO II OR 1174PG1038/OR2420PG1467 UNIT B-104</t>
  </si>
  <si>
    <t>https://www.leepa.org/Display/Displayparcel.aspx?folioID=10004319</t>
  </si>
  <si>
    <t>264521230000B1050</t>
  </si>
  <si>
    <t>2115 GULF BEACH VILLAS</t>
  </si>
  <si>
    <t>2115</t>
  </si>
  <si>
    <t>THOMPSON RICHARD H + AMY W</t>
  </si>
  <si>
    <t>567 EARLSTON RD</t>
  </si>
  <si>
    <t>KENILWORTH</t>
  </si>
  <si>
    <t>60043</t>
  </si>
  <si>
    <t>-B3823-P3439-</t>
  </si>
  <si>
    <t>-B2721-P3271-</t>
  </si>
  <si>
    <t>-B2531-P2500-</t>
  </si>
  <si>
    <t>GULF BEACH VILLAS CONDO II OR1174PG1038/OR2420PG1467 UNIT B-105</t>
  </si>
  <si>
    <t>https://www.leepa.org/Display/Displayparcel.aspx?folioID=10004320</t>
  </si>
  <si>
    <t>264521230000B1060</t>
  </si>
  <si>
    <t>2116 GULF BEACH VILLAS</t>
  </si>
  <si>
    <t>2116</t>
  </si>
  <si>
    <t>MENDEZ PEDRO E + LOURDES</t>
  </si>
  <si>
    <t>4301 CARROLLWOOD VILLAGE DR</t>
  </si>
  <si>
    <t>TAMPA</t>
  </si>
  <si>
    <t>33618</t>
  </si>
  <si>
    <t>2012000247063</t>
  </si>
  <si>
    <t>-B2112-P4274-</t>
  </si>
  <si>
    <t>-B1346-P1047-</t>
  </si>
  <si>
    <t>GULF BEACH VILLAS CONDO II OR1174PG1038/OR2420PG1467 UNIT B-106</t>
  </si>
  <si>
    <t>https://www.leepa.org/Display/Displayparcel.aspx?folioID=10004321</t>
  </si>
  <si>
    <t>264521230000B1070</t>
  </si>
  <si>
    <t>2117 GULF BEACH VILLAS</t>
  </si>
  <si>
    <t>2117</t>
  </si>
  <si>
    <t>BARRY ALLEN G JR TR</t>
  </si>
  <si>
    <t>FOR ALLEN G BARRY JR TRUST</t>
  </si>
  <si>
    <t>17021 TIDEWATER LN</t>
  </si>
  <si>
    <t>FORT MYERS</t>
  </si>
  <si>
    <t>33908</t>
  </si>
  <si>
    <t>-B1737-P4002-</t>
  </si>
  <si>
    <t>GULF BEACH VILLAS CONDO II OR1174PG1038/OR2420PG1467 UNIT B-107</t>
  </si>
  <si>
    <t>https://www.leepa.org/Display/Displayparcel.aspx?folioID=10004322</t>
  </si>
  <si>
    <t>264521230000B1080</t>
  </si>
  <si>
    <t>2118 GULF BEACH VILLAS</t>
  </si>
  <si>
    <t>2118</t>
  </si>
  <si>
    <t>REISBERG FAMILY LMTD PTNSP</t>
  </si>
  <si>
    <t>3921 CRYSTAL LAKE BLVD</t>
  </si>
  <si>
    <t>ROBBINSDALE</t>
  </si>
  <si>
    <t>55422</t>
  </si>
  <si>
    <t>-B2118-P3624-</t>
  </si>
  <si>
    <t>-B1728-P0560-</t>
  </si>
  <si>
    <t>GULF BEACH VILLAS CONDO II OR1174PG1038/OR2420PG1467 UNIT B-108</t>
  </si>
  <si>
    <t>https://www.leepa.org/Display/Displayparcel.aspx?folioID=10004323</t>
  </si>
  <si>
    <t>264521230000B2010</t>
  </si>
  <si>
    <t>2121 GULF BEACH VILLAS</t>
  </si>
  <si>
    <t>2121</t>
  </si>
  <si>
    <t>KASKIW EUGENE H &amp; JUDITH +</t>
  </si>
  <si>
    <t>SCUTELLA MICHAEL A &amp; SCUTELLA EILEEN R</t>
  </si>
  <si>
    <t>3660 CULPEPPER DR</t>
  </si>
  <si>
    <t>ERIE</t>
  </si>
  <si>
    <t>16506</t>
  </si>
  <si>
    <t>-B2620-P1686-</t>
  </si>
  <si>
    <t>-B2521-P3729-</t>
  </si>
  <si>
    <t>GULF BEACH VILLAS CONDO II OR1174PG1038/OR2420PG1467 UNIT B-201</t>
  </si>
  <si>
    <t>https://www.leepa.org/Display/Displayparcel.aspx?folioID=10004324</t>
  </si>
  <si>
    <t>264521230000B2020</t>
  </si>
  <si>
    <t>2122 GULF BEACH VILLAS</t>
  </si>
  <si>
    <t>2122</t>
  </si>
  <si>
    <t>GREENE VINCENT LEO III &amp;</t>
  </si>
  <si>
    <t>GREENE MARY ANN</t>
  </si>
  <si>
    <t>3145 WEST GULF DR</t>
  </si>
  <si>
    <t>-B2243-P2029-</t>
  </si>
  <si>
    <t>-B2044-P2171-</t>
  </si>
  <si>
    <t>GULF BEACH VILLAS CONDO II OR1174PG1038/OR2420PG1467 UNIT B-202</t>
  </si>
  <si>
    <t>https://www.leepa.org/Display/Displayparcel.aspx?folioID=10004325</t>
  </si>
  <si>
    <t>264521230000B2030</t>
  </si>
  <si>
    <t>2123 GULF BEACH VILLAS</t>
  </si>
  <si>
    <t>2123</t>
  </si>
  <si>
    <t>SLOAN ROBERT TR</t>
  </si>
  <si>
    <t>FOR BEVERLY C RICH TRUST</t>
  </si>
  <si>
    <t>7 SAINT PAUL ST</t>
  </si>
  <si>
    <t>BALTIMORE</t>
  </si>
  <si>
    <t>21202</t>
  </si>
  <si>
    <t>2006000322885</t>
  </si>
  <si>
    <t>-B2150-P3604-</t>
  </si>
  <si>
    <t>-B2069-P0074-</t>
  </si>
  <si>
    <t>GULF BEACH VILLAS CONDO II OR1174PG1038/OR2420PG1467 UNIT B-203</t>
  </si>
  <si>
    <t>https://www.leepa.org/Display/Displayparcel.aspx?folioID=10004326</t>
  </si>
  <si>
    <t>264521230000B2040</t>
  </si>
  <si>
    <t>2124 GULF BEACH VILLAS</t>
  </si>
  <si>
    <t>2124</t>
  </si>
  <si>
    <t>TERESA L MANCUSO TRUST +</t>
  </si>
  <si>
    <t>DOMINIC J MANCUSO TRUST</t>
  </si>
  <si>
    <t>7410 FARAWAY TRL</t>
  </si>
  <si>
    <t>44023</t>
  </si>
  <si>
    <t>2006000334200</t>
  </si>
  <si>
    <t>-B2162-P2686-</t>
  </si>
  <si>
    <t>-B2116-P0911-</t>
  </si>
  <si>
    <t>GULF BEACH VILLAS CONDO II OR1174PG1038/OR2420PG1467 UNIT B-204</t>
  </si>
  <si>
    <t>https://www.leepa.org/Display/Displayparcel.aspx?folioID=10004327</t>
  </si>
  <si>
    <t>264521230000B2050</t>
  </si>
  <si>
    <t>2125 GULF BEACH VILLAS</t>
  </si>
  <si>
    <t>2125</t>
  </si>
  <si>
    <t>HOCHHAUSER GUNTHER C + ANNE C</t>
  </si>
  <si>
    <t>801 ORIENTA AV</t>
  </si>
  <si>
    <t>MAMARONECK</t>
  </si>
  <si>
    <t>10543</t>
  </si>
  <si>
    <t>-B1372-P1919-</t>
  </si>
  <si>
    <t>-B1183-P1779-</t>
  </si>
  <si>
    <t>GULF BEACH VILLAS CONDO II OR1174PG1038/OR2420PG1467 UNIT B-205</t>
  </si>
  <si>
    <t>https://www.leepa.org/Display/Displayparcel.aspx?folioID=10004328</t>
  </si>
  <si>
    <t>264521230000B2060</t>
  </si>
  <si>
    <t>2126 GULF BEACH VILLAS</t>
  </si>
  <si>
    <t>2126</t>
  </si>
  <si>
    <t>VYAS-MAJOR USHA &amp;</t>
  </si>
  <si>
    <t>MAJOR GLENN TR FOR USHA VYAS-MAJOR TRUST</t>
  </si>
  <si>
    <t>104 HACKNEY LN</t>
  </si>
  <si>
    <t>VALPARAISO</t>
  </si>
  <si>
    <t>46385</t>
  </si>
  <si>
    <t>-B3362-P4738-</t>
  </si>
  <si>
    <t>-B2012-P3614-</t>
  </si>
  <si>
    <t>GULF BEACH VILLAS CONDO II OR1174PG1038/OR2420PG1467 UNIT B-206</t>
  </si>
  <si>
    <t>https://www.leepa.org/Display/Displayparcel.aspx?folioID=10004329</t>
  </si>
  <si>
    <t>264521230000B2070</t>
  </si>
  <si>
    <t>2127 GULF BEACH VILLAS</t>
  </si>
  <si>
    <t>2127</t>
  </si>
  <si>
    <t>EDSON DEBRA J TR</t>
  </si>
  <si>
    <t>FOR DEBRA J EDSON TRUST</t>
  </si>
  <si>
    <t>13919 SOUTH WEST BAY SHORE DR</t>
  </si>
  <si>
    <t>TRAVERSE CITY</t>
  </si>
  <si>
    <t>49684</t>
  </si>
  <si>
    <t>-B4641-P0418-</t>
  </si>
  <si>
    <t>-B1187-P0646-</t>
  </si>
  <si>
    <t>GULF BEACH VILLAS CONDO II OR1174PG1038/OR2420PG1467 UNIT B-207</t>
  </si>
  <si>
    <t>https://www.leepa.org/Display/Displayparcel.aspx?folioID=10004330</t>
  </si>
  <si>
    <t>264521230000B2080</t>
  </si>
  <si>
    <t>2128 GULF BEACH VILLAS</t>
  </si>
  <si>
    <t>2128</t>
  </si>
  <si>
    <t>SANT J T + ALMIRA B</t>
  </si>
  <si>
    <t>40 COUNTRYSIDE LN</t>
  </si>
  <si>
    <t>-B1286-P1406-</t>
  </si>
  <si>
    <t>-B1183-P0755-</t>
  </si>
  <si>
    <t>GULF BEACH VILLAS CONDO II OR1174PG1038/OR2420PG1467 UNIT B-208</t>
  </si>
  <si>
    <t>https://www.leepa.org/Display/Displayparcel.aspx?folioID=10004331</t>
  </si>
  <si>
    <t>26452120000000220</t>
  </si>
  <si>
    <t>22 BEACH HOMES</t>
  </si>
  <si>
    <t>22</t>
  </si>
  <si>
    <t>CAPTIVATED CAPITAL LLC</t>
  </si>
  <si>
    <t>BRIAN &amp; JULIA LANDRUM</t>
  </si>
  <si>
    <t>3702 HARVARD AVE</t>
  </si>
  <si>
    <t>DALLAS</t>
  </si>
  <si>
    <t>75205</t>
  </si>
  <si>
    <t>2018000123616</t>
  </si>
  <si>
    <t>-B4290-P3780-</t>
  </si>
  <si>
    <t>-B3319-P4013-</t>
  </si>
  <si>
    <t>-B1781-P4403-</t>
  </si>
  <si>
    <t>SOUTH SEAS PLANTATION BEACH HOME LAND CONDO PH I OR 2199 PG 1998 + CPB 4 PG 69 HOME 22</t>
  </si>
  <si>
    <t>https://www.leepa.org/Display/Displayparcel.aspx?folioID=10004249</t>
  </si>
  <si>
    <t>264521260000C1010</t>
  </si>
  <si>
    <t>2211 BEACH VILLAS</t>
  </si>
  <si>
    <t>2211</t>
  </si>
  <si>
    <t>BEACH VILLAS</t>
  </si>
  <si>
    <t>ANDERSON WAYNE T + MARGERY M</t>
  </si>
  <si>
    <t>2 WILSON PL</t>
  </si>
  <si>
    <t>GLEN HEAD</t>
  </si>
  <si>
    <t>11545</t>
  </si>
  <si>
    <t>-B4793-P1621-</t>
  </si>
  <si>
    <t>-B4232-P2407-</t>
  </si>
  <si>
    <t>-B2410-P3482-</t>
  </si>
  <si>
    <t>-B2142-P3913-</t>
  </si>
  <si>
    <t>SUNSET BEACH VILLAS CONDO DESC OR 2602 PG 1797 UNIT C-101</t>
  </si>
  <si>
    <t>https://www.leepa.org/Display/Displayparcel.aspx?folioID=10004333</t>
  </si>
  <si>
    <t>264521260000C1020</t>
  </si>
  <si>
    <t>2212 BEACH VILLAS</t>
  </si>
  <si>
    <t>2212</t>
  </si>
  <si>
    <t>HULL PETER H +</t>
  </si>
  <si>
    <t>NUGENT DONALD C</t>
  </si>
  <si>
    <t>1982 AUTUMN BROOK TRL</t>
  </si>
  <si>
    <t>HINCKLEY</t>
  </si>
  <si>
    <t>44233</t>
  </si>
  <si>
    <t>-B2565-P2394-</t>
  </si>
  <si>
    <t>-B1233-P2000-</t>
  </si>
  <si>
    <t>SUNSET BEACH VILLAS CONDO DESC OR 2602 PG 1797 UNIT C-102</t>
  </si>
  <si>
    <t>https://www.leepa.org/Display/Displayparcel.aspx?folioID=10004334</t>
  </si>
  <si>
    <t>264521260000C1030</t>
  </si>
  <si>
    <t>2213 BEACH VILLAS</t>
  </si>
  <si>
    <t>2213</t>
  </si>
  <si>
    <t>MONTIEL PETER J +SUSAN PURCELL</t>
  </si>
  <si>
    <t>121 IDE RD</t>
  </si>
  <si>
    <t>WILLIAMSTOWN</t>
  </si>
  <si>
    <t>01267</t>
  </si>
  <si>
    <t>-B2177-P2266-</t>
  </si>
  <si>
    <t>-B1907-P3343-</t>
  </si>
  <si>
    <t>SUNSET BEACH VILLAS CONDO DESC OR 2602 PG 1797 UNIT C-103</t>
  </si>
  <si>
    <t>https://www.leepa.org/Display/Displayparcel.aspx?folioID=10004335</t>
  </si>
  <si>
    <t>264521260000C1040</t>
  </si>
  <si>
    <t>2214 BEACH VILLAS</t>
  </si>
  <si>
    <t>2214</t>
  </si>
  <si>
    <t>TOWNSEND ROBERT J &amp;</t>
  </si>
  <si>
    <t>TOWNSEND JENNIFER M</t>
  </si>
  <si>
    <t>12 AICHISON DR</t>
  </si>
  <si>
    <t>NEW LONDON</t>
  </si>
  <si>
    <t>06320</t>
  </si>
  <si>
    <t>2018000210994</t>
  </si>
  <si>
    <t>-B1233-P1732-</t>
  </si>
  <si>
    <t>SUNSET BEACH VILLAS CONDO DESC OR 2602 PG 1797 UNIT C-104</t>
  </si>
  <si>
    <t>https://www.leepa.org/Display/Displayparcel.aspx?folioID=10004336</t>
  </si>
  <si>
    <t>264521260000C1050</t>
  </si>
  <si>
    <t>2215 BEACH VILLAS</t>
  </si>
  <si>
    <t>2215</t>
  </si>
  <si>
    <t>YOGEL LOUIS R + SHEILA M</t>
  </si>
  <si>
    <t>7711 NEWPORT LN</t>
  </si>
  <si>
    <t>PARKLAND</t>
  </si>
  <si>
    <t>33067</t>
  </si>
  <si>
    <t>-B2640-P2549-</t>
  </si>
  <si>
    <t>-B2347-P0134-</t>
  </si>
  <si>
    <t>SUNSET BEACH VILLAS CONDO DESC OR 2602 PG 1797 UNIT C-105</t>
  </si>
  <si>
    <t>https://www.leepa.org/Display/Displayparcel.aspx?folioID=10004337</t>
  </si>
  <si>
    <t>264521260000C1060</t>
  </si>
  <si>
    <t>2216 BEACH VILLAS</t>
  </si>
  <si>
    <t>2216</t>
  </si>
  <si>
    <t>2019000248603</t>
  </si>
  <si>
    <t>-B1618-P0485-</t>
  </si>
  <si>
    <t>-B1233-P1708-</t>
  </si>
  <si>
    <t>SUNSET BEACH VILLAS CONDO DESC OR 2602 PG 1797 UNIT C-106</t>
  </si>
  <si>
    <t>https://www.leepa.org/Display/Displayparcel.aspx?folioID=10004338</t>
  </si>
  <si>
    <t>264521260000C1070</t>
  </si>
  <si>
    <t>2217 BEACH VILLAS</t>
  </si>
  <si>
    <t>2217</t>
  </si>
  <si>
    <t>-B2532-P4132-</t>
  </si>
  <si>
    <t>SUNSET BEACH VILLAS CONDO DESC OR 2602 PG 1797 UNIT C-107</t>
  </si>
  <si>
    <t>https://www.leepa.org/Display/Displayparcel.aspx?folioID=10004339</t>
  </si>
  <si>
    <t>264521260000C1080</t>
  </si>
  <si>
    <t>2218 BEACH VILLAS</t>
  </si>
  <si>
    <t>2218</t>
  </si>
  <si>
    <t>RAHE SHIRLEY R TR</t>
  </si>
  <si>
    <t>FOR RAHE TRUST</t>
  </si>
  <si>
    <t>12500 W 69TH ST</t>
  </si>
  <si>
    <t>SHAWNEE</t>
  </si>
  <si>
    <t>KS</t>
  </si>
  <si>
    <t>66216</t>
  </si>
  <si>
    <t>2014000241029</t>
  </si>
  <si>
    <t>-B4050-P0890-</t>
  </si>
  <si>
    <t>-B3557-P4843-</t>
  </si>
  <si>
    <t>-B3047-P2414-</t>
  </si>
  <si>
    <t>SUNSET BEACH VILLAS CONDO DESC OR 2602 PG 1797 UNIT C-108</t>
  </si>
  <si>
    <t>https://www.leepa.org/Display/Displayparcel.aspx?folioID=10004340</t>
  </si>
  <si>
    <t>264521260000C2010</t>
  </si>
  <si>
    <t>2221 BEACH VILLAS</t>
  </si>
  <si>
    <t>2221</t>
  </si>
  <si>
    <t>SUNSET BEACH VILLAS CONDO DESC OR 2602 PG 1797 UNIT C-201</t>
  </si>
  <si>
    <t>https://www.leepa.org/Display/Displayparcel.aspx?folioID=10004341</t>
  </si>
  <si>
    <t>264521260000C2020</t>
  </si>
  <si>
    <t>2222 BEACH VILLAS</t>
  </si>
  <si>
    <t>2222</t>
  </si>
  <si>
    <t>KNOT HOME LLC</t>
  </si>
  <si>
    <t>2698 COLTS NECK RD</t>
  </si>
  <si>
    <t>BLACKLICK</t>
  </si>
  <si>
    <t>43004</t>
  </si>
  <si>
    <t>2013000168034</t>
  </si>
  <si>
    <t>-B4603-P0446-</t>
  </si>
  <si>
    <t>-B3210-P4336-</t>
  </si>
  <si>
    <t>-B2811-P3560-</t>
  </si>
  <si>
    <t>SUNSET BEACH VILLAS CONDO DESC OR 2602 PG 1797 UNIT C-202</t>
  </si>
  <si>
    <t>https://www.leepa.org/Display/Displayparcel.aspx?folioID=10004342</t>
  </si>
  <si>
    <t>264521260000C2030</t>
  </si>
  <si>
    <t>2223 BEACH VILLAS</t>
  </si>
  <si>
    <t>2223</t>
  </si>
  <si>
    <t>DANIELS PETER R TR</t>
  </si>
  <si>
    <t>FOR PETER R DANIELS TRUST</t>
  </si>
  <si>
    <t>6320 SW 99TH TER</t>
  </si>
  <si>
    <t>2011000166423</t>
  </si>
  <si>
    <t>2006000409812</t>
  </si>
  <si>
    <t>-B3213-P2607-</t>
  </si>
  <si>
    <t>-B1466-P2169-</t>
  </si>
  <si>
    <t>SUNSET BEACH VILLAS CONDO DESC OR 2602 PG 1797 UNIT C-203</t>
  </si>
  <si>
    <t>https://www.leepa.org/Display/Displayparcel.aspx?folioID=10004343</t>
  </si>
  <si>
    <t>264521260000C2040</t>
  </si>
  <si>
    <t>2224 BEACH VILLAS</t>
  </si>
  <si>
    <t>2224</t>
  </si>
  <si>
    <t>DANIELS PETER R</t>
  </si>
  <si>
    <t>FOR PETER DANIELS TRUST</t>
  </si>
  <si>
    <t>PINECREST</t>
  </si>
  <si>
    <t>2012000016747</t>
  </si>
  <si>
    <t>-B3055-P3107-</t>
  </si>
  <si>
    <t>-B1709-P4724-</t>
  </si>
  <si>
    <t>-B1233-P1761-</t>
  </si>
  <si>
    <t>SUNSET BEACH VILLAS CONDO DESC OR 2602 PG 1797 UNIT C-204</t>
  </si>
  <si>
    <t>https://www.leepa.org/Display/Displayparcel.aspx?folioID=10004344</t>
  </si>
  <si>
    <t>264521260000C2050</t>
  </si>
  <si>
    <t>2225 BEACH VILLAS</t>
  </si>
  <si>
    <t>2225</t>
  </si>
  <si>
    <t>ACRA WADI J + NANCY S TR</t>
  </si>
  <si>
    <t>1464 ASHLAND CIR</t>
  </si>
  <si>
    <t>NORFOLK</t>
  </si>
  <si>
    <t>23509</t>
  </si>
  <si>
    <t>-B1359-P2404-</t>
  </si>
  <si>
    <t>SUNSET BEACH VILLAS CONDO DESC OR 2602 PG 1797 UNIT C-205</t>
  </si>
  <si>
    <t>https://www.leepa.org/Display/Displayparcel.aspx?folioID=10004345</t>
  </si>
  <si>
    <t>264521260000C2060</t>
  </si>
  <si>
    <t>2226 BEACH VILLAS</t>
  </si>
  <si>
    <t>2226</t>
  </si>
  <si>
    <t>2226 SUNSET VILLA LLC</t>
  </si>
  <si>
    <t>4980 POWERS FERRY RD</t>
  </si>
  <si>
    <t>ATLANTA</t>
  </si>
  <si>
    <t>30327</t>
  </si>
  <si>
    <t>2006000299264</t>
  </si>
  <si>
    <t>-B3705-P3772-</t>
  </si>
  <si>
    <t>-B3237-P3614-</t>
  </si>
  <si>
    <t>-B2895-P3087-</t>
  </si>
  <si>
    <t>SUNSET BEACH VILLAS CONDO DESC OR 2602 PG 1797 UNIT C-206</t>
  </si>
  <si>
    <t>https://www.leepa.org/Display/Displayparcel.aspx?folioID=10004346</t>
  </si>
  <si>
    <t>264521260000C2070</t>
  </si>
  <si>
    <t>2227 BEACH VILLAS</t>
  </si>
  <si>
    <t>2227</t>
  </si>
  <si>
    <t>BARNHART JAYSON &amp; D'LYNN</t>
  </si>
  <si>
    <t>3800 LONG MEADOW DRIVE</t>
  </si>
  <si>
    <t>FLOWER MOUND</t>
  </si>
  <si>
    <t>75022</t>
  </si>
  <si>
    <t>2020000148384</t>
  </si>
  <si>
    <t>-B2358-P1881-</t>
  </si>
  <si>
    <t>-B2288-P4159-</t>
  </si>
  <si>
    <t>SUNSET BEACH VILLAS CONDO DESC OR 2602 PG 1797 UNIT C-207</t>
  </si>
  <si>
    <t>https://www.leepa.org/Display/Displayparcel.aspx?folioID=10004347</t>
  </si>
  <si>
    <t>264521260000C2080</t>
  </si>
  <si>
    <t>2228 BEACH VILLAS</t>
  </si>
  <si>
    <t>2228</t>
  </si>
  <si>
    <t>ROTH CAROLYN L TR</t>
  </si>
  <si>
    <t>FOR CAROLYN L ROTH TRUST</t>
  </si>
  <si>
    <t>148 CHERRY HILL RD</t>
  </si>
  <si>
    <t>ORANGE</t>
  </si>
  <si>
    <t>06477</t>
  </si>
  <si>
    <t>2020000297369</t>
  </si>
  <si>
    <t>2013000016613</t>
  </si>
  <si>
    <t>-B3238-P4796-</t>
  </si>
  <si>
    <t>-B3111-P0817-</t>
  </si>
  <si>
    <t>SUNSET BEACH VILLAS CONDO DESC OR 2602 PG 1797 UNIT C-208</t>
  </si>
  <si>
    <t>https://www.leepa.org/Display/Displayparcel.aspx?folioID=10004348</t>
  </si>
  <si>
    <t>264521260000C3010</t>
  </si>
  <si>
    <t>3010</t>
  </si>
  <si>
    <t>2231 BEACH VILLAS</t>
  </si>
  <si>
    <t>2231</t>
  </si>
  <si>
    <t>BETHEA JAMES STEPHEN III TR</t>
  </si>
  <si>
    <t>FOR JAMES STEPHEN BETHEA III TRUST</t>
  </si>
  <si>
    <t>3747 PEACHTREE RD NE APT 2224</t>
  </si>
  <si>
    <t>30319</t>
  </si>
  <si>
    <t>-B1684-P2922-</t>
  </si>
  <si>
    <t>-B1234-P1219-</t>
  </si>
  <si>
    <t>SUNSET BEACH VILLAS CONDO DESC OR 2602 PG 1797 UNIT C-301</t>
  </si>
  <si>
    <t>https://www.leepa.org/Display/Displayparcel.aspx?folioID=10004349</t>
  </si>
  <si>
    <t>264521260000C3020</t>
  </si>
  <si>
    <t>3020</t>
  </si>
  <si>
    <t>2232 BEACH VILLAS</t>
  </si>
  <si>
    <t>2232</t>
  </si>
  <si>
    <t>WEBSTER JACK T TR</t>
  </si>
  <si>
    <t>670 OAK ST</t>
  </si>
  <si>
    <t>GLEN ELLYN</t>
  </si>
  <si>
    <t>60137</t>
  </si>
  <si>
    <t>-B2565-P2547-</t>
  </si>
  <si>
    <t>-B1234-P1263-</t>
  </si>
  <si>
    <t>SUNSET BEACH VILLAS CONDO DESC OR 2602 PG 1797 UNIT C-302</t>
  </si>
  <si>
    <t>https://www.leepa.org/Display/Displayparcel.aspx?folioID=10004350</t>
  </si>
  <si>
    <t>264521260000C3030</t>
  </si>
  <si>
    <t>3030</t>
  </si>
  <si>
    <t>2233 BEACH VILLAS</t>
  </si>
  <si>
    <t>2233</t>
  </si>
  <si>
    <t>HUBER BONNIE V TR</t>
  </si>
  <si>
    <t>FOR BEDFORD FAMILY TRUST</t>
  </si>
  <si>
    <t>329 ROBIN RD</t>
  </si>
  <si>
    <t>WAVERLY</t>
  </si>
  <si>
    <t>45690</t>
  </si>
  <si>
    <t>-B1234-P1250-</t>
  </si>
  <si>
    <t>SUNSET BEACH VILLAS CONDO DESC OR 2602 PG 1797 UNIT C-303</t>
  </si>
  <si>
    <t>https://www.leepa.org/Display/Displayparcel.aspx?folioID=10004351</t>
  </si>
  <si>
    <t>264521260000C3040</t>
  </si>
  <si>
    <t>3040</t>
  </si>
  <si>
    <t>2234 BEACH VILLAS</t>
  </si>
  <si>
    <t>2234</t>
  </si>
  <si>
    <t>EASTON RICHARD W + THERESE L S</t>
  </si>
  <si>
    <t>-B3630-P1116-</t>
  </si>
  <si>
    <t>-B2306-P3976-</t>
  </si>
  <si>
    <t>-B1843-P3034-</t>
  </si>
  <si>
    <t>SUNSET BEACH VILLAS CONDO DESC OR 2602 PG 1797 UNIT C-304</t>
  </si>
  <si>
    <t>https://www.leepa.org/Display/Displayparcel.aspx?folioID=10004352</t>
  </si>
  <si>
    <t>264521260000C3050</t>
  </si>
  <si>
    <t>3050</t>
  </si>
  <si>
    <t>2235 BEACH VILLAS</t>
  </si>
  <si>
    <t>2235</t>
  </si>
  <si>
    <t>HUYCK LOUISE G TR</t>
  </si>
  <si>
    <t>FOR LOUISE G HUYCK TRUST</t>
  </si>
  <si>
    <t>2518 TROPICAL WAY CT</t>
  </si>
  <si>
    <t>2010000193106</t>
  </si>
  <si>
    <t>-B3793-P4876-</t>
  </si>
  <si>
    <t>-B3164-P4320-</t>
  </si>
  <si>
    <t>-B2234-P0303-</t>
  </si>
  <si>
    <t>SUNSET BEACH VILLAS CONDO DESC OR 2602 PG 1797 UNIT C-305</t>
  </si>
  <si>
    <t>https://www.leepa.org/Display/Displayparcel.aspx?folioID=10004353</t>
  </si>
  <si>
    <t>264521260000C3060</t>
  </si>
  <si>
    <t>3060</t>
  </si>
  <si>
    <t>2236 BEACH VILLAS</t>
  </si>
  <si>
    <t>2236</t>
  </si>
  <si>
    <t>SUCHY DIANA + THEODORE J</t>
  </si>
  <si>
    <t>7S525 OLD COLLEGE RD</t>
  </si>
  <si>
    <t>NAPERVILLE</t>
  </si>
  <si>
    <t>60540</t>
  </si>
  <si>
    <t>-B3901-P0111-</t>
  </si>
  <si>
    <t>-B2159-P2416-</t>
  </si>
  <si>
    <t>-B2056-P2697-</t>
  </si>
  <si>
    <t>SUNSET BEACH VILLAS CONDO DESC OR 2602 PG 1797 UNIT C-306</t>
  </si>
  <si>
    <t>https://www.leepa.org/Display/Displayparcel.aspx?folioID=10004354</t>
  </si>
  <si>
    <t>264521260000C3070</t>
  </si>
  <si>
    <t>3070</t>
  </si>
  <si>
    <t>2237 BEACH VILLAS</t>
  </si>
  <si>
    <t>2237</t>
  </si>
  <si>
    <t>2237 SUNSET BEACH LLC</t>
  </si>
  <si>
    <t>PETER JONES</t>
  </si>
  <si>
    <t>455 LAKEVIEW AVE</t>
  </si>
  <si>
    <t>EXCELSIOR</t>
  </si>
  <si>
    <t>55331</t>
  </si>
  <si>
    <t>2015000111083</t>
  </si>
  <si>
    <t>-B1452-P0237-</t>
  </si>
  <si>
    <t>-B1294-P1378-</t>
  </si>
  <si>
    <t>SUNSET BEACH VILLAS CONDO DESC OR 2602 PG 1797 UNIT C-307</t>
  </si>
  <si>
    <t>https://www.leepa.org/Display/Displayparcel.aspx?folioID=10004355</t>
  </si>
  <si>
    <t>264521260000C3080</t>
  </si>
  <si>
    <t>3080</t>
  </si>
  <si>
    <t>2238 BEACH VILLAS</t>
  </si>
  <si>
    <t>2238</t>
  </si>
  <si>
    <t>2013000237240</t>
  </si>
  <si>
    <t>2009000120028</t>
  </si>
  <si>
    <t>-B1733-P3154-</t>
  </si>
  <si>
    <t>-B1672-P4621-</t>
  </si>
  <si>
    <t>SUNSET BEACH VILLAS CONDO DESC OR 2602 PG 1797 UNIT C-308</t>
  </si>
  <si>
    <t>https://www.leepa.org/Display/Displayparcel.aspx?folioID=10004356</t>
  </si>
  <si>
    <t>26452120000000230</t>
  </si>
  <si>
    <t>23 BEACH HOMES</t>
  </si>
  <si>
    <t>23</t>
  </si>
  <si>
    <t>ORESMAN ENID J</t>
  </si>
  <si>
    <t>122 PALMERS HILL RD APT 3327</t>
  </si>
  <si>
    <t>STAMFORD</t>
  </si>
  <si>
    <t>06902</t>
  </si>
  <si>
    <t>-B2513-P3661-</t>
  </si>
  <si>
    <t>-B1059-P0273-</t>
  </si>
  <si>
    <t>SOUTH SEAS PLANTATION BEACH HOME LAND CONDO PH I OR 2199 PG 1998 + CPB 4 PG 69 HOME 23</t>
  </si>
  <si>
    <t>https://www.leepa.org/Display/Displayparcel.aspx?folioID=10004250</t>
  </si>
  <si>
    <t>264521260000D1010</t>
  </si>
  <si>
    <t>2311 BEACH VILLAS</t>
  </si>
  <si>
    <t>2311</t>
  </si>
  <si>
    <t>PETER T CRESSMAN TRUST +</t>
  </si>
  <si>
    <t>DEBROAH P CRESSMAN TRUST</t>
  </si>
  <si>
    <t>PO BOX 265A</t>
  </si>
  <si>
    <t>DUXBURY</t>
  </si>
  <si>
    <t>02331</t>
  </si>
  <si>
    <t>-B1735-P1838-</t>
  </si>
  <si>
    <t>-B1483-P2084-</t>
  </si>
  <si>
    <t>SUNSET BEACH VILLAS CONDO DESC OR 2602 PG 1797 UNIT D-101</t>
  </si>
  <si>
    <t>https://www.leepa.org/Display/Displayparcel.aspx?folioID=10004357</t>
  </si>
  <si>
    <t>264521260000D1020</t>
  </si>
  <si>
    <t>2312 BEACH VILLAS</t>
  </si>
  <si>
    <t>2312</t>
  </si>
  <si>
    <t>NOTO SAMUEL R + CHARLEEN J</t>
  </si>
  <si>
    <t>417 HILLMOOR DR</t>
  </si>
  <si>
    <t>SILVER SPRING</t>
  </si>
  <si>
    <t>20901</t>
  </si>
  <si>
    <t>2011000055447</t>
  </si>
  <si>
    <t>-B4322-P4643-</t>
  </si>
  <si>
    <t>-B1719-P3948-</t>
  </si>
  <si>
    <t>-B1486-P2115-</t>
  </si>
  <si>
    <t>SUNSET BEACH VILLAS CONDO DESC OR 2602 PG 1797 UNIT D-102</t>
  </si>
  <si>
    <t>https://www.leepa.org/Display/Displayparcel.aspx?folioID=10004358</t>
  </si>
  <si>
    <t>264521260000D1030</t>
  </si>
  <si>
    <t>2313 BEACH VILLAS</t>
  </si>
  <si>
    <t>2313</t>
  </si>
  <si>
    <t>KORTE JERRY V + NANCY</t>
  </si>
  <si>
    <t>37541 160TH AVE</t>
  </si>
  <si>
    <t>68601</t>
  </si>
  <si>
    <t>2014000184149</t>
  </si>
  <si>
    <t>2006000143154</t>
  </si>
  <si>
    <t>-B2690-P0569-</t>
  </si>
  <si>
    <t>-B2406-P2120-</t>
  </si>
  <si>
    <t>SUNSET BEACH VILLAS CONDO DESC OR 2602 PG 1797 UNIT D-103</t>
  </si>
  <si>
    <t>https://www.leepa.org/Display/Displayparcel.aspx?folioID=10004359</t>
  </si>
  <si>
    <t>264521260000D1040</t>
  </si>
  <si>
    <t>2314 BEACH VILLAS</t>
  </si>
  <si>
    <t>2314</t>
  </si>
  <si>
    <t>BALL DEBORAH J</t>
  </si>
  <si>
    <t>70 CHESILTON RD</t>
  </si>
  <si>
    <t>LONDON</t>
  </si>
  <si>
    <t>SW6 5AB</t>
  </si>
  <si>
    <t>2011000000262</t>
  </si>
  <si>
    <t>-B4564-P0626-</t>
  </si>
  <si>
    <t>-B4236-P4823-</t>
  </si>
  <si>
    <t>-B1248-P0858-</t>
  </si>
  <si>
    <t>SUNSET BEACH VILLAS CONDO DESC OR 2602 PG 1797 UNIT D-104</t>
  </si>
  <si>
    <t>https://www.leepa.org/Display/Displayparcel.aspx?folioID=10004360</t>
  </si>
  <si>
    <t>264521260000D1050</t>
  </si>
  <si>
    <t>2315 BEACH VILLAS</t>
  </si>
  <si>
    <t>2315</t>
  </si>
  <si>
    <t>SAWYER WILLIAM R</t>
  </si>
  <si>
    <t>TAX FREE STRATEGIES LLC</t>
  </si>
  <si>
    <t>6450 PINE AVE</t>
  </si>
  <si>
    <t>-B4813-P3425-</t>
  </si>
  <si>
    <t>-B3354-P1337-</t>
  </si>
  <si>
    <t>-B2210-P2657-</t>
  </si>
  <si>
    <t>-B1874-P2167-</t>
  </si>
  <si>
    <t>SUNSET BEACH VILLAS CONDO DESC OR 2602 PG 1797 UNIT D-105</t>
  </si>
  <si>
    <t>https://www.leepa.org/Display/Displayparcel.aspx?folioID=10004361</t>
  </si>
  <si>
    <t>264521260000D1060</t>
  </si>
  <si>
    <t>2316 BEACH VILLAS</t>
  </si>
  <si>
    <t>2316</t>
  </si>
  <si>
    <t>BUFFAMONTE PHILLIP J +</t>
  </si>
  <si>
    <t>MAHONEY LINDA M</t>
  </si>
  <si>
    <t>3210 MAIN ST</t>
  </si>
  <si>
    <t>BUFFALO</t>
  </si>
  <si>
    <t>14214</t>
  </si>
  <si>
    <t>2014000150275</t>
  </si>
  <si>
    <t>-B3451-P2115-</t>
  </si>
  <si>
    <t>-B3287-P2379-</t>
  </si>
  <si>
    <t>-B2550-P4054-</t>
  </si>
  <si>
    <t>SUNSET BEACH VILLAS CONDO DESC OR 2602 PG 1797 UNIT D-106</t>
  </si>
  <si>
    <t>https://www.leepa.org/Display/Displayparcel.aspx?folioID=10004362</t>
  </si>
  <si>
    <t>264521260000D1070</t>
  </si>
  <si>
    <t>2317 BEACH VILLAS</t>
  </si>
  <si>
    <t>2317</t>
  </si>
  <si>
    <t>FOSTER RICHARD W +</t>
  </si>
  <si>
    <t>FOSTER SHARON M</t>
  </si>
  <si>
    <t>6762 RIVERCREST DR</t>
  </si>
  <si>
    <t>BRECKSVILLE</t>
  </si>
  <si>
    <t>44141</t>
  </si>
  <si>
    <t>-B3151-P4545-</t>
  </si>
  <si>
    <t>-B2402-P0654-</t>
  </si>
  <si>
    <t>-B2087-P0275-</t>
  </si>
  <si>
    <t>SUNSET BEACH VILLAS CONDO DESC OR 2602 PG 1797 UNIT D-107</t>
  </si>
  <si>
    <t>https://www.leepa.org/Display/Displayparcel.aspx?folioID=10004363</t>
  </si>
  <si>
    <t>264521260000D1080</t>
  </si>
  <si>
    <t>2318 BEACH VILLAS</t>
  </si>
  <si>
    <t>2318</t>
  </si>
  <si>
    <t>MCGREEVY JESSE ELI &amp;</t>
  </si>
  <si>
    <t>MCGREEVY HOLLY RIDGE</t>
  </si>
  <si>
    <t>21694 HELMSDALE RUN</t>
  </si>
  <si>
    <t>ESTERO</t>
  </si>
  <si>
    <t>33928</t>
  </si>
  <si>
    <t>2017000152008</t>
  </si>
  <si>
    <t>2010000076042</t>
  </si>
  <si>
    <t>-B4737-P2768-</t>
  </si>
  <si>
    <t>-B3262-P3014-</t>
  </si>
  <si>
    <t>SUNSET BEACH VILLAS CONDO DESC OR 2602 PG 1797 UNIT D-108</t>
  </si>
  <si>
    <t>https://www.leepa.org/Display/Displayparcel.aspx?folioID=10004364</t>
  </si>
  <si>
    <t>264521260000D2010</t>
  </si>
  <si>
    <t>2321 BEACH VILLAS</t>
  </si>
  <si>
    <t>2321</t>
  </si>
  <si>
    <t>THOMAS JEAN W +</t>
  </si>
  <si>
    <t>THOMAS BRIAN R</t>
  </si>
  <si>
    <t>1900 BERREL CT</t>
  </si>
  <si>
    <t>YARDLEY</t>
  </si>
  <si>
    <t>19067</t>
  </si>
  <si>
    <t>-B2402-P1587-</t>
  </si>
  <si>
    <t>SUNSET BEACH VILLAS CONDO DESC OR 2602 PG 1797 UNIT D-201</t>
  </si>
  <si>
    <t>https://www.leepa.org/Display/Displayparcel.aspx?folioID=10004365</t>
  </si>
  <si>
    <t>264521260000D2020</t>
  </si>
  <si>
    <t>2322 BEACH VILLAS</t>
  </si>
  <si>
    <t>2322</t>
  </si>
  <si>
    <t>2322 BEACH VILLAS LLC</t>
  </si>
  <si>
    <t>628 LAKE MUREX CIR</t>
  </si>
  <si>
    <t>2017000025408</t>
  </si>
  <si>
    <t>-B4373-P3259-</t>
  </si>
  <si>
    <t>-B3210-P3503-</t>
  </si>
  <si>
    <t>-B1608-P1918-</t>
  </si>
  <si>
    <t>SUNSET BEACH VILLAS CONDO DESC OR 2602 PG 1797 UNIT D-202</t>
  </si>
  <si>
    <t>https://www.leepa.org/Display/Displayparcel.aspx?folioID=10004366</t>
  </si>
  <si>
    <t>264521260000D2030</t>
  </si>
  <si>
    <t>2323 BEACH VILLAS</t>
  </si>
  <si>
    <t>2323</t>
  </si>
  <si>
    <t>CARNIOL FRANKLIN</t>
  </si>
  <si>
    <t>AVE DES AUBEPINES 165</t>
  </si>
  <si>
    <t>BRUSSELS</t>
  </si>
  <si>
    <t>1180</t>
  </si>
  <si>
    <t>BELGIUM</t>
  </si>
  <si>
    <t>2012000043775</t>
  </si>
  <si>
    <t>-B3042-P3030-</t>
  </si>
  <si>
    <t>-B2811-P3216-</t>
  </si>
  <si>
    <t>-B1569-P0364-</t>
  </si>
  <si>
    <t>SUNSET BEACH VILLAS CONDO DESC OR 2602 PG 1797 UNIT D-203</t>
  </si>
  <si>
    <t>https://www.leepa.org/Display/Displayparcel.aspx?folioID=10004367</t>
  </si>
  <si>
    <t>264521260000D2040</t>
  </si>
  <si>
    <t>2324 BEACH VILLAS</t>
  </si>
  <si>
    <t>2324</t>
  </si>
  <si>
    <t>ROVNER RONALD J &amp; STACY D</t>
  </si>
  <si>
    <t>5148 PROVIDENCE RETREAT LN</t>
  </si>
  <si>
    <t>CHARLOTTE</t>
  </si>
  <si>
    <t>NC</t>
  </si>
  <si>
    <t>28270</t>
  </si>
  <si>
    <t>2017000105108</t>
  </si>
  <si>
    <t>-B1250-P0184-</t>
  </si>
  <si>
    <t>SUNSET BEACH VILLAS CONDO DESC OR 2602 PG 1797 UNIT D-204</t>
  </si>
  <si>
    <t>https://www.leepa.org/Display/Displayparcel.aspx?folioID=10004368</t>
  </si>
  <si>
    <t>264521260000D2050</t>
  </si>
  <si>
    <t>2325 BEACH VILLAS</t>
  </si>
  <si>
    <t>2325</t>
  </si>
  <si>
    <t>SCHNEIDER TOD &amp; CYNTHIA</t>
  </si>
  <si>
    <t>3183 EDINBURG AVE NW</t>
  </si>
  <si>
    <t>44708</t>
  </si>
  <si>
    <t>2017000168690</t>
  </si>
  <si>
    <t>-B1658-P0665-</t>
  </si>
  <si>
    <t>-B1248-P1249-</t>
  </si>
  <si>
    <t>SUNSET BEACH VILLAS CONDO DESC OR 2602 PG 1797 UNIT D-205</t>
  </si>
  <si>
    <t>https://www.leepa.org/Display/Displayparcel.aspx?folioID=10004369</t>
  </si>
  <si>
    <t>264521260000D2060</t>
  </si>
  <si>
    <t>2326 BEACH VILLAS</t>
  </si>
  <si>
    <t>2326</t>
  </si>
  <si>
    <t>23 A WILLIAM ST</t>
  </si>
  <si>
    <t>GREENWICH</t>
  </si>
  <si>
    <t>06830</t>
  </si>
  <si>
    <t>-B4318-P1547-</t>
  </si>
  <si>
    <t>-B1252-P1376-</t>
  </si>
  <si>
    <t>SUNSET BEACH VILLAS CONDO DESC OR 2602 PG 1797 UNIT D-206</t>
  </si>
  <si>
    <t>https://www.leepa.org/Display/Displayparcel.aspx?folioID=10004370</t>
  </si>
  <si>
    <t>264521260000D2070</t>
  </si>
  <si>
    <t>2327 BEACH VILLAS</t>
  </si>
  <si>
    <t>2327</t>
  </si>
  <si>
    <t>NICHOLS JEFFREY A + CATHERINE</t>
  </si>
  <si>
    <t>233 GLYN TAWEL DR</t>
  </si>
  <si>
    <t>-B4769-P2424-</t>
  </si>
  <si>
    <t>-B3389-P2555-</t>
  </si>
  <si>
    <t>-B2201-P2750-</t>
  </si>
  <si>
    <t>-B1664-P4644-</t>
  </si>
  <si>
    <t>SUNSET BEACH VILLAS CONDO DESC OR 2602 PG 1797 UNIT D-207</t>
  </si>
  <si>
    <t>https://www.leepa.org/Display/Displayparcel.aspx?folioID=10004371</t>
  </si>
  <si>
    <t>264521260000D2080</t>
  </si>
  <si>
    <t>2328 BEACH VILLAS</t>
  </si>
  <si>
    <t>2328</t>
  </si>
  <si>
    <t>RUKSTALES JILL M TR</t>
  </si>
  <si>
    <t>FOR JILL M RUKSTALES TRUST</t>
  </si>
  <si>
    <t>1860 THORNHILL RD</t>
  </si>
  <si>
    <t>INVERNESS</t>
  </si>
  <si>
    <t>60067</t>
  </si>
  <si>
    <t>2013000152257</t>
  </si>
  <si>
    <t>-B3272-P4822-</t>
  </si>
  <si>
    <t>-B2064-P3574-</t>
  </si>
  <si>
    <t>-B1248-P0882-</t>
  </si>
  <si>
    <t>SUNSET BEACH VILLAS CONDO DESC OR 2602 PG 1797 UNIT D-208</t>
  </si>
  <si>
    <t>https://www.leepa.org/Display/Displayparcel.aspx?folioID=10004372</t>
  </si>
  <si>
    <t>264521260000D3010</t>
  </si>
  <si>
    <t>2331 BEACH VILLAS</t>
  </si>
  <si>
    <t>2331</t>
  </si>
  <si>
    <t>WEISS MANUEL + KAREN</t>
  </si>
  <si>
    <t>PO BOX 2301</t>
  </si>
  <si>
    <t>-B4100-P3332-</t>
  </si>
  <si>
    <t>-B3884-P0004-</t>
  </si>
  <si>
    <t>-B3630-P1331-</t>
  </si>
  <si>
    <t>-B3219-P0714-</t>
  </si>
  <si>
    <t>SUNSET BEACH VILLAS CONDO DESC OR 2602 PG 1797 UNIT D-301</t>
  </si>
  <si>
    <t>https://www.leepa.org/Display/Displayparcel.aspx?folioID=10004373</t>
  </si>
  <si>
    <t>264521260000D3020</t>
  </si>
  <si>
    <t>2332 BEACH VILLAS</t>
  </si>
  <si>
    <t>2332</t>
  </si>
  <si>
    <t>BLUME MATTHEW T &amp;</t>
  </si>
  <si>
    <t>PULLINS SARAH E</t>
  </si>
  <si>
    <t>2224 W CARMEN AVE</t>
  </si>
  <si>
    <t>60625</t>
  </si>
  <si>
    <t>2019000200818</t>
  </si>
  <si>
    <t>2014000195938</t>
  </si>
  <si>
    <t>-B3290-P2241-</t>
  </si>
  <si>
    <t>-B2653-P1339-</t>
  </si>
  <si>
    <t>SUNSET BEACH VILLAS CONDO DESC OR 2602 PG 1797 UNIT D-302</t>
  </si>
  <si>
    <t>https://www.leepa.org/Display/Displayparcel.aspx?folioID=10004374</t>
  </si>
  <si>
    <t>264521260000D3030</t>
  </si>
  <si>
    <t>2333 BEACH VILLAS</t>
  </si>
  <si>
    <t>2333</t>
  </si>
  <si>
    <t>SCHODITSCH JOHN S +</t>
  </si>
  <si>
    <t>JONES CHAD W</t>
  </si>
  <si>
    <t>851 DEERPATH CT</t>
  </si>
  <si>
    <t>WHEATON</t>
  </si>
  <si>
    <t>60189</t>
  </si>
  <si>
    <t>2017000080183</t>
  </si>
  <si>
    <t>2010000049292</t>
  </si>
  <si>
    <t>2006000245713</t>
  </si>
  <si>
    <t>-B2519-P1100-</t>
  </si>
  <si>
    <t>SUNSET BEACH VILLAS CONDO DESC OR 2602 PG 1797 UNIT D-303</t>
  </si>
  <si>
    <t>https://www.leepa.org/Display/Displayparcel.aspx?folioID=10004375</t>
  </si>
  <si>
    <t>264521260000D3040</t>
  </si>
  <si>
    <t>2334 BEACH VILLAS</t>
  </si>
  <si>
    <t>2334</t>
  </si>
  <si>
    <t>BUKOWSKI THOMAS + JOYCE</t>
  </si>
  <si>
    <t>31 IRIS WAY</t>
  </si>
  <si>
    <t>BERLIN</t>
  </si>
  <si>
    <t>06037</t>
  </si>
  <si>
    <t>-B3061-P2274-</t>
  </si>
  <si>
    <t>-B2180-P3823-</t>
  </si>
  <si>
    <t>-B1694-P1538-</t>
  </si>
  <si>
    <t>SUNSET BEACH VILLAS CONDO DESC OR 2602 PG 1797 UNIT D-304</t>
  </si>
  <si>
    <t>https://www.leepa.org/Display/Displayparcel.aspx?folioID=10004376</t>
  </si>
  <si>
    <t>264521260000D3050</t>
  </si>
  <si>
    <t>2335 BEACH VILLAS</t>
  </si>
  <si>
    <t>2335</t>
  </si>
  <si>
    <t>KLEINFELDER MICHAEL J &amp;</t>
  </si>
  <si>
    <t>KLEINFELDER KATHLEEN A</t>
  </si>
  <si>
    <t>11799 GRANDSTONE LANE</t>
  </si>
  <si>
    <t>CINCINNATI</t>
  </si>
  <si>
    <t>45249</t>
  </si>
  <si>
    <t>2015000110120</t>
  </si>
  <si>
    <t>-B3709-P1744-</t>
  </si>
  <si>
    <t>-B1253-P0368-</t>
  </si>
  <si>
    <t>SUNSET BEACH VILLAS CONDO DESC OR 2602 PG 1797 UNIT D-305</t>
  </si>
  <si>
    <t>https://www.leepa.org/Display/Displayparcel.aspx?folioID=10004377</t>
  </si>
  <si>
    <t>264521260000D3060</t>
  </si>
  <si>
    <t>2336 BEACH VILLAS</t>
  </si>
  <si>
    <t>2336</t>
  </si>
  <si>
    <t>HEISINGER PETER B + GEORGIA S</t>
  </si>
  <si>
    <t>544 EXMOOR RD</t>
  </si>
  <si>
    <t>2012000274692</t>
  </si>
  <si>
    <t>-B4187-P0366-</t>
  </si>
  <si>
    <t>-B1249-P1931-</t>
  </si>
  <si>
    <t>SUNSET BEACH VILLAS CONDO DESC OR 2602 PG 1797 UNIT D-306</t>
  </si>
  <si>
    <t>https://www.leepa.org/Display/Displayparcel.aspx?folioID=10004378</t>
  </si>
  <si>
    <t>264521260000D3070</t>
  </si>
  <si>
    <t>2337 BEACH VILLAS</t>
  </si>
  <si>
    <t>2337</t>
  </si>
  <si>
    <t>MUHART MATTHEW J &amp;</t>
  </si>
  <si>
    <t>MUHART MICHELLE E</t>
  </si>
  <si>
    <t>5945 PINEWOOD AVE</t>
  </si>
  <si>
    <t>2017000124349</t>
  </si>
  <si>
    <t>2017000022669</t>
  </si>
  <si>
    <t>-B2974-P3464-</t>
  </si>
  <si>
    <t>-B2672-P0023-</t>
  </si>
  <si>
    <t>SUNSET BEACH VILLAS CONDO DESC OR 2602 PG 1797 UNIT D-307</t>
  </si>
  <si>
    <t>https://www.leepa.org/Display/Displayparcel.aspx?folioID=10004379</t>
  </si>
  <si>
    <t>264521260000D3080</t>
  </si>
  <si>
    <t>2338 BEACH VILLAS</t>
  </si>
  <si>
    <t>2338</t>
  </si>
  <si>
    <t>SUCHY THEODORE J + DIANA L</t>
  </si>
  <si>
    <t>7 S 525 OLD COLLEGE RD</t>
  </si>
  <si>
    <t>2014000117352</t>
  </si>
  <si>
    <t>-B3128-P2806-</t>
  </si>
  <si>
    <t>-B2230-P4770-</t>
  </si>
  <si>
    <t>-B1469-P1853-</t>
  </si>
  <si>
    <t>SUNSET BEACH VILLAS CONDO DESC OR 2602 PG 1797 UNIT D-308</t>
  </si>
  <si>
    <t>https://www.leepa.org/Display/Displayparcel.aspx?folioID=10004380</t>
  </si>
  <si>
    <t>26452120000000240</t>
  </si>
  <si>
    <t>24 BEACH HOMES</t>
  </si>
  <si>
    <t>24</t>
  </si>
  <si>
    <t>KELLY FAMILY LP</t>
  </si>
  <si>
    <t>KELLY MICHAEL F</t>
  </si>
  <si>
    <t>PO BOX 548</t>
  </si>
  <si>
    <t>-B1889-P0288-</t>
  </si>
  <si>
    <t>-B1717-P3631-</t>
  </si>
  <si>
    <t>SOUTH SEAS PLANTATION BEACH HOME LAND CONDO PH I OR 2199 PG 1998 + CPB 4 PG 69 HOME 24</t>
  </si>
  <si>
    <t>https://www.leepa.org/Display/Displayparcel.aspx?folioID=10004251</t>
  </si>
  <si>
    <t>264521280000E1010</t>
  </si>
  <si>
    <t>2411 BEACH VILLAS</t>
  </si>
  <si>
    <t>2411</t>
  </si>
  <si>
    <t>B AND B VENTURES LLC</t>
  </si>
  <si>
    <t>2020 EDENBERRY DR</t>
  </si>
  <si>
    <t>2007000359185</t>
  </si>
  <si>
    <t>-B3225-P3670-</t>
  </si>
  <si>
    <t>-B2297-P4247-</t>
  </si>
  <si>
    <t>-B2236-P3491-</t>
  </si>
  <si>
    <t>BEACH VILLAS III CONDO 1 DESC OR 2646 PG 3910 BLDG E UNIT 101</t>
  </si>
  <si>
    <t>https://www.leepa.org/Display/Displayparcel.aspx?folioID=10004444</t>
  </si>
  <si>
    <t>264521280000E1020</t>
  </si>
  <si>
    <t>2412 BEACH VILLAS</t>
  </si>
  <si>
    <t>2412</t>
  </si>
  <si>
    <t>CALLAHAN MICHAEL + SHELIA</t>
  </si>
  <si>
    <t>2001 RUTLEAND RD</t>
  </si>
  <si>
    <t>TIFTON</t>
  </si>
  <si>
    <t>31793</t>
  </si>
  <si>
    <t>2013000039269</t>
  </si>
  <si>
    <t>2012000254917</t>
  </si>
  <si>
    <t>-B1272-P0341-</t>
  </si>
  <si>
    <t>BEACH VILLAS III CONDO 1 DESC OR 2646 PG 3910 BLDG E UNIT 102</t>
  </si>
  <si>
    <t>https://www.leepa.org/Display/Displayparcel.aspx?folioID=10004445</t>
  </si>
  <si>
    <t>264521280000E1030</t>
  </si>
  <si>
    <t>2413 BEACH VILLAS</t>
  </si>
  <si>
    <t>2413</t>
  </si>
  <si>
    <t>URSINI ANATOLIJ + BRENDA E</t>
  </si>
  <si>
    <t>75 PINE BROOK CT</t>
  </si>
  <si>
    <t>CHESHIRE</t>
  </si>
  <si>
    <t>06410</t>
  </si>
  <si>
    <t>-B1685-P2165-</t>
  </si>
  <si>
    <t>-B1285-P2083-</t>
  </si>
  <si>
    <t>BEACH VILLAS III CONDO 1 DESC OR 2646 PG 3910 BLDG E UNIT 103</t>
  </si>
  <si>
    <t>https://www.leepa.org/Display/Displayparcel.aspx?folioID=10004446</t>
  </si>
  <si>
    <t>264521280000E1040</t>
  </si>
  <si>
    <t>2414 BEACH VILLAS</t>
  </si>
  <si>
    <t>2414</t>
  </si>
  <si>
    <t>B &amp; P SANDS LLC</t>
  </si>
  <si>
    <t>1313 GASPARILLA DR</t>
  </si>
  <si>
    <t>33901</t>
  </si>
  <si>
    <t>2020000145890</t>
  </si>
  <si>
    <t>2018000196992</t>
  </si>
  <si>
    <t>-B4603-P0397-</t>
  </si>
  <si>
    <t>-B4001-P3192-</t>
  </si>
  <si>
    <t>BEACH VILLAS III CONDO 1 DESC OR 2646 PG 3910 BLDG E UNIT 104</t>
  </si>
  <si>
    <t>https://www.leepa.org/Display/Displayparcel.aspx?folioID=10004447</t>
  </si>
  <si>
    <t>264521280000E1050</t>
  </si>
  <si>
    <t>2415 BEACH VILLAS</t>
  </si>
  <si>
    <t>2415</t>
  </si>
  <si>
    <t>BALTUS JOHN F</t>
  </si>
  <si>
    <t>10720 COUNTY ROAD N</t>
  </si>
  <si>
    <t>MARSHFIELD</t>
  </si>
  <si>
    <t>54449</t>
  </si>
  <si>
    <t>2015000056834</t>
  </si>
  <si>
    <t>2006000049526</t>
  </si>
  <si>
    <t>-B2606-P3082-</t>
  </si>
  <si>
    <t>-B2233-P3068-</t>
  </si>
  <si>
    <t>BEACH VILLAS III CONDO 1 DESC OR 2646 PG 3910 BLDG E UNIT 105</t>
  </si>
  <si>
    <t>https://www.leepa.org/Display/Displayparcel.aspx?folioID=10004448</t>
  </si>
  <si>
    <t>264521280000E1060</t>
  </si>
  <si>
    <t>2416 BEACH VILLAS</t>
  </si>
  <si>
    <t>2416</t>
  </si>
  <si>
    <t>HUBER ROBERT P &amp; LIRIA U</t>
  </si>
  <si>
    <t>725 AMERICAN HOLLY PL</t>
  </si>
  <si>
    <t>OVIEDO</t>
  </si>
  <si>
    <t>32765</t>
  </si>
  <si>
    <t>2016000202007</t>
  </si>
  <si>
    <t>2013000013023</t>
  </si>
  <si>
    <t>-B3383-P0958-</t>
  </si>
  <si>
    <t>-B2320-P2475-</t>
  </si>
  <si>
    <t>BEACH VILLAS III CONDO 1 DESC OR 2646 PG 3910 BLDG E UNIT 106</t>
  </si>
  <si>
    <t>https://www.leepa.org/Display/Displayparcel.aspx?folioID=10004449</t>
  </si>
  <si>
    <t>264521280000E1070</t>
  </si>
  <si>
    <t>2417 BEACH VILLAS</t>
  </si>
  <si>
    <t>2417</t>
  </si>
  <si>
    <t>SHAPIRO DANIEL M</t>
  </si>
  <si>
    <t>14 GUNPOWDER LN</t>
  </si>
  <si>
    <t>EAST HAMPTON</t>
  </si>
  <si>
    <t>11937</t>
  </si>
  <si>
    <t>2020000092714</t>
  </si>
  <si>
    <t>-B4782-P0674-</t>
  </si>
  <si>
    <t>-B1734-P0726-</t>
  </si>
  <si>
    <t>-B1273-P1020-</t>
  </si>
  <si>
    <t>BEACH VILLAS III CONDO 1 DESC OR 2646 PG 3910 BLDG E UNIT 107</t>
  </si>
  <si>
    <t>https://www.leepa.org/Display/Displayparcel.aspx?folioID=10004450</t>
  </si>
  <si>
    <t>264521280000E1080</t>
  </si>
  <si>
    <t>2418 BEACH VILLAS</t>
  </si>
  <si>
    <t>2418</t>
  </si>
  <si>
    <t>MCCORD KEVIN W</t>
  </si>
  <si>
    <t>9990 SW PEACE RIVER ST</t>
  </si>
  <si>
    <t>ARCADIA</t>
  </si>
  <si>
    <t>34269</t>
  </si>
  <si>
    <t>2020000239762</t>
  </si>
  <si>
    <t>2019000128280</t>
  </si>
  <si>
    <t>2015000076719</t>
  </si>
  <si>
    <t>-B3330-P4336-</t>
  </si>
  <si>
    <t>BEACH VILLAS III CONDO 1 DESC OR 2646 PG 3910 BLDG E UNIT 108</t>
  </si>
  <si>
    <t>https://www.leepa.org/Display/Displayparcel.aspx?folioID=10004451</t>
  </si>
  <si>
    <t>264521280000E2010</t>
  </si>
  <si>
    <t>2421 BEACH VILLAS</t>
  </si>
  <si>
    <t>2421</t>
  </si>
  <si>
    <t>DARLING ALBERTA H TR</t>
  </si>
  <si>
    <t>FOR ALBERTA H DARLING TRUST</t>
  </si>
  <si>
    <t>1325 W DEAN RD</t>
  </si>
  <si>
    <t>MILWAUKEE</t>
  </si>
  <si>
    <t>53217</t>
  </si>
  <si>
    <t>-B1274-P1618-</t>
  </si>
  <si>
    <t>BEACH VILLAS III CONDO 1 DESC OR 2646 PG 3910 BLDG E UNIT 201</t>
  </si>
  <si>
    <t>https://www.leepa.org/Display/Displayparcel.aspx?folioID=10004452</t>
  </si>
  <si>
    <t>264521280000E2020</t>
  </si>
  <si>
    <t>2422 BEACH VILLAS</t>
  </si>
  <si>
    <t>2422</t>
  </si>
  <si>
    <t>GLENCAIRN GROUP LTD</t>
  </si>
  <si>
    <t>25 LYMAN CIR</t>
  </si>
  <si>
    <t>SHAKER HEIGHTS</t>
  </si>
  <si>
    <t>44122</t>
  </si>
  <si>
    <t>2020000274898</t>
  </si>
  <si>
    <t>2017000126303</t>
  </si>
  <si>
    <t>-B4312-P0888-</t>
  </si>
  <si>
    <t>-B2126-P4794-</t>
  </si>
  <si>
    <t>BEACH VILLAS III CONDO 1 DESC OR 2646 PG 3910 BLDG E UNIT 202</t>
  </si>
  <si>
    <t>https://www.leepa.org/Display/Displayparcel.aspx?folioID=10004453</t>
  </si>
  <si>
    <t>264521280000E2030</t>
  </si>
  <si>
    <t>2423 BEACH VILLAS</t>
  </si>
  <si>
    <t>2423</t>
  </si>
  <si>
    <t>BY THE SEA BOOKKEEPING LLC</t>
  </si>
  <si>
    <t>4797 RUE BELLE MER</t>
  </si>
  <si>
    <t>2018000199626</t>
  </si>
  <si>
    <t>2009000106401</t>
  </si>
  <si>
    <t>2009000052925</t>
  </si>
  <si>
    <t>-B4228-P4660-</t>
  </si>
  <si>
    <t>BEACH VILLAS III CONDO 1 DESC OR 2646 PG 3910 BLDG E UNIT 203</t>
  </si>
  <si>
    <t>https://www.leepa.org/Display/Displayparcel.aspx?folioID=10004454</t>
  </si>
  <si>
    <t>264521280000E2040</t>
  </si>
  <si>
    <t>2424 BEACH VILLAS</t>
  </si>
  <si>
    <t>2424</t>
  </si>
  <si>
    <t>SANDCASTLE PROPERTIES LTD</t>
  </si>
  <si>
    <t>5291 MEADOW WOOD BLVD</t>
  </si>
  <si>
    <t>LYNDHURST</t>
  </si>
  <si>
    <t>44124</t>
  </si>
  <si>
    <t>2005000003013</t>
  </si>
  <si>
    <t>-B3085-P3227-</t>
  </si>
  <si>
    <t>-B1287-P2217-</t>
  </si>
  <si>
    <t>BEACH VILLAS III CONDO 1 DESC OR 2646 PG 3910 BLDG E UNIT 204</t>
  </si>
  <si>
    <t>https://www.leepa.org/Display/Displayparcel.aspx?folioID=10004455</t>
  </si>
  <si>
    <t>264521280000E2050</t>
  </si>
  <si>
    <t>2425 BEACH VILLAS</t>
  </si>
  <si>
    <t>2425</t>
  </si>
  <si>
    <t>SHAFFER FAMILY LP +</t>
  </si>
  <si>
    <t>NOTEBOOM TRUST</t>
  </si>
  <si>
    <t>1000 E TOMAR RD</t>
  </si>
  <si>
    <t>SIOUX FALLS</t>
  </si>
  <si>
    <t>SD</t>
  </si>
  <si>
    <t>57105</t>
  </si>
  <si>
    <t>2014000056669</t>
  </si>
  <si>
    <t>-B3333-P3550-</t>
  </si>
  <si>
    <t>-B2377-P4140-</t>
  </si>
  <si>
    <t>BEACH VILLAS III CONDO 1 DESC OR 2646 PG 3910 BLDG E UNIT 205</t>
  </si>
  <si>
    <t>https://www.leepa.org/Display/Displayparcel.aspx?folioID=10004456</t>
  </si>
  <si>
    <t>264521280000E2060</t>
  </si>
  <si>
    <t>2426 BEACH VILLAS</t>
  </si>
  <si>
    <t>2426</t>
  </si>
  <si>
    <t>2019000247804</t>
  </si>
  <si>
    <t>-B1844-P4117-</t>
  </si>
  <si>
    <t>-B1647-P2692-</t>
  </si>
  <si>
    <t>BEACH VILLAS III CONDO 1 DESC OR 2646 PG 3910 BLDG E UNIT 206</t>
  </si>
  <si>
    <t>https://www.leepa.org/Display/Displayparcel.aspx?folioID=10004457</t>
  </si>
  <si>
    <t>264521280000E2070</t>
  </si>
  <si>
    <t>2427 BEACH VILLAS</t>
  </si>
  <si>
    <t>2427</t>
  </si>
  <si>
    <t>HANLEY CHARLES S JR TR</t>
  </si>
  <si>
    <t>5450 SUBIACO DR UNIT 420</t>
  </si>
  <si>
    <t>LISLE</t>
  </si>
  <si>
    <t>60532</t>
  </si>
  <si>
    <t>BEACH VILLAS III CONDO 1 DESC OR 2646 PG 3910 BLDG E UNIT 207</t>
  </si>
  <si>
    <t>https://www.leepa.org/Display/Displayparcel.aspx?folioID=10004458</t>
  </si>
  <si>
    <t>264521280000E2080</t>
  </si>
  <si>
    <t>2428 BEACH VILLAS</t>
  </si>
  <si>
    <t>2428</t>
  </si>
  <si>
    <t>DIVERNIERO STEVEN &amp;</t>
  </si>
  <si>
    <t>DIVERNIERO MICHAELA</t>
  </si>
  <si>
    <t>17523 SPRINGWINDS DR</t>
  </si>
  <si>
    <t>CORNELIUS</t>
  </si>
  <si>
    <t>28031</t>
  </si>
  <si>
    <t>2019000046871</t>
  </si>
  <si>
    <t>2009000324835</t>
  </si>
  <si>
    <t>-B2979-P2945-</t>
  </si>
  <si>
    <t>-B2223-P3336-</t>
  </si>
  <si>
    <t>BEACH VILLAS III CONDO 1 DESC OR 646 PG 3910 BLDG E UNIT 208</t>
  </si>
  <si>
    <t>https://www.leepa.org/Display/Displayparcel.aspx?folioID=10004459</t>
  </si>
  <si>
    <t>264521280000E3010</t>
  </si>
  <si>
    <t>2431 BEACH VILLAS</t>
  </si>
  <si>
    <t>2431</t>
  </si>
  <si>
    <t>ALEXANDER WILLIAM &amp; DEBORAH</t>
  </si>
  <si>
    <t>17107 MAGNOLIA ISLAND BLVD</t>
  </si>
  <si>
    <t>CLERMONT</t>
  </si>
  <si>
    <t>34711</t>
  </si>
  <si>
    <t>-B2000-P1579-</t>
  </si>
  <si>
    <t>-B1525-P0472-</t>
  </si>
  <si>
    <t>BEACH VILLAS III CONDO 1 DESC OR 2646 PG 3910 BLDG E UNIT 301</t>
  </si>
  <si>
    <t>https://www.leepa.org/Display/Displayparcel.aspx?folioID=10004460</t>
  </si>
  <si>
    <t>264521280000E3020</t>
  </si>
  <si>
    <t>2432 BEACH VILLAS</t>
  </si>
  <si>
    <t>2432</t>
  </si>
  <si>
    <t>SOUTHWESTERN LAND CO INC</t>
  </si>
  <si>
    <t>2824 MAYFIELD RD</t>
  </si>
  <si>
    <t>WAYZATA</t>
  </si>
  <si>
    <t>55391</t>
  </si>
  <si>
    <t>-B3223-P1174-</t>
  </si>
  <si>
    <t>-B2487-P2555-</t>
  </si>
  <si>
    <t>-B1888-P1409-</t>
  </si>
  <si>
    <t>BEACH VILLAS III CONDO 1 DESC OR 2646 PG 3910 BLDG E UNIT 302</t>
  </si>
  <si>
    <t>https://www.leepa.org/Display/Displayparcel.aspx?folioID=10004461</t>
  </si>
  <si>
    <t>264521280000E3030</t>
  </si>
  <si>
    <t>2433 BEACH VILLAS</t>
  </si>
  <si>
    <t>2433</t>
  </si>
  <si>
    <t>2012000213840</t>
  </si>
  <si>
    <t>-B4729-P2115-</t>
  </si>
  <si>
    <t>-B3225-P4688-</t>
  </si>
  <si>
    <t>-B2644-P2477-</t>
  </si>
  <si>
    <t>BEACH VILLAS III CONDO 1 DESC OR 2646 PG 3910 BLDG E UNIT 303</t>
  </si>
  <si>
    <t>https://www.leepa.org/Display/Displayparcel.aspx?folioID=10004462</t>
  </si>
  <si>
    <t>264521280000E3040</t>
  </si>
  <si>
    <t>2434 BEACH VILLAS</t>
  </si>
  <si>
    <t>2434</t>
  </si>
  <si>
    <t>SCHUVER MARK T +</t>
  </si>
  <si>
    <t>SCHUVER LINDA K ET AL</t>
  </si>
  <si>
    <t>810 EMERALD CT</t>
  </si>
  <si>
    <t>-B2980-P3037-</t>
  </si>
  <si>
    <t>-B1680-P0827-</t>
  </si>
  <si>
    <t>-B1480-P2158-</t>
  </si>
  <si>
    <t>BEACH VILLAS III CONDO 1 DESC OR 2646 PG 3910 BLDG E UNIT 304</t>
  </si>
  <si>
    <t>https://www.leepa.org/Display/Displayparcel.aspx?folioID=10004463</t>
  </si>
  <si>
    <t>264521280000E3050</t>
  </si>
  <si>
    <t>2435 BEACH VILLAS</t>
  </si>
  <si>
    <t>2435</t>
  </si>
  <si>
    <t>YOUNG ROBERT H &amp; TERRY B TR</t>
  </si>
  <si>
    <t>FOR BEACH VILLAS III REALTY TRUST</t>
  </si>
  <si>
    <t>10 BOWDOIN ST UNIT 306</t>
  </si>
  <si>
    <t>02114</t>
  </si>
  <si>
    <t>-B3045-P3573-</t>
  </si>
  <si>
    <t>-B1272-P1267-</t>
  </si>
  <si>
    <t>BEACH VILLAS III CONDO 1 DESC OR 2646 PG 3910 BLDG E UNIT 305</t>
  </si>
  <si>
    <t>https://www.leepa.org/Display/Displayparcel.aspx?folioID=10004464</t>
  </si>
  <si>
    <t>264521280000E3060</t>
  </si>
  <si>
    <t>2436 BEACH VILLAS</t>
  </si>
  <si>
    <t>2436</t>
  </si>
  <si>
    <t>PLODER STEVEN E TR</t>
  </si>
  <si>
    <t>FOR STEVEN E PLODER TRUST</t>
  </si>
  <si>
    <t>942 LAKEWOOD DR</t>
  </si>
  <si>
    <t>BARRINGTON</t>
  </si>
  <si>
    <t>60010</t>
  </si>
  <si>
    <t>2019000210994</t>
  </si>
  <si>
    <t>-B3647-P3472-</t>
  </si>
  <si>
    <t>-B3277-P3823-</t>
  </si>
  <si>
    <t>-B2692-P0896-</t>
  </si>
  <si>
    <t>BEACH VILLAS III CONDO 1 DESC OR 2646 PG 3910 BLDG E UNIT 306</t>
  </si>
  <si>
    <t>https://www.leepa.org/Display/Displayparcel.aspx?folioID=10004465</t>
  </si>
  <si>
    <t>264521280000E3070</t>
  </si>
  <si>
    <t>2437 BEACH VILLAS</t>
  </si>
  <si>
    <t>2437</t>
  </si>
  <si>
    <t>DICKEY JOHN ROBERT &amp; JOY M</t>
  </si>
  <si>
    <t>PO BOX 60936</t>
  </si>
  <si>
    <t>33906</t>
  </si>
  <si>
    <t>-B4113-P1878-</t>
  </si>
  <si>
    <t>-B2201-P1854-</t>
  </si>
  <si>
    <t>-B2000-P1171-</t>
  </si>
  <si>
    <t>BEACH VILLAS III CONDO 1 DESC OR 2646 PG 3910 BLDG E UNIT 307</t>
  </si>
  <si>
    <t>https://www.leepa.org/Display/Displayparcel.aspx?folioID=10004466</t>
  </si>
  <si>
    <t>264521280000E3080</t>
  </si>
  <si>
    <t>2438 BEACH VILLAS</t>
  </si>
  <si>
    <t>2438</t>
  </si>
  <si>
    <t>WESTPHAL THOMS J TR</t>
  </si>
  <si>
    <t>FOR CAROLINE M WESTPHAL TRUST</t>
  </si>
  <si>
    <t>12540 CLARKE MANOR CIR</t>
  </si>
  <si>
    <t>63141</t>
  </si>
  <si>
    <t>2010000137545</t>
  </si>
  <si>
    <t>-B2703-P1500-</t>
  </si>
  <si>
    <t>-B1841-P3034-</t>
  </si>
  <si>
    <t>BEACH VILLAS III CONDO 1 DESC OR 2646 PG 3910 BLDG E UNIT 308</t>
  </si>
  <si>
    <t>https://www.leepa.org/Display/Displayparcel.aspx?folioID=10004467</t>
  </si>
  <si>
    <t>35452109000001040</t>
  </si>
  <si>
    <t>11532 ANDY ROSSE LN 104</t>
  </si>
  <si>
    <t>104</t>
  </si>
  <si>
    <t>MAZZOTTA JAMES I + KATHLEEN</t>
  </si>
  <si>
    <t>-B4790-P0828-</t>
  </si>
  <si>
    <t>-B2958-P1616-</t>
  </si>
  <si>
    <t>-B2161-P4510-</t>
  </si>
  <si>
    <t>TORTUGA PLACE UNIT 104 OR 2153 PG 4450</t>
  </si>
  <si>
    <t>https://www.leepa.org/Display/Displayparcel.aspx?folioID=10004896</t>
  </si>
  <si>
    <t>26452120000000250</t>
  </si>
  <si>
    <t>25 BEACH HOMES</t>
  </si>
  <si>
    <t>25</t>
  </si>
  <si>
    <t>BELL THOMAS FRANKLIN + MARY M</t>
  </si>
  <si>
    <t>408 TRYON DR</t>
  </si>
  <si>
    <t>GOLDSBORO</t>
  </si>
  <si>
    <t>27530</t>
  </si>
  <si>
    <t>2006000264840</t>
  </si>
  <si>
    <t>-B3421-P2337-</t>
  </si>
  <si>
    <t>-B2975-P2356-</t>
  </si>
  <si>
    <t>-B2845-P4148-</t>
  </si>
  <si>
    <t>SOUTH SEAS PLANTATION BEACH HOME LAND CONDO PH I OR 2199 PG 1998 + CPB 4 PG 69 HOME 25</t>
  </si>
  <si>
    <t>https://www.leepa.org/Display/Displayparcel.aspx?folioID=10004252</t>
  </si>
  <si>
    <t>264521290000F1010</t>
  </si>
  <si>
    <t>2511 BEACH VILLAS</t>
  </si>
  <si>
    <t>2511</t>
  </si>
  <si>
    <t>MCGREGOR COLIN JAMES &amp;</t>
  </si>
  <si>
    <t>MCGREGOR GAIL ELIZABETH</t>
  </si>
  <si>
    <t>31 CRAMAR CRES</t>
  </si>
  <si>
    <t>CHATHAM</t>
  </si>
  <si>
    <t>N7M 6G3</t>
  </si>
  <si>
    <t>2014000245635</t>
  </si>
  <si>
    <t>-B4451-P3671-</t>
  </si>
  <si>
    <t>-B2194-P2670-</t>
  </si>
  <si>
    <t>-B1524-P1526-</t>
  </si>
  <si>
    <t>BEACH VILLAS III CONDO 2 DESC OR 2646 PG 3910 BLDG F UNIT 101</t>
  </si>
  <si>
    <t>https://www.leepa.org/Display/Displayparcel.aspx?folioID=10004470</t>
  </si>
  <si>
    <t>264521290000F1020</t>
  </si>
  <si>
    <t>2512 BEACH VILLAS</t>
  </si>
  <si>
    <t>2512</t>
  </si>
  <si>
    <t>CONNOR JOHN F &amp; SUSAN M</t>
  </si>
  <si>
    <t>14 CANYON CREST CT</t>
  </si>
  <si>
    <t>FRISCO</t>
  </si>
  <si>
    <t>75034</t>
  </si>
  <si>
    <t>-B4308-P1652-</t>
  </si>
  <si>
    <t>-B2996-P0044-</t>
  </si>
  <si>
    <t>-B2238-P3491-</t>
  </si>
  <si>
    <t>-B2093-P3811-</t>
  </si>
  <si>
    <t>BEACH VILLAS III CONDO 2 DESC OR 2646 PG 3910 BLDG F UNIT 102</t>
  </si>
  <si>
    <t>https://www.leepa.org/Display/Displayparcel.aspx?folioID=10004471</t>
  </si>
  <si>
    <t>264521290000F1030</t>
  </si>
  <si>
    <t>2513 BEACH VILLAS</t>
  </si>
  <si>
    <t>2513</t>
  </si>
  <si>
    <t>JENKINS MARIANNE TR</t>
  </si>
  <si>
    <t>FOR GULF COAST REALTY TRUST</t>
  </si>
  <si>
    <t>930 BROADWAY</t>
  </si>
  <si>
    <t>EVERETT</t>
  </si>
  <si>
    <t>02149</t>
  </si>
  <si>
    <t>-B2498-P2693-</t>
  </si>
  <si>
    <t>-B1311-P1913-</t>
  </si>
  <si>
    <t>BEACH VILLAS III CONDO 2 DESC OR 2646 PG 3910 BLDG F UNIT 103</t>
  </si>
  <si>
    <t>https://www.leepa.org/Display/Displayparcel.aspx?folioID=10004472</t>
  </si>
  <si>
    <t>264521290000F1040</t>
  </si>
  <si>
    <t>2514 BEACH VILLAS</t>
  </si>
  <si>
    <t>2514</t>
  </si>
  <si>
    <t>MONTGOMERY JOHN P</t>
  </si>
  <si>
    <t>13927 WATERWAY BLVD</t>
  </si>
  <si>
    <t>FORTVILLE</t>
  </si>
  <si>
    <t>46040</t>
  </si>
  <si>
    <t>-B4144-P1425-</t>
  </si>
  <si>
    <t>-B1825-P0062-</t>
  </si>
  <si>
    <t>BEACH VILLAS III CONDO 2 DESC OR 2646 PG 3910 BLDG F UNIT 104</t>
  </si>
  <si>
    <t>https://www.leepa.org/Display/Displayparcel.aspx?folioID=10004473</t>
  </si>
  <si>
    <t>264521290000F1050</t>
  </si>
  <si>
    <t>2515 BEACH VILLAS</t>
  </si>
  <si>
    <t>2515</t>
  </si>
  <si>
    <t>WAETJEN JAMES R &amp; LINDA F</t>
  </si>
  <si>
    <t>210 FARNE CASTLE</t>
  </si>
  <si>
    <t>SAN ANTONIO</t>
  </si>
  <si>
    <t>78249</t>
  </si>
  <si>
    <t>-B2184-P3450-</t>
  </si>
  <si>
    <t>-B1700-P1691-</t>
  </si>
  <si>
    <t>BEACH VILLAS III CONDO 2 DESC OR 2646 PG 3910 BLDG F UNIT 105</t>
  </si>
  <si>
    <t>https://www.leepa.org/Display/Displayparcel.aspx?folioID=10004474</t>
  </si>
  <si>
    <t>264521290000F1060</t>
  </si>
  <si>
    <t>2516 BEACH VILLAS</t>
  </si>
  <si>
    <t>2516</t>
  </si>
  <si>
    <t>2012000104935</t>
  </si>
  <si>
    <t>-B1868-P1018-</t>
  </si>
  <si>
    <t>BEACH VILLAS III CONDO 2 DESC OR 2646 PG 3910 BLDG F UNIT 106</t>
  </si>
  <si>
    <t>https://www.leepa.org/Display/Displayparcel.aspx?folioID=10004475</t>
  </si>
  <si>
    <t>264521290000F1070</t>
  </si>
  <si>
    <t>2517 BEACH VILLAS</t>
  </si>
  <si>
    <t>2517</t>
  </si>
  <si>
    <t>TODD DEBBIE SPENCER</t>
  </si>
  <si>
    <t>12791 KELLY SANDS WAY</t>
  </si>
  <si>
    <t>2017000212903</t>
  </si>
  <si>
    <t>2012000115970</t>
  </si>
  <si>
    <t>-B2009-P1666-</t>
  </si>
  <si>
    <t>-B1413-P1242-</t>
  </si>
  <si>
    <t>BEACH VILLAS III CONDO 2 DESC OR 2646 PG 3910 BLDG F UNIT 107</t>
  </si>
  <si>
    <t>https://www.leepa.org/Display/Displayparcel.aspx?folioID=10004476</t>
  </si>
  <si>
    <t>264521290000F1080</t>
  </si>
  <si>
    <t>2518 BEACH VILLAS</t>
  </si>
  <si>
    <t>2518</t>
  </si>
  <si>
    <t>PATTERSON ROBERT M &amp;</t>
  </si>
  <si>
    <t>PATTERSON CLAIRE B</t>
  </si>
  <si>
    <t>21134 AVALON DR</t>
  </si>
  <si>
    <t>ROCKY RIVER</t>
  </si>
  <si>
    <t>44116</t>
  </si>
  <si>
    <t>2009000292331</t>
  </si>
  <si>
    <t>-B4595-P2367-</t>
  </si>
  <si>
    <t>-B1746-P3970-</t>
  </si>
  <si>
    <t>-B1308-P1722-</t>
  </si>
  <si>
    <t>BEACH VILLAS III CONDO 2 DESC OR 2646 PG 3910 BLDG F UNIT 108</t>
  </si>
  <si>
    <t>https://www.leepa.org/Display/Displayparcel.aspx?folioID=10004477</t>
  </si>
  <si>
    <t>264521290000F2010</t>
  </si>
  <si>
    <t>2521 BEACH VILLAS</t>
  </si>
  <si>
    <t>2521</t>
  </si>
  <si>
    <t>KELLY CHARLES A TR</t>
  </si>
  <si>
    <t>FOR CHARLES A KELLY TRUST</t>
  </si>
  <si>
    <t>6760 E SPEEDWAY BLVD</t>
  </si>
  <si>
    <t>TUCSON</t>
  </si>
  <si>
    <t>AZ</t>
  </si>
  <si>
    <t>85710</t>
  </si>
  <si>
    <t>BEACH VILLAS III CONDO 2 DESC OR 2646 PG 3910 BLDG F UNIT 201</t>
  </si>
  <si>
    <t>https://www.leepa.org/Display/Displayparcel.aspx?folioID=10004478</t>
  </si>
  <si>
    <t>264521290000F2020</t>
  </si>
  <si>
    <t>2522 BEACH VILLAS</t>
  </si>
  <si>
    <t>2522</t>
  </si>
  <si>
    <t>SMITH JAMES H &amp; CHERYL M</t>
  </si>
  <si>
    <t>5056 SACANDAGE RD</t>
  </si>
  <si>
    <t>GALWAY</t>
  </si>
  <si>
    <t>12074</t>
  </si>
  <si>
    <t>2020000297837</t>
  </si>
  <si>
    <t>-B3233-P4816-</t>
  </si>
  <si>
    <t>-B3113-P1130-</t>
  </si>
  <si>
    <t>-B1309-P0811-</t>
  </si>
  <si>
    <t>BEACH VILLAS III CONDO 2 DESC OR 2646 PG 3910 BLDG F UNIT 202</t>
  </si>
  <si>
    <t>https://www.leepa.org/Display/Displayparcel.aspx?folioID=10004479</t>
  </si>
  <si>
    <t>264521290000F2030</t>
  </si>
  <si>
    <t>2523 BEACH VILLAS</t>
  </si>
  <si>
    <t>2523</t>
  </si>
  <si>
    <t>FINDLAY-SHAW NICHOLAS HUGH &amp;</t>
  </si>
  <si>
    <t>FINDLAY-SHAW ERIE EVE BERENICE</t>
  </si>
  <si>
    <t>FINLAY LODGE VILLAGE ROAD</t>
  </si>
  <si>
    <t>COLESHILL</t>
  </si>
  <si>
    <t>AMERSHAM</t>
  </si>
  <si>
    <t>HP7 0LQ</t>
  </si>
  <si>
    <t>2017000254877</t>
  </si>
  <si>
    <t>-B2668-P2679-</t>
  </si>
  <si>
    <t>BEACH VILLAS III CONDO 2 DESC OR 2646 PG 3910 BLDG F UNIT 203</t>
  </si>
  <si>
    <t>https://www.leepa.org/Display/Displayparcel.aspx?folioID=10004480</t>
  </si>
  <si>
    <t>264521290000F2040</t>
  </si>
  <si>
    <t>2524 BEACH VILLAS</t>
  </si>
  <si>
    <t>2524</t>
  </si>
  <si>
    <t>MCCURDY GILBERT K TR</t>
  </si>
  <si>
    <t>FOR KATHERIN B MCCURDY TRUST</t>
  </si>
  <si>
    <t>795 ALLENS CREEK RD</t>
  </si>
  <si>
    <t>-B1784-P1347-</t>
  </si>
  <si>
    <t>BEACH VILLAS III CONDO 2 DESC OR 2646 PG 3910 BLDG F UNIT 204</t>
  </si>
  <si>
    <t>https://www.leepa.org/Display/Displayparcel.aspx?folioID=10004481</t>
  </si>
  <si>
    <t>264521290000F2050</t>
  </si>
  <si>
    <t>2525 BEACH VILLAS</t>
  </si>
  <si>
    <t>2525</t>
  </si>
  <si>
    <t>CUSACK MICHAEL P TR</t>
  </si>
  <si>
    <t>FOR MICHAEL P CUSACK TRUST</t>
  </si>
  <si>
    <t>727 N CATHERINE AVE</t>
  </si>
  <si>
    <t>LA GRANGE PARK</t>
  </si>
  <si>
    <t>60526</t>
  </si>
  <si>
    <t>2017000201574</t>
  </si>
  <si>
    <t>2006000054761</t>
  </si>
  <si>
    <t>-B4816-P3715-</t>
  </si>
  <si>
    <t>-B3457-P3602-</t>
  </si>
  <si>
    <t>BEACH VILLAS III CONDO 2 DESC OR 2646 PG 3910 BLDG F UNIT 205</t>
  </si>
  <si>
    <t>https://www.leepa.org/Display/Displayparcel.aspx?folioID=10004482</t>
  </si>
  <si>
    <t>264521290000F2060</t>
  </si>
  <si>
    <t>2526 BEACH VILLAS</t>
  </si>
  <si>
    <t>2526</t>
  </si>
  <si>
    <t>STEINER ERIC A + LINDA</t>
  </si>
  <si>
    <t>10382 FONTANELLA DR</t>
  </si>
  <si>
    <t>33913</t>
  </si>
  <si>
    <t>-B3135-P1371-</t>
  </si>
  <si>
    <t>-B2497-P3414-</t>
  </si>
  <si>
    <t>-B1810-P2964-</t>
  </si>
  <si>
    <t>BEACH VILLAS III CONDO 2 DESC OR 2646 PG 3910 BLDG F UNIT 206</t>
  </si>
  <si>
    <t>https://www.leepa.org/Display/Displayparcel.aspx?folioID=10004483</t>
  </si>
  <si>
    <t>264521290000F2070</t>
  </si>
  <si>
    <t>2527 BEACH VILLAS</t>
  </si>
  <si>
    <t>2527</t>
  </si>
  <si>
    <t>LATANIC LLC</t>
  </si>
  <si>
    <t>PO BOX 07067</t>
  </si>
  <si>
    <t>33919</t>
  </si>
  <si>
    <t>2005000054671</t>
  </si>
  <si>
    <t>-B3215-P3722-</t>
  </si>
  <si>
    <t>-B1329-P0087-</t>
  </si>
  <si>
    <t>-B1312-P0567-</t>
  </si>
  <si>
    <t>BEACH VILLAS III CONDO 2 DESC OR 2646 PG 3910 BLDG F UNIT 207</t>
  </si>
  <si>
    <t>https://www.leepa.org/Display/Displayparcel.aspx?folioID=10004484</t>
  </si>
  <si>
    <t>264521290000F2080</t>
  </si>
  <si>
    <t>2528 BEACH VILLAS</t>
  </si>
  <si>
    <t>2528</t>
  </si>
  <si>
    <t>R L R INVESTMENTS LLC</t>
  </si>
  <si>
    <t>LEGAL DEPT</t>
  </si>
  <si>
    <t>2009000261232</t>
  </si>
  <si>
    <t>-B4251-P2923-</t>
  </si>
  <si>
    <t>-B2596-P3210-</t>
  </si>
  <si>
    <t>BEACH VILLAS III CONDO 2 DESC OR 2646 PG 3910 BLDG F UNIT 208</t>
  </si>
  <si>
    <t>https://www.leepa.org/Display/Displayparcel.aspx?folioID=10004485</t>
  </si>
  <si>
    <t>264521290000F3010</t>
  </si>
  <si>
    <t>2531 BEACH VILLAS</t>
  </si>
  <si>
    <t>2531</t>
  </si>
  <si>
    <t>PAONESSA THOMAS JR + CAROL L</t>
  </si>
  <si>
    <t>12 WILDLIFE RUN</t>
  </si>
  <si>
    <t>BOONTON</t>
  </si>
  <si>
    <t>07005</t>
  </si>
  <si>
    <t>-B2118-P3586-</t>
  </si>
  <si>
    <t>-B1997-P3585-</t>
  </si>
  <si>
    <t>BEACH VILLAS III CONDO 2 DESC OR 2646 PG 3910 BLDG F UNIT 301</t>
  </si>
  <si>
    <t>https://www.leepa.org/Display/Displayparcel.aspx?folioID=10004486</t>
  </si>
  <si>
    <t>264521290000F3020</t>
  </si>
  <si>
    <t>2532 BEACH VILLAS</t>
  </si>
  <si>
    <t>2532</t>
  </si>
  <si>
    <t>2011000000128</t>
  </si>
  <si>
    <t>2006000179913</t>
  </si>
  <si>
    <t>-B2738-P0558-</t>
  </si>
  <si>
    <t>-B2401-P1911-</t>
  </si>
  <si>
    <t>BEACH VILLAS III CONDO 2 DESC OR 2646 PG 3910 BLDG F UNIT 302</t>
  </si>
  <si>
    <t>https://www.leepa.org/Display/Displayparcel.aspx?folioID=10004487</t>
  </si>
  <si>
    <t>264521290000F3030</t>
  </si>
  <si>
    <t>2533 BEACH VILLAS</t>
  </si>
  <si>
    <t>2533</t>
  </si>
  <si>
    <t>2013000160470</t>
  </si>
  <si>
    <t>-B3834-P1211-</t>
  </si>
  <si>
    <t>-B2762-P3252-</t>
  </si>
  <si>
    <t>BEACH VILLAS III CONDO 2 DESC OR 2646 PG 3910 BLDG F UNIT 303</t>
  </si>
  <si>
    <t>https://www.leepa.org/Display/Displayparcel.aspx?folioID=10004488</t>
  </si>
  <si>
    <t>264521290000F3040</t>
  </si>
  <si>
    <t>2534 BEACH VILLAS</t>
  </si>
  <si>
    <t>2534</t>
  </si>
  <si>
    <t>NEWMAN DAVID S + BRIDGET</t>
  </si>
  <si>
    <t>221 LONGBOW LN</t>
  </si>
  <si>
    <t>MARS</t>
  </si>
  <si>
    <t>16046</t>
  </si>
  <si>
    <t>2013000130243</t>
  </si>
  <si>
    <t>2009000102465</t>
  </si>
  <si>
    <t>-B2491-P3238-</t>
  </si>
  <si>
    <t>BEACH VILLAS III CONDO 2 DESC OR 2646 PG 3910 BLDG F UNIT 304</t>
  </si>
  <si>
    <t>https://www.leepa.org/Display/Displayparcel.aspx?folioID=10004489</t>
  </si>
  <si>
    <t>264521290000F3050</t>
  </si>
  <si>
    <t>2535 BEACH VILLAS</t>
  </si>
  <si>
    <t>2535</t>
  </si>
  <si>
    <t>STEWART LESLIE T + KAREN L</t>
  </si>
  <si>
    <t>1059 GRAYSON FARM RD</t>
  </si>
  <si>
    <t>CREEDMOOR</t>
  </si>
  <si>
    <t>27522</t>
  </si>
  <si>
    <t>-B3393-P3252-</t>
  </si>
  <si>
    <t>-B3169-P0671-</t>
  </si>
  <si>
    <t>-B1311-P2057-</t>
  </si>
  <si>
    <t>BEACH VILLAS III CONDO 2 DESC OR 2646 PG 3910 BLDG F UNIT 305</t>
  </si>
  <si>
    <t>https://www.leepa.org/Display/Displayparcel.aspx?folioID=10004490</t>
  </si>
  <si>
    <t>264521290000F3060</t>
  </si>
  <si>
    <t>2536 BEACH VILLAS</t>
  </si>
  <si>
    <t>2536</t>
  </si>
  <si>
    <t>2740 BROWNING DR</t>
  </si>
  <si>
    <t>LAKE ORION</t>
  </si>
  <si>
    <t>48360</t>
  </si>
  <si>
    <t>-B2830-P1833-</t>
  </si>
  <si>
    <t>-B1308-P1448-</t>
  </si>
  <si>
    <t>BEACH VILLAS III CONDO 2 DESC OR 2646 PG 3910 BLDG F UNIT 306</t>
  </si>
  <si>
    <t>https://www.leepa.org/Display/Displayparcel.aspx?folioID=10004491</t>
  </si>
  <si>
    <t>264521290000F3070</t>
  </si>
  <si>
    <t>2537 BEACH VILLAS</t>
  </si>
  <si>
    <t>2537</t>
  </si>
  <si>
    <t>PO BOX 271</t>
  </si>
  <si>
    <t>2009000293198</t>
  </si>
  <si>
    <t>-B2554-P0920-</t>
  </si>
  <si>
    <t>-B2503-P2463-</t>
  </si>
  <si>
    <t>BEACH VILLAS III CONDO 2 DESC OR 2646 PG 3910 BLDG F UNIT 307</t>
  </si>
  <si>
    <t>https://www.leepa.org/Display/Displayparcel.aspx?folioID=10004492</t>
  </si>
  <si>
    <t>264521290000F3080</t>
  </si>
  <si>
    <t>2538 BEACH VILLAS</t>
  </si>
  <si>
    <t>2538</t>
  </si>
  <si>
    <t>BOHEMIA SUNSET LLC</t>
  </si>
  <si>
    <t>3901 NW 79TH AVE STE 245 # 174</t>
  </si>
  <si>
    <t>33166</t>
  </si>
  <si>
    <t>2019000035045</t>
  </si>
  <si>
    <t>-B3330-P0274-</t>
  </si>
  <si>
    <t>-B2100-P2697-</t>
  </si>
  <si>
    <t>-B1765-P4472-</t>
  </si>
  <si>
    <t>BEACH VILLAS III CONDO 2 DESC OR 2646 PG 3910 BLDG F UNIT 308</t>
  </si>
  <si>
    <t>https://www.leepa.org/Display/Displayparcel.aspx?folioID=10004493</t>
  </si>
  <si>
    <t>26452120000000260</t>
  </si>
  <si>
    <t>26 BEACH HOMES</t>
  </si>
  <si>
    <t>26</t>
  </si>
  <si>
    <t>BARBEE NOEL</t>
  </si>
  <si>
    <t>PO BOX 98</t>
  </si>
  <si>
    <t>-B1680-P2549-</t>
  </si>
  <si>
    <t>-B1057-P0917-</t>
  </si>
  <si>
    <t>SOUTH SEAS PLANTATION BEACH HOME LAND CONDO PH I OR 2199 PG 1998 + CPB 4 PG 69 HOME 26</t>
  </si>
  <si>
    <t>https://www.leepa.org/Display/Displayparcel.aspx?folioID=10004253</t>
  </si>
  <si>
    <t>264521290000G1010</t>
  </si>
  <si>
    <t>2611 BEACH VILLAS</t>
  </si>
  <si>
    <t>2611</t>
  </si>
  <si>
    <t>ABARE LOUIS A + SUSAN D</t>
  </si>
  <si>
    <t>25 PHOEBE ST</t>
  </si>
  <si>
    <t>METHUEN</t>
  </si>
  <si>
    <t>01844</t>
  </si>
  <si>
    <t>2013000258648</t>
  </si>
  <si>
    <t>2013000242788</t>
  </si>
  <si>
    <t>-B4284-P2997-</t>
  </si>
  <si>
    <t>-B2293-P0893-</t>
  </si>
  <si>
    <t>BEACH VILLAS III CONDO 2 DESC OR 2646 PG 3910 BLDG G UNIT 101</t>
  </si>
  <si>
    <t>https://www.leepa.org/Display/Displayparcel.aspx?folioID=10004494</t>
  </si>
  <si>
    <t>264521290000G1020</t>
  </si>
  <si>
    <t>2612 BEACH VILLAS</t>
  </si>
  <si>
    <t>2612</t>
  </si>
  <si>
    <t>LEE JOSEPH K T TR</t>
  </si>
  <si>
    <t>FOR JOSEPH K T LEE TRUST</t>
  </si>
  <si>
    <t>212 CHESLEY LN</t>
  </si>
  <si>
    <t>CHAPEL HILL</t>
  </si>
  <si>
    <t>27514</t>
  </si>
  <si>
    <t>-B1733-P1203-</t>
  </si>
  <si>
    <t>BEACH VILLAS III CONDO 2 DESC OR 2646 PG 3910 BLDG G 102</t>
  </si>
  <si>
    <t>https://www.leepa.org/Display/Displayparcel.aspx?folioID=10004495</t>
  </si>
  <si>
    <t>264521290000G1030</t>
  </si>
  <si>
    <t>2613 BEACH VILLAS</t>
  </si>
  <si>
    <t>2613</t>
  </si>
  <si>
    <t>JAG IRA LLC</t>
  </si>
  <si>
    <t>45 MUSKET CT</t>
  </si>
  <si>
    <t>WEST CHESTER</t>
  </si>
  <si>
    <t>19382</t>
  </si>
  <si>
    <t>2011000264470</t>
  </si>
  <si>
    <t>2005000104618</t>
  </si>
  <si>
    <t>-B3908-P0940-</t>
  </si>
  <si>
    <t>-B2137-P3671-</t>
  </si>
  <si>
    <t>BEACH VILLAS III CONDO 2 DESC OR 2646 PG 3910 BLDG G UNIT 103</t>
  </si>
  <si>
    <t>https://www.leepa.org/Display/Displayparcel.aspx?folioID=10004496</t>
  </si>
  <si>
    <t>264521290000G1040</t>
  </si>
  <si>
    <t>2614 BEACH VILLAS</t>
  </si>
  <si>
    <t>2614</t>
  </si>
  <si>
    <t>CALL GREGORY &amp; TRACY A</t>
  </si>
  <si>
    <t>31 NATALIE DR</t>
  </si>
  <si>
    <t>SWEDESBORO</t>
  </si>
  <si>
    <t>08085</t>
  </si>
  <si>
    <t>2019000090904</t>
  </si>
  <si>
    <t>-B1315-P0042-</t>
  </si>
  <si>
    <t>BEACH VILLAS III CONDO 2 DESC OR 2646 PG 3910 BLDG G UNIT 104</t>
  </si>
  <si>
    <t>https://www.leepa.org/Display/Displayparcel.aspx?folioID=10004497</t>
  </si>
  <si>
    <t>264521290000G1050</t>
  </si>
  <si>
    <t>2615 BEACH VILLAS</t>
  </si>
  <si>
    <t>2615</t>
  </si>
  <si>
    <t>-B2412-P0134-</t>
  </si>
  <si>
    <t>-B1863-P3775-</t>
  </si>
  <si>
    <t>BEACH VILLAS III CONDO 2 DESC OR 2646 PG 3910 BLDG G UNIT 105</t>
  </si>
  <si>
    <t>https://www.leepa.org/Display/Displayparcel.aspx?folioID=10004498</t>
  </si>
  <si>
    <t>264521290000G1060</t>
  </si>
  <si>
    <t>2616 BEACH VILLAS</t>
  </si>
  <si>
    <t>2616</t>
  </si>
  <si>
    <t>BRIGHAM BARBARA C</t>
  </si>
  <si>
    <t>946 DELVIN DR</t>
  </si>
  <si>
    <t>-B1786-P1013-</t>
  </si>
  <si>
    <t>-B1313-P1507-</t>
  </si>
  <si>
    <t>BEACH VILLAS III CONDO 2 DESC OR 2646 PG 3910 BLDG G UNIT 106</t>
  </si>
  <si>
    <t>https://www.leepa.org/Display/Displayparcel.aspx?folioID=10004499</t>
  </si>
  <si>
    <t>264521290000G1070</t>
  </si>
  <si>
    <t>2617 BEACH VILLAS</t>
  </si>
  <si>
    <t>2617</t>
  </si>
  <si>
    <t>PAZ SOLDAN MARCELA RITA TR</t>
  </si>
  <si>
    <t>FOR MARCELA RITA PAZ SOLDAN</t>
  </si>
  <si>
    <t>8790 NEW CASTLE DR</t>
  </si>
  <si>
    <t>-B4106-P1138-</t>
  </si>
  <si>
    <t>-B3355-P0447-</t>
  </si>
  <si>
    <t>-B2958-P1646-</t>
  </si>
  <si>
    <t>BEACH VILLAS III CONDO 2 DESC OR 2646 PG 3910 BLDG G UNIT 107</t>
  </si>
  <si>
    <t>https://www.leepa.org/Display/Displayparcel.aspx?folioID=10004500</t>
  </si>
  <si>
    <t>264521290000G1080</t>
  </si>
  <si>
    <t>2618 BEACH VILLAS</t>
  </si>
  <si>
    <t>2618</t>
  </si>
  <si>
    <t>CROFT DONALD ARTHUR</t>
  </si>
  <si>
    <t>3 KINGSLEY RD</t>
  </si>
  <si>
    <t>OLD BRIDGE</t>
  </si>
  <si>
    <t>08857</t>
  </si>
  <si>
    <t>2016000022975</t>
  </si>
  <si>
    <t>-B3294-P4148-</t>
  </si>
  <si>
    <t>-B2161-P3226-</t>
  </si>
  <si>
    <t>BEACH VILLAS III CONDO 2 DESC OR 2646 PG 3910 BLDG G UNIT 108</t>
  </si>
  <si>
    <t>https://www.leepa.org/Display/Displayparcel.aspx?folioID=10004501</t>
  </si>
  <si>
    <t>264521290000G2010</t>
  </si>
  <si>
    <t>2621 BEACH VILLAS</t>
  </si>
  <si>
    <t>2621</t>
  </si>
  <si>
    <t>GROENER STEVEN T</t>
  </si>
  <si>
    <t>206 VIXEN VW</t>
  </si>
  <si>
    <t>PHOENIXVILLE</t>
  </si>
  <si>
    <t>19460</t>
  </si>
  <si>
    <t>2018000054028</t>
  </si>
  <si>
    <t>-B2621-P2436-</t>
  </si>
  <si>
    <t>BEACH VILLAS III CONDO 2 DESC OR 2646 PG 3910 BLDG G UNIT 201</t>
  </si>
  <si>
    <t>https://www.leepa.org/Display/Displayparcel.aspx?folioID=10004502</t>
  </si>
  <si>
    <t>264521290000G2020</t>
  </si>
  <si>
    <t>2622 BEACH VILLAS</t>
  </si>
  <si>
    <t>2622</t>
  </si>
  <si>
    <t>EMMERSON JOHN G + DIANE K</t>
  </si>
  <si>
    <t>8 ORCHARD HILL RD</t>
  </si>
  <si>
    <t>06019</t>
  </si>
  <si>
    <t>2008000167504</t>
  </si>
  <si>
    <t>-B2265-P4258-</t>
  </si>
  <si>
    <t>-B1953-P4381-</t>
  </si>
  <si>
    <t>BEACH VILLAS III CONDO 2 DESC OR 2646 PG 3910 BLDG G UNIT 202</t>
  </si>
  <si>
    <t>https://www.leepa.org/Display/Displayparcel.aspx?folioID=10004503</t>
  </si>
  <si>
    <t>264521290000G2030</t>
  </si>
  <si>
    <t>2623 BEACH VILLAS</t>
  </si>
  <si>
    <t>2623</t>
  </si>
  <si>
    <t>FINDLAY-SHAW NICHOLAS H &amp;</t>
  </si>
  <si>
    <t>FINDLAY-SHAW ERLE E B</t>
  </si>
  <si>
    <t>2017000212271</t>
  </si>
  <si>
    <t>-B2751-P2042-</t>
  </si>
  <si>
    <t>-B2295-P2562-</t>
  </si>
  <si>
    <t>BEACH VILLAS III CONDO 2 DESC OR 2646 PG 3910 BLDG G UNIT 203</t>
  </si>
  <si>
    <t>https://www.leepa.org/Display/Displayparcel.aspx?folioID=10004504</t>
  </si>
  <si>
    <t>264521290000G2040</t>
  </si>
  <si>
    <t>2624 BEACH VILLAS</t>
  </si>
  <si>
    <t>2624</t>
  </si>
  <si>
    <t>SCHUMAN KEVIN H + CAROL J</t>
  </si>
  <si>
    <t>12261 COUNTRY EAGLE LN</t>
  </si>
  <si>
    <t>CAPE CORAL</t>
  </si>
  <si>
    <t>33909</t>
  </si>
  <si>
    <t>-B2306-P3968-</t>
  </si>
  <si>
    <t>-B1319-P1214-</t>
  </si>
  <si>
    <t>BEACH VILLAS III CONDO 2 DESC OR 2646 PG 3910 BLDG G UNIT 204</t>
  </si>
  <si>
    <t>https://www.leepa.org/Display/Displayparcel.aspx?folioID=10004505</t>
  </si>
  <si>
    <t>264521290000G2050</t>
  </si>
  <si>
    <t>2625 BEACH VILLAS</t>
  </si>
  <si>
    <t>2625</t>
  </si>
  <si>
    <t>KELLY PROPERTY CAPITAL LLC</t>
  </si>
  <si>
    <t>8 WARFIELD RD</t>
  </si>
  <si>
    <t>MENDON</t>
  </si>
  <si>
    <t>01756</t>
  </si>
  <si>
    <t>2019000029865</t>
  </si>
  <si>
    <t>-B3206-P4820-</t>
  </si>
  <si>
    <t>-B2095-P3896-</t>
  </si>
  <si>
    <t>BEACH VILLAS III CONDO 2 DESC OR 2646 PG 3910 BLDG G UNIT 205</t>
  </si>
  <si>
    <t>https://www.leepa.org/Display/Displayparcel.aspx?folioID=10004506</t>
  </si>
  <si>
    <t>264521290000G2060</t>
  </si>
  <si>
    <t>2626 BEACH VILLAS</t>
  </si>
  <si>
    <t>2626</t>
  </si>
  <si>
    <t>WING MARGARET T</t>
  </si>
  <si>
    <t>1473 SW 97 LN</t>
  </si>
  <si>
    <t>DAVIE</t>
  </si>
  <si>
    <t>33324</t>
  </si>
  <si>
    <t>BEACH VILLAS III CONDO 2 DESC OR 2646 PG 3910 BLDG G UNIT 206</t>
  </si>
  <si>
    <t>https://www.leepa.org/Display/Displayparcel.aspx?folioID=10004507</t>
  </si>
  <si>
    <t>264521290000G2070</t>
  </si>
  <si>
    <t>2627 BEACH VILLAS</t>
  </si>
  <si>
    <t>2627</t>
  </si>
  <si>
    <t>38</t>
  </si>
  <si>
    <t>2010000081818</t>
  </si>
  <si>
    <t>-B2374-P0716-</t>
  </si>
  <si>
    <t>BEACH VILLAS III CONDO 2 DESC OR 2646 PG 3910 BLDG G UNIT 207</t>
  </si>
  <si>
    <t>https://www.leepa.org/Display/Displayparcel.aspx?folioID=10004508</t>
  </si>
  <si>
    <t>264521290000G2080</t>
  </si>
  <si>
    <t>2628 BEACH VILLAS</t>
  </si>
  <si>
    <t>2628</t>
  </si>
  <si>
    <t>ROHDE CHARLES A TR</t>
  </si>
  <si>
    <t>FOR CHARLES A ROHDE TRUST</t>
  </si>
  <si>
    <t>CEDAR RAPIDS</t>
  </si>
  <si>
    <t>IA</t>
  </si>
  <si>
    <t>52406</t>
  </si>
  <si>
    <t>2012000042426</t>
  </si>
  <si>
    <t>-B4661-P2186-</t>
  </si>
  <si>
    <t>-B2216-P4268-</t>
  </si>
  <si>
    <t>-B1887-P1834-</t>
  </si>
  <si>
    <t>BEACH VILLAS III CONDO 2 DESC OR 2646 PG 3910 BLDG G UNIT 208</t>
  </si>
  <si>
    <t>https://www.leepa.org/Display/Displayparcel.aspx?folioID=10004509</t>
  </si>
  <si>
    <t>264521290000G3010</t>
  </si>
  <si>
    <t>2631 BEACH VILLAS</t>
  </si>
  <si>
    <t>2631</t>
  </si>
  <si>
    <t>BECKER ENTERPRISES LLC</t>
  </si>
  <si>
    <t>32 TIMBERLAND CIR</t>
  </si>
  <si>
    <t>2009000142613</t>
  </si>
  <si>
    <t>-B4056-P0781-</t>
  </si>
  <si>
    <t>-B3039-P3473-</t>
  </si>
  <si>
    <t>-B2463-P0561-</t>
  </si>
  <si>
    <t>BEACH VILLAS III CONDO 2 DESC OR 2646 PG 3910 BLDG G UNIT 301</t>
  </si>
  <si>
    <t>https://www.leepa.org/Display/Displayparcel.aspx?folioID=10004510</t>
  </si>
  <si>
    <t>264521290000G3020</t>
  </si>
  <si>
    <t>2632 BEACH VILLAS</t>
  </si>
  <si>
    <t>2632</t>
  </si>
  <si>
    <t>GOSFORD FAMILY PROPERTIES LLC</t>
  </si>
  <si>
    <t>6529 BRANDON PARK WAY</t>
  </si>
  <si>
    <t>FRANKLIN</t>
  </si>
  <si>
    <t>TN</t>
  </si>
  <si>
    <t>37064</t>
  </si>
  <si>
    <t>2016000096934</t>
  </si>
  <si>
    <t>-B2303-P1381-</t>
  </si>
  <si>
    <t>-B1763-P0907-</t>
  </si>
  <si>
    <t>BEACH VILLAS III CONDO 2 DESC OR 2646 PG 3910 BLDG G UNIT 302</t>
  </si>
  <si>
    <t>https://www.leepa.org/Display/Displayparcel.aspx?folioID=10004511</t>
  </si>
  <si>
    <t>264521290000G3030</t>
  </si>
  <si>
    <t>2633 BEACH VILLAS</t>
  </si>
  <si>
    <t>2633</t>
  </si>
  <si>
    <t>LANDUYT WILLIAM M + JUDITH K</t>
  </si>
  <si>
    <t>671 FORT PLAINS RD</t>
  </si>
  <si>
    <t>HOWELL</t>
  </si>
  <si>
    <t>07731</t>
  </si>
  <si>
    <t>-B2157-P1300-</t>
  </si>
  <si>
    <t>-B1867-P0920-</t>
  </si>
  <si>
    <t>BEACH VILLAS III CONDO 2 DESC OR 2646 PG 3910 BLDG G UNIT 303</t>
  </si>
  <si>
    <t>https://www.leepa.org/Display/Displayparcel.aspx?folioID=10004512</t>
  </si>
  <si>
    <t>264521290000G3040</t>
  </si>
  <si>
    <t>2634 BEACH VILLAS</t>
  </si>
  <si>
    <t>2634</t>
  </si>
  <si>
    <t>CLEVENGER CHARLOTTE M TR</t>
  </si>
  <si>
    <t>FOR CHARLOTTE M CLEVENGER TRUST</t>
  </si>
  <si>
    <t>PO BOX 187</t>
  </si>
  <si>
    <t>2014000104178</t>
  </si>
  <si>
    <t>2006000078193</t>
  </si>
  <si>
    <t>-B1316-P0639-</t>
  </si>
  <si>
    <t>BEACH VILLAS III CONDO 2 DESC OR 2646 PG 3910 BLDG G UNIT 304</t>
  </si>
  <si>
    <t>https://www.leepa.org/Display/Displayparcel.aspx?folioID=10004513</t>
  </si>
  <si>
    <t>264521290000G3050</t>
  </si>
  <si>
    <t>2635 BEACH VILLAS</t>
  </si>
  <si>
    <t>2635</t>
  </si>
  <si>
    <t>3 CAPTIVA WEST LLC</t>
  </si>
  <si>
    <t>4621 E SENECA ST</t>
  </si>
  <si>
    <t>SHERRILL</t>
  </si>
  <si>
    <t>13461</t>
  </si>
  <si>
    <t>-B2144-P1557-</t>
  </si>
  <si>
    <t>-B2144-P1553-</t>
  </si>
  <si>
    <t>BEACH VILLAS III CONDO 2 DESC OR 2646 PG 3910 BLDG G UNIT 305</t>
  </si>
  <si>
    <t>https://www.leepa.org/Display/Displayparcel.aspx?folioID=10004514</t>
  </si>
  <si>
    <t>264521290000G3060</t>
  </si>
  <si>
    <t>2636 BEACH VILLAS</t>
  </si>
  <si>
    <t>2636</t>
  </si>
  <si>
    <t>FOLEY PETER W</t>
  </si>
  <si>
    <t>148 W BARE HILL RD</t>
  </si>
  <si>
    <t>HARVARD</t>
  </si>
  <si>
    <t>01451</t>
  </si>
  <si>
    <t>2019000100577</t>
  </si>
  <si>
    <t>-B2064-P4647-</t>
  </si>
  <si>
    <t>-B1836-P3230-</t>
  </si>
  <si>
    <t>BEACH VILLAS III CONDO 2 DESC OR 2646 PG 3910 BLDG G UNIT 306</t>
  </si>
  <si>
    <t>https://www.leepa.org/Display/Displayparcel.aspx?folioID=10004515</t>
  </si>
  <si>
    <t>264521290000G3070</t>
  </si>
  <si>
    <t>2637 BEACH VILLAS</t>
  </si>
  <si>
    <t>2637</t>
  </si>
  <si>
    <t>SOUTHPOINTE PROPERTY LLC</t>
  </si>
  <si>
    <t>1531 OXFORD RD</t>
  </si>
  <si>
    <t>GROSSE POINTE WOODS</t>
  </si>
  <si>
    <t>-B2550-P0819-</t>
  </si>
  <si>
    <t>-B1672-P4358-</t>
  </si>
  <si>
    <t>BEACH VILLAS III CONDO 2 DESC OR 2646 PG 3910 BLDG G UNIT 307</t>
  </si>
  <si>
    <t>https://www.leepa.org/Display/Displayparcel.aspx?folioID=10004516</t>
  </si>
  <si>
    <t>264521290000G3080</t>
  </si>
  <si>
    <t>2638 BEACH VILLAS</t>
  </si>
  <si>
    <t>2638</t>
  </si>
  <si>
    <t>PALMER WILLIAM + JANET</t>
  </si>
  <si>
    <t>2011 WILSON RD</t>
  </si>
  <si>
    <t>WHITE HALL</t>
  </si>
  <si>
    <t>21161</t>
  </si>
  <si>
    <t>2009000139312</t>
  </si>
  <si>
    <t>-B3285-P0117-</t>
  </si>
  <si>
    <t>-B2218-P2257-</t>
  </si>
  <si>
    <t>-B1673-P0997-</t>
  </si>
  <si>
    <t>BEACH VILLAS III CONDO 2 DESC OR 2646 PG 3910 BLDG G UNIT 308</t>
  </si>
  <si>
    <t>https://www.leepa.org/Display/Displayparcel.aspx?folioID=10004517</t>
  </si>
  <si>
    <t>26452120000000270</t>
  </si>
  <si>
    <t>0270</t>
  </si>
  <si>
    <t>27 BEACH HOMES</t>
  </si>
  <si>
    <t>27</t>
  </si>
  <si>
    <t>LEEDOM CHRISTOPHER M</t>
  </si>
  <si>
    <t>3218 SIGNET CT</t>
  </si>
  <si>
    <t>SARASOTA</t>
  </si>
  <si>
    <t>34240</t>
  </si>
  <si>
    <t>2016000070668</t>
  </si>
  <si>
    <t>2011000128574</t>
  </si>
  <si>
    <t>2011000106367</t>
  </si>
  <si>
    <t>-B4268-P4523-</t>
  </si>
  <si>
    <t>SOUTH SEAS PLANTATION BEACH HOME LAND CONDO PH I OR 2199 PG 1998 + CPB 4 PG 69 HOME 27</t>
  </si>
  <si>
    <t>https://www.leepa.org/Display/Displayparcel.aspx?folioID=10004254</t>
  </si>
  <si>
    <t>26452120000000280</t>
  </si>
  <si>
    <t>0280</t>
  </si>
  <si>
    <t>28 BEACH HOMES</t>
  </si>
  <si>
    <t>28</t>
  </si>
  <si>
    <t>CAPISLE INVESTMENTS INC</t>
  </si>
  <si>
    <t>-B1580-P0513-</t>
  </si>
  <si>
    <t>SOUTH SEAS PLANTATION BEACH HOME LAND CONDO PH I OR 2199 PG 1998 + CPB 4 PG 69 HOME 28</t>
  </si>
  <si>
    <t>https://www.leepa.org/Display/Displayparcel.aspx?folioID=10004255</t>
  </si>
  <si>
    <t>26452100000012020</t>
  </si>
  <si>
    <t>MULTI-FAMILY, 10 OR MORE UNITS</t>
  </si>
  <si>
    <t>2800-5640 SOUTH SEAS PLANTATION RD</t>
  </si>
  <si>
    <t>2800-5640</t>
  </si>
  <si>
    <t>BRE/SOUTHSEAS RESORT OWNER LLC</t>
  </si>
  <si>
    <t>PROPERTY TAX - HOTELS</t>
  </si>
  <si>
    <t>PO BOX A3956</t>
  </si>
  <si>
    <t>-B3020-P2139-</t>
  </si>
  <si>
    <t>PARL IN GOVT LTS 1+2 DESC IN OR 1846 PG 3934</t>
  </si>
  <si>
    <t>P</t>
  </si>
  <si>
    <t>https://www.leepa.org/Display/Displayparcel.aspx?folioID=10004112</t>
  </si>
  <si>
    <t>26452120000000290</t>
  </si>
  <si>
    <t>0290</t>
  </si>
  <si>
    <t>29 BEACH HOMES</t>
  </si>
  <si>
    <t>29</t>
  </si>
  <si>
    <t>HARDACRE JENNIFER T TR</t>
  </si>
  <si>
    <t>FOR ANDREW J HARDACRE TRUST</t>
  </si>
  <si>
    <t>3601 LERIVE WAY</t>
  </si>
  <si>
    <t>CHASKA</t>
  </si>
  <si>
    <t>55318</t>
  </si>
  <si>
    <t>2017000131734</t>
  </si>
  <si>
    <t>2009000054199</t>
  </si>
  <si>
    <t>2006000230514</t>
  </si>
  <si>
    <t>-B4095-P1798-</t>
  </si>
  <si>
    <t>SOUTH SEAS PLANTATION BEACH HOME LAND CONDO PH I OR 2199 PG 1998 + CPB 4 PG 69 HOME 29</t>
  </si>
  <si>
    <t>https://www.leepa.org/Display/Displayparcel.aspx?folioID=10004256</t>
  </si>
  <si>
    <t>26452120000000030</t>
  </si>
  <si>
    <t>3 BEACH HOMES</t>
  </si>
  <si>
    <t>3</t>
  </si>
  <si>
    <t>2015000168950</t>
  </si>
  <si>
    <t>-B2986-P1731-</t>
  </si>
  <si>
    <t>-B2096-P4640-</t>
  </si>
  <si>
    <t>-B1092-P0762-</t>
  </si>
  <si>
    <t>SOUTH SEAS PLANTATION BEACH HOME LAND CONDO PH I OR 2199 PG 1998 + CPB 4 PG 69 HOME 3</t>
  </si>
  <si>
    <t>https://www.leepa.org/Display/Displayparcel.aspx?folioID=10004230</t>
  </si>
  <si>
    <t>26452120000000300</t>
  </si>
  <si>
    <t>0300</t>
  </si>
  <si>
    <t>30 BEACH HOMES</t>
  </si>
  <si>
    <t>HERRAN LOURDES MARIA TR</t>
  </si>
  <si>
    <t>FOR LOURDES MARIA HERRAN TRUST</t>
  </si>
  <si>
    <t>5080 SW 62ND AVE</t>
  </si>
  <si>
    <t>33155</t>
  </si>
  <si>
    <t>2020000241323</t>
  </si>
  <si>
    <t>2015000182139</t>
  </si>
  <si>
    <t>-B1728-P1838-</t>
  </si>
  <si>
    <t>-B1092-P0756-</t>
  </si>
  <si>
    <t>SOUTH SEAS PLANTATION BEACH HOME LAND CONDO PH I OR 2199 PG 1998 + CPB 4 PG 69 HOME 30</t>
  </si>
  <si>
    <t>https://www.leepa.org/Display/Displayparcel.aspx?folioID=10004257</t>
  </si>
  <si>
    <t>26452120000000310</t>
  </si>
  <si>
    <t>0310</t>
  </si>
  <si>
    <t>31 BEACH HOMES</t>
  </si>
  <si>
    <t>31</t>
  </si>
  <si>
    <t>4TK PARTNERSHIP</t>
  </si>
  <si>
    <t>PO BOX 701</t>
  </si>
  <si>
    <t>VALLEY FORGE</t>
  </si>
  <si>
    <t>19482</t>
  </si>
  <si>
    <t>-B3971-P0532-</t>
  </si>
  <si>
    <t>-B1638-P0225-</t>
  </si>
  <si>
    <t>SOUTH SEAS PLANTATION BEACH HOME LAND CONDO PH I OR 2199 PG 1998 + CPB 4 PG 69 HOME 31</t>
  </si>
  <si>
    <t>https://www.leepa.org/Display/Displayparcel.aspx?folioID=10004258</t>
  </si>
  <si>
    <t>26452120000000320</t>
  </si>
  <si>
    <t>0320</t>
  </si>
  <si>
    <t>32 BEACH HOMES</t>
  </si>
  <si>
    <t>32</t>
  </si>
  <si>
    <t>J &amp; M OF MISSOURI LLC</t>
  </si>
  <si>
    <t>6085 TIMBERRIDGE DR</t>
  </si>
  <si>
    <t>2012000131371</t>
  </si>
  <si>
    <t>-B1855-P4773-</t>
  </si>
  <si>
    <t>SOUTH SEAS PLANTATION BEACH HOME LAND CONDO PH I OR 2199 PG 1998 + CPB 4 PG 69 HOME 32</t>
  </si>
  <si>
    <t>https://www.leepa.org/Display/Displayparcel.aspx?folioID=10004259</t>
  </si>
  <si>
    <t>26452120000000330</t>
  </si>
  <si>
    <t>0330</t>
  </si>
  <si>
    <t>33 BEACH HOMES</t>
  </si>
  <si>
    <t>33</t>
  </si>
  <si>
    <t>6562 LLC</t>
  </si>
  <si>
    <t>2020000072547</t>
  </si>
  <si>
    <t>-B2507-P2149-</t>
  </si>
  <si>
    <t>SOUTH SEAS PLANTATION BEACH HOME LAND CONDO PH I OR 2199 PB 1998 + CPB 4 PG 69 HOME 33</t>
  </si>
  <si>
    <t>https://www.leepa.org/Display/Displayparcel.aspx?folioID=10004260</t>
  </si>
  <si>
    <t>26452120000000040</t>
  </si>
  <si>
    <t>4 BEACH HOMES</t>
  </si>
  <si>
    <t>4</t>
  </si>
  <si>
    <t>ROBERTO ROBERT R + LISA</t>
  </si>
  <si>
    <t>1 VAN CIR</t>
  </si>
  <si>
    <t>RUMSON</t>
  </si>
  <si>
    <t>07760</t>
  </si>
  <si>
    <t>2009000005306</t>
  </si>
  <si>
    <t>-B2664-P2551-</t>
  </si>
  <si>
    <t>-B2217-P1336-</t>
  </si>
  <si>
    <t>SOUTH SEAS PLANTATION BEACH HOME LAND CONDO PH I OR 2199 PG 1998 + CPB 4 PG 69 HOME 4</t>
  </si>
  <si>
    <t>https://www.leepa.org/Display/Displayparcel.aspx?folioID=10004231</t>
  </si>
  <si>
    <t>26452120000000050</t>
  </si>
  <si>
    <t>5 BEACH HOMES</t>
  </si>
  <si>
    <t>5</t>
  </si>
  <si>
    <t>LANDOR USA INC</t>
  </si>
  <si>
    <t>103 MONTROSE DR</t>
  </si>
  <si>
    <t>-B2808-P3915-</t>
  </si>
  <si>
    <t>-B2604-P3867-</t>
  </si>
  <si>
    <t>-B1776-P2969-</t>
  </si>
  <si>
    <t>SOUTH SEAS PLANTATION BEACH HOME LAND CONDO PH I OR 2199 PG 1998 + CPB 4 PG 69 HOME 5</t>
  </si>
  <si>
    <t>https://www.leepa.org/Display/Displayparcel.aspx?folioID=10004232</t>
  </si>
  <si>
    <t>26452120000000060</t>
  </si>
  <si>
    <t>6 BEACH HOMES</t>
  </si>
  <si>
    <t>6</t>
  </si>
  <si>
    <t>49 FT PLEASAT NOMINEE TRUST +</t>
  </si>
  <si>
    <t>8 BLAKE NOMINEE TRUST</t>
  </si>
  <si>
    <t>428 BELMONT AVE</t>
  </si>
  <si>
    <t>01108</t>
  </si>
  <si>
    <t>2014000132532</t>
  </si>
  <si>
    <t>-B3175-P3757-</t>
  </si>
  <si>
    <t>-B2125-P2159-</t>
  </si>
  <si>
    <t>-B1918-P2027-</t>
  </si>
  <si>
    <t>SOUTH SEAS PLANTATION BEACH HOME LAND CONDO PH I OR 2199 PG 1998 + CPB 4 PG 69 HOME 6</t>
  </si>
  <si>
    <t>https://www.leepa.org/Display/Displayparcel.aspx?folioID=10004233</t>
  </si>
  <si>
    <t>26452120000000070</t>
  </si>
  <si>
    <t>7 BEACH HOMES</t>
  </si>
  <si>
    <t>7</t>
  </si>
  <si>
    <t>IMAGO ENTERPRISES INC</t>
  </si>
  <si>
    <t>140 PALMER DR</t>
  </si>
  <si>
    <t>FORT COLLINS</t>
  </si>
  <si>
    <t>80525</t>
  </si>
  <si>
    <t>2018000187882</t>
  </si>
  <si>
    <t>2018000016013</t>
  </si>
  <si>
    <t>-B3222-P2280-</t>
  </si>
  <si>
    <t>-B1844-P2725-</t>
  </si>
  <si>
    <t>SOUTH SEAS PLANTATION BEACH HOME LAND CONDO PH I OR 2199 PG 1998 + CPB 4 PG 69 HOME 7</t>
  </si>
  <si>
    <t>https://www.leepa.org/Display/Displayparcel.aspx?folioID=10004234</t>
  </si>
  <si>
    <t>26452120000000080</t>
  </si>
  <si>
    <t>8 BEACH HOMES</t>
  </si>
  <si>
    <t>8</t>
  </si>
  <si>
    <t>2018000117883</t>
  </si>
  <si>
    <t>2018000016012</t>
  </si>
  <si>
    <t>SOUTH SEAS PLANTATION BEACH HOME LAND CONDO PH I OR 2199 PG 1998 + CPB 4 PG 69 HOME 8</t>
  </si>
  <si>
    <t>https://www.leepa.org/Display/Displayparcel.aspx?folioID=10004235</t>
  </si>
  <si>
    <t>26452120000000090</t>
  </si>
  <si>
    <t>9 BEACH HOMES</t>
  </si>
  <si>
    <t>9</t>
  </si>
  <si>
    <t>HOMESTRECH HOLDINGS LLC</t>
  </si>
  <si>
    <t>2400 KELLER PKWY</t>
  </si>
  <si>
    <t>MAPLEWOOD</t>
  </si>
  <si>
    <t>55109</t>
  </si>
  <si>
    <t>2017000139884</t>
  </si>
  <si>
    <t>2006000355759</t>
  </si>
  <si>
    <t>-B2454-P2019-</t>
  </si>
  <si>
    <t>-B2093-P4168-</t>
  </si>
  <si>
    <t>SOUTH SEAS PLANTATION BEACH HOME LAND CONDO PH I OR 2199 PG 1998 + CPB 4 PG 69 HOME 9</t>
  </si>
  <si>
    <t>https://www.leepa.org/Display/Displayparcel.aspx?folioID=10004236</t>
  </si>
  <si>
    <t>35452103000500000</t>
  </si>
  <si>
    <t>00050</t>
  </si>
  <si>
    <t>11534 ANDY ROSSE LN</t>
  </si>
  <si>
    <t>11534</t>
  </si>
  <si>
    <t>BETMAR LLC</t>
  </si>
  <si>
    <t>5741 PINE TREE DR</t>
  </si>
  <si>
    <t>2015000044257</t>
  </si>
  <si>
    <t>2008000163369</t>
  </si>
  <si>
    <t>-B2559-P3380-</t>
  </si>
  <si>
    <t>-B2292-P0228-</t>
  </si>
  <si>
    <t>LANES F A BAYVIEW SUBD PB 3 PG 21 LOT 50</t>
  </si>
  <si>
    <t>https://www.leepa.org/Display/Displayparcel.aspx?folioID=10004811</t>
  </si>
  <si>
    <t>26452102000030300</t>
  </si>
  <si>
    <t>14900 CAPTIVA DR</t>
  </si>
  <si>
    <t>14900</t>
  </si>
  <si>
    <t>JOSHA LLC</t>
  </si>
  <si>
    <t>445 SOUTH DR</t>
  </si>
  <si>
    <t>HIGHLANDS</t>
  </si>
  <si>
    <t>28741</t>
  </si>
  <si>
    <t>-B3138-P1644-</t>
  </si>
  <si>
    <t>CAPTIVA BEACH PB 7 PG 73 BLK 3 LOTS 30 + 31</t>
  </si>
  <si>
    <t>https://www.leepa.org/Display/Displayparcel.aspx?folioID=10004164</t>
  </si>
  <si>
    <t>26452102000030280</t>
  </si>
  <si>
    <t>14970 CAPTIVA DR</t>
  </si>
  <si>
    <t>14970</t>
  </si>
  <si>
    <t>FELDHALL LLC</t>
  </si>
  <si>
    <t>13131 UNIVERSITY DR</t>
  </si>
  <si>
    <t>33907</t>
  </si>
  <si>
    <t>40</t>
  </si>
  <si>
    <t>2012000218353</t>
  </si>
  <si>
    <t>-B3408-P3967-</t>
  </si>
  <si>
    <t>-B1883-P4508-</t>
  </si>
  <si>
    <t>-B1157-P1507-</t>
  </si>
  <si>
    <t>CAPTIVA BEACH PB 7 PG 73 BLK 3 LOTS 28 + 29</t>
  </si>
  <si>
    <t>https://www.leepa.org/Display/Displayparcel.aspx?folioID=10004163</t>
  </si>
  <si>
    <t>264521230000000CE</t>
  </si>
  <si>
    <t>GULF BEACH VILLAS CONDO C/E</t>
  </si>
  <si>
    <t>GULF BEACH VILLAS CONDO I</t>
  </si>
  <si>
    <t>ASSOCIATION MANAGEMENT</t>
  </si>
  <si>
    <t>GULF BEACH VILLAS CONDOMINIUM I DESC OR 1152 PG 327 + OR 2420 PG 1467 COMMON ELEMENTS</t>
  </si>
  <si>
    <t>https://www.leepa.org/Display/Displayparcel.aspx?folioID=10462083</t>
  </si>
  <si>
    <t>264521200000000CE</t>
  </si>
  <si>
    <t>SOUTH SEAS PLANTATION BEACH C/E</t>
  </si>
  <si>
    <t>SOUTH SEAS PLANTATION BEACH</t>
  </si>
  <si>
    <t>HOME LAND CONDO PH I OWNERS ASSOCIATION INC</t>
  </si>
  <si>
    <t>6535 MCGREGOR BLVD #23</t>
  </si>
  <si>
    <t>SOUTH SEAS PLANTATION BEACH HOME LAND CONDO PH I OR 2199 PG 1998 + CPB 4 PG 69 COMMON ELEMENTS</t>
  </si>
  <si>
    <t>https://www.leepa.org/Display/Displayparcel.aspx?folioID=10448206</t>
  </si>
  <si>
    <t>264521220000000CE</t>
  </si>
  <si>
    <t>SOUTH SEAS PLANTATION BEACH COTTAGES C/E</t>
  </si>
  <si>
    <t>COTTAGES PHSE II-B ASSOC</t>
  </si>
  <si>
    <t>SOUTH SEAS PLANTATION BEACH COTTAGES PH II-B CONDOMINIUM DESC OR 1148 PG 1671 COMMON ELEMENTS</t>
  </si>
  <si>
    <t>https://www.leepa.org/Display/Displayparcel.aspx?folioID=10462084</t>
  </si>
  <si>
    <t>264521240000000CE</t>
  </si>
  <si>
    <t>COTTAGES PHASE II-A ASSOC</t>
  </si>
  <si>
    <t>SOUTH SEAS PLANTATION BEACH COTTAGES PH II-A CONDOMINIUM DESC OR 1132 PG 1406 COMMON ELEMENTS</t>
  </si>
  <si>
    <t>https://www.leepa.org/Display/Displayparcel.aspx?folioID=10462086</t>
  </si>
  <si>
    <t>35452103000110040</t>
  </si>
  <si>
    <t>00011</t>
  </si>
  <si>
    <t>1 SUNSET CAPTIVA LN</t>
  </si>
  <si>
    <t>SUNSET CAPTIVA LN</t>
  </si>
  <si>
    <t>WILSON D ELLEN</t>
  </si>
  <si>
    <t>400 STUART ST 25D</t>
  </si>
  <si>
    <t>02116</t>
  </si>
  <si>
    <t>2015000091946</t>
  </si>
  <si>
    <t>2012000100929</t>
  </si>
  <si>
    <t>-B2728-P0241-</t>
  </si>
  <si>
    <t>SUNSET CAPTIVA UNREC LOT 1 DESC OR 1490 PG 1346</t>
  </si>
  <si>
    <t>https://www.leepa.org/Display/Displayparcel.aspx?folioID=10004793</t>
  </si>
  <si>
    <t>3a</t>
  </si>
  <si>
    <t>35452103000340020</t>
  </si>
  <si>
    <t>15000 CAPTIVA DR</t>
  </si>
  <si>
    <t>15000</t>
  </si>
  <si>
    <t>2018000124681</t>
  </si>
  <si>
    <t>-B2126-P0845-</t>
  </si>
  <si>
    <t>-B2072-P1712-</t>
  </si>
  <si>
    <t>LANES F A BAYVIEW SUBD PB 3 PG 21 PT LTS 34 &amp; 35 DESC IN OR 1275 PG 1980</t>
  </si>
  <si>
    <t>https://www.leepa.org/Display/Displayparcel.aspx?folioID=10004802</t>
  </si>
  <si>
    <t>26452102000030070</t>
  </si>
  <si>
    <t>11548 WIGHTMAN LN</t>
  </si>
  <si>
    <t>11548</t>
  </si>
  <si>
    <t>SCHEER AUGUST WILHELM</t>
  </si>
  <si>
    <t>FINKENSTRASSE 10</t>
  </si>
  <si>
    <t>SAARBRUCKEN</t>
  </si>
  <si>
    <t>66125</t>
  </si>
  <si>
    <t>GERMANY</t>
  </si>
  <si>
    <t>CAPTIVA BEACH PB 7 PG 73 BLK 3 LOTS 3 THRU 7 + LOT 8 LESS E 12 FT + POR VAC ROW DESC IN OR 1737 PG 1855</t>
  </si>
  <si>
    <t>https://www.leepa.org/Display/Displayparcel.aspx?folioID=10573676</t>
  </si>
  <si>
    <t>26452102000040020</t>
  </si>
  <si>
    <t>11551 WIGHTMAN LN</t>
  </si>
  <si>
    <t>11551</t>
  </si>
  <si>
    <t>IRWIN GRANT JR</t>
  </si>
  <si>
    <t>PO BOX 759</t>
  </si>
  <si>
    <t>2009000313752</t>
  </si>
  <si>
    <t>-B2544-P3367-</t>
  </si>
  <si>
    <t>-B2528-P0772-</t>
  </si>
  <si>
    <t>CAPTIVA BEACH BLK 4 PB 7 PG 72 LOT 1 + LOT 2 LESS S 15 FT LOT 2 + POR VAC WIGHTMAN LN + EASE 2009000313754</t>
  </si>
  <si>
    <t>https://www.leepa.org/Display/Displayparcel.aspx?folioID=10004180</t>
  </si>
  <si>
    <t>35452103000080000</t>
  </si>
  <si>
    <t>00008</t>
  </si>
  <si>
    <t>11555 WIGHTMAN LN</t>
  </si>
  <si>
    <t>11555</t>
  </si>
  <si>
    <t>SODAMNLUCKY LLC</t>
  </si>
  <si>
    <t>100 PHEASANT DR</t>
  </si>
  <si>
    <t>EAST GREENWICH</t>
  </si>
  <si>
    <t>RI</t>
  </si>
  <si>
    <t>02818</t>
  </si>
  <si>
    <t>2014000205665</t>
  </si>
  <si>
    <t>2014000110781</t>
  </si>
  <si>
    <t>-B2673-P0869-</t>
  </si>
  <si>
    <t>LOT 8 LESS E 93 FT BAY VIEW PB 3 PG 21 + PAR PER OR1430/1263 + S 15 FT LOT 2 BLK 4 CAPTIVA BEACH PB 7 PG 73 + EASE 2009000313754</t>
  </si>
  <si>
    <t>https://www.leepa.org/Display/Displayparcel.aspx?folioID=10004788</t>
  </si>
  <si>
    <t>35452103000470000</t>
  </si>
  <si>
    <t>00047</t>
  </si>
  <si>
    <t>11528 ANDY ROSSE LN</t>
  </si>
  <si>
    <t>11528</t>
  </si>
  <si>
    <t>MEAD AND MEAD LLC</t>
  </si>
  <si>
    <t>TRUST REAL ESTATE</t>
  </si>
  <si>
    <t>111 W MONROE ST STE 16W TRE</t>
  </si>
  <si>
    <t>60603</t>
  </si>
  <si>
    <t>-B4558-P4216-</t>
  </si>
  <si>
    <t>-B3978-P3518-</t>
  </si>
  <si>
    <t>-B3431-P3284-</t>
  </si>
  <si>
    <t>-B2772-P1784-</t>
  </si>
  <si>
    <t>LANES F A BAYVIEW SUBD PB 3 PG 21 LOT 47</t>
  </si>
  <si>
    <t>https://www.leepa.org/Display/Displayparcel.aspx?folioID=10004810</t>
  </si>
  <si>
    <t>26452102000030510</t>
  </si>
  <si>
    <t>0510</t>
  </si>
  <si>
    <t>11559 LAIKA LN</t>
  </si>
  <si>
    <t>11559</t>
  </si>
  <si>
    <t>LAIKA LN</t>
  </si>
  <si>
    <t>OSMIDA 1 LLC</t>
  </si>
  <si>
    <t>711 S WELLER AVE</t>
  </si>
  <si>
    <t>65802</t>
  </si>
  <si>
    <t>2020000010629</t>
  </si>
  <si>
    <t>-B1275-P1083-</t>
  </si>
  <si>
    <t>CAPTIVA BEACH BLK 3 PB 7 PG 73 LOTS 51 THRU 55 + LOTS 1-2 + POR VAC ROW DESC IN OR 1737 PG 1855</t>
  </si>
  <si>
    <t>https://www.leepa.org/Display/Displayparcel.aspx?folioID=10004179</t>
  </si>
  <si>
    <t>354521000000500CE</t>
  </si>
  <si>
    <t>00005</t>
  </si>
  <si>
    <t>RESIDENTIAL COMMON ELEMENT/AREAS</t>
  </si>
  <si>
    <t>11575 SUNSET CAPTIVA LN</t>
  </si>
  <si>
    <t>11575</t>
  </si>
  <si>
    <t>SUNSET CAPTIVA HOMEOWNERS INC</t>
  </si>
  <si>
    <t>PO BOX 189</t>
  </si>
  <si>
    <t>LANES F A BAYVIEW LTS 11-14 OR 1395/356 POOL REC + TENNIS C/E</t>
  </si>
  <si>
    <t>https://www.leepa.org/Display/Displayparcel.aspx?folioID=10004665</t>
  </si>
  <si>
    <t>26452101000030010</t>
  </si>
  <si>
    <t>14808 CAPTIVA DR</t>
  </si>
  <si>
    <t>14808</t>
  </si>
  <si>
    <t>BELL WILLIAM A +</t>
  </si>
  <si>
    <t>BELL GEORGE ET AL</t>
  </si>
  <si>
    <t>27 THE BOURNE</t>
  </si>
  <si>
    <t>HASTINGS</t>
  </si>
  <si>
    <t>TN34 3AY</t>
  </si>
  <si>
    <t>-B2570-P2445-</t>
  </si>
  <si>
    <t>-B2070-P1796-</t>
  </si>
  <si>
    <t>BRYANTS G W ADD GULF VIEW BLK 3 PB 3 PG 21 PT LOT 1 + VAC 40 FT R/W OR 0740 PG 0132</t>
  </si>
  <si>
    <t>https://www.leepa.org/Display/Displayparcel.aspx?folioID=10004130</t>
  </si>
  <si>
    <t>26452100000110000</t>
  </si>
  <si>
    <t>011</t>
  </si>
  <si>
    <t>14830 CAPTIVA DR</t>
  </si>
  <si>
    <t>PARL N OF CAPTIVA BCH SUB AS DESC IN OR 1846 PG 3931</t>
  </si>
  <si>
    <t>https://www.leepa.org/Display/Displayparcel.aspx?folioID=10004126</t>
  </si>
  <si>
    <t>35452101000000010</t>
  </si>
  <si>
    <t>15138 WILES DR</t>
  </si>
  <si>
    <t>15138</t>
  </si>
  <si>
    <t>WILES DR</t>
  </si>
  <si>
    <t>JENSEN JUDITH A TR</t>
  </si>
  <si>
    <t>FOR JUDITH A JENSEN TRUST</t>
  </si>
  <si>
    <t>8972 MUD CREEK RD</t>
  </si>
  <si>
    <t>INDIANAPOLIS</t>
  </si>
  <si>
    <t>46256</t>
  </si>
  <si>
    <t>-B3153-P3796-</t>
  </si>
  <si>
    <t>-B2568-P1270-</t>
  </si>
  <si>
    <t>-B1345-P0072-</t>
  </si>
  <si>
    <t>GORES A.M.SUBD. PB 4 PG 7 LOTS 1 + 2 + OR 1345/72 +RIPARIAN RGHTS</t>
  </si>
  <si>
    <t>https://www.leepa.org/Display/Displayparcel.aspx?folioID=10004765</t>
  </si>
  <si>
    <t>35452101000000030</t>
  </si>
  <si>
    <t>15146 WILES DR</t>
  </si>
  <si>
    <t>15146</t>
  </si>
  <si>
    <t>KRISTIN BLUVAS TR</t>
  </si>
  <si>
    <t>FOR BLUVAS FAMILY TRUST</t>
  </si>
  <si>
    <t>156 SPRING ST</t>
  </si>
  <si>
    <t>SARATOGA SPRINGS</t>
  </si>
  <si>
    <t>12866</t>
  </si>
  <si>
    <t>-B3058-P2684-</t>
  </si>
  <si>
    <t>-B2858-P1399-</t>
  </si>
  <si>
    <t>-B1285-P1348-</t>
  </si>
  <si>
    <t>-B1030-P1895-</t>
  </si>
  <si>
    <t>GORES A M SUBD PB 4 PG 7 LOT 3 + PARL FOR R/W DESC OR1285/1348 +RIPARIAN RGTS</t>
  </si>
  <si>
    <t>https://www.leepa.org/Display/Displayparcel.aspx?folioID=10004766</t>
  </si>
  <si>
    <t>35452101000000040</t>
  </si>
  <si>
    <t>15150 WILES DR</t>
  </si>
  <si>
    <t>15150</t>
  </si>
  <si>
    <t>WFLP FAMILY LTD PARTNERSHIP</t>
  </si>
  <si>
    <t>GEORGE WILLIAMSON</t>
  </si>
  <si>
    <t>32 W 82ND ST APT 8A</t>
  </si>
  <si>
    <t>10024</t>
  </si>
  <si>
    <t>-B2721-P3151-</t>
  </si>
  <si>
    <t>-B2366-P2447-</t>
  </si>
  <si>
    <t>GORES A.M.SUBD. PB 4 PG 7 LOTS 4 + 5 + RIPARIAN RIGHTS</t>
  </si>
  <si>
    <t>https://www.leepa.org/Display/Displayparcel.aspx?folioID=10004767</t>
  </si>
  <si>
    <t>35452101000000060</t>
  </si>
  <si>
    <t>15158 WILES DR</t>
  </si>
  <si>
    <t>15158</t>
  </si>
  <si>
    <t>EMK PROPERTIES LLC</t>
  </si>
  <si>
    <t>49 PARK AVE STE D</t>
  </si>
  <si>
    <t>OAKWOOD</t>
  </si>
  <si>
    <t>45419</t>
  </si>
  <si>
    <t>2012000234599</t>
  </si>
  <si>
    <t>2011000155482</t>
  </si>
  <si>
    <t>2006000200310</t>
  </si>
  <si>
    <t>-B3103-P3035-</t>
  </si>
  <si>
    <t>GORES A M SUBD PB 4 PG 7 LT 6 + PT 7 DESC OR 1118/ 0225 + RIPARIAN RIGHTS</t>
  </si>
  <si>
    <t>https://www.leepa.org/Display/Displayparcel.aspx?folioID=10004768</t>
  </si>
  <si>
    <t>35452101000000080</t>
  </si>
  <si>
    <t>15166 WILES DR</t>
  </si>
  <si>
    <t>15166</t>
  </si>
  <si>
    <t>COBB MARY ANNE TR</t>
  </si>
  <si>
    <t>FOR MARY ANNE COBB TRUST</t>
  </si>
  <si>
    <t>2475 DEEP HOLLOW RD</t>
  </si>
  <si>
    <t>DAYTON</t>
  </si>
  <si>
    <t>2013000177906</t>
  </si>
  <si>
    <t>-B1974-P4341-</t>
  </si>
  <si>
    <t>GORES A M SUBD PB 4 PG 7 LOTS 8 + 9 + POR 7 + PAR FOR R/W DESC OR 794/389 + OR 1841/292 + RIPARIAN RIGHTS</t>
  </si>
  <si>
    <t>https://www.leepa.org/Display/Displayparcel.aspx?folioID=10004769</t>
  </si>
  <si>
    <t>354521L1130000020</t>
  </si>
  <si>
    <t>000</t>
  </si>
  <si>
    <t>15172 WILES DR</t>
  </si>
  <si>
    <t>15172</t>
  </si>
  <si>
    <t>GRACE SANDLOT LOT 2 AS DESC IN INST 2018000090730</t>
  </si>
  <si>
    <t>https://www.leepa.org/Display/Displayparcel.aspx?folioID=10585097</t>
  </si>
  <si>
    <t>354521L1130000030</t>
  </si>
  <si>
    <t>15178 WILES DR</t>
  </si>
  <si>
    <t>15178</t>
  </si>
  <si>
    <t>GRACE SANDLOT LOT 3 AS DESC IN INST 2018000090730</t>
  </si>
  <si>
    <t>https://www.leepa.org/Display/Displayparcel.aspx?folioID=10585098</t>
  </si>
  <si>
    <t>35452101000000140</t>
  </si>
  <si>
    <t>MULTI-FAMILY, LESS THAN 10 UNITS, GULF FRONT</t>
  </si>
  <si>
    <t>15300 CAPTIVA DR</t>
  </si>
  <si>
    <t>15300</t>
  </si>
  <si>
    <t>JENSENS ON THE GULF LLC</t>
  </si>
  <si>
    <t>PO BOX 191</t>
  </si>
  <si>
    <t>-B1118-P2107-</t>
  </si>
  <si>
    <t>GORES A M SUBD PB 4 PG 7 LOT 14 + S25 OF LOT 13 + RIPARIAN RIGHTS</t>
  </si>
  <si>
    <t>D</t>
  </si>
  <si>
    <t>https://www.leepa.org/Display/Displayparcel.aspx?folioID=10004772</t>
  </si>
  <si>
    <t>35452103000110010</t>
  </si>
  <si>
    <t>RPD</t>
  </si>
  <si>
    <t>2 SUNSET CAPTIVA LN</t>
  </si>
  <si>
    <t>BORIS MICHAEL J &amp; PATRICIA</t>
  </si>
  <si>
    <t>PO BOX 162</t>
  </si>
  <si>
    <t>-B3244-P2064-</t>
  </si>
  <si>
    <t>-B2413-P0168-</t>
  </si>
  <si>
    <t>-B1542-P0188-</t>
  </si>
  <si>
    <t>SUNSET CAPTIVA UNREC LOT 2 DESC IN OR 1364 PG 1867</t>
  </si>
  <si>
    <t>https://www.leepa.org/Display/Displayparcel.aspx?folioID=10004790</t>
  </si>
  <si>
    <t>35452103000110020</t>
  </si>
  <si>
    <t>3 SUNSET CAPTIVA LN</t>
  </si>
  <si>
    <t>DIETZ CHRISTOPHER P</t>
  </si>
  <si>
    <t>1250 EDWARDS RD</t>
  </si>
  <si>
    <t>45208</t>
  </si>
  <si>
    <t>-B2855-P0822-</t>
  </si>
  <si>
    <t>-B2006-P4765-</t>
  </si>
  <si>
    <t>-B1932-P3693-</t>
  </si>
  <si>
    <t>SUNSET CAPTIVA UNREC LOT 3 DESC IN OR 1382 PG 0475</t>
  </si>
  <si>
    <t>https://www.leepa.org/Display/Displayparcel.aspx?folioID=10004791</t>
  </si>
  <si>
    <t>35452103000110030</t>
  </si>
  <si>
    <t>4 SUNSET CAPTIVA LN</t>
  </si>
  <si>
    <t>DARLING WILLIAM +</t>
  </si>
  <si>
    <t>BREUHAUS ELIZABETH</t>
  </si>
  <si>
    <t>24 PEQUOT RD</t>
  </si>
  <si>
    <t>2017000157035</t>
  </si>
  <si>
    <t>2007000354967</t>
  </si>
  <si>
    <t>-B4320-P3879-</t>
  </si>
  <si>
    <t>-B1900-P2911-</t>
  </si>
  <si>
    <t>SUNSET CAPTIVA UNREC LOT 4 DESC IN OR 1386 PG 0283</t>
  </si>
  <si>
    <t>https://www.leepa.org/Display/Displayparcel.aspx?folioID=10004792</t>
  </si>
  <si>
    <t>35452100000050050</t>
  </si>
  <si>
    <t>005</t>
  </si>
  <si>
    <t>5 SUNSET CAPTIVA LN</t>
  </si>
  <si>
    <t>BLACK SANDRA A</t>
  </si>
  <si>
    <t>PO BOX 336</t>
  </si>
  <si>
    <t>2006000047544</t>
  </si>
  <si>
    <t>-B2553-P1599-</t>
  </si>
  <si>
    <t>-B2118-P0680-</t>
  </si>
  <si>
    <t>SUNSET CAPTIVA UNREC DESC IN OR 1411 PG 0263 LOT 5</t>
  </si>
  <si>
    <t>https://www.leepa.org/Display/Displayparcel.aspx?folioID=10004660</t>
  </si>
  <si>
    <t>35452100000050060</t>
  </si>
  <si>
    <t>6 SUNSET CAPTIVA LN</t>
  </si>
  <si>
    <t>WIENKERS KEVIN P TR</t>
  </si>
  <si>
    <t>FOR KEVIN P AND CYNTHIA A WIENKERS TRUST</t>
  </si>
  <si>
    <t>2863 CIRCLE SHORE DR</t>
  </si>
  <si>
    <t>GREEN BAY</t>
  </si>
  <si>
    <t>54302</t>
  </si>
  <si>
    <t>2020000180739</t>
  </si>
  <si>
    <t>2011000103118</t>
  </si>
  <si>
    <t>-B4000-P1772-</t>
  </si>
  <si>
    <t>-B2673-P2086-</t>
  </si>
  <si>
    <t>SUNSET CAPTIVA UNREC LOT 6 DESC OR1365 PG1410 AKA LT 6</t>
  </si>
  <si>
    <t>https://www.leepa.org/Display/Displayparcel.aspx?folioID=10004661</t>
  </si>
  <si>
    <t>35452100000050070</t>
  </si>
  <si>
    <t>7 SUNSET CAPTIVA LN</t>
  </si>
  <si>
    <t>WEISS WALTER W + TERRI</t>
  </si>
  <si>
    <t>1275 CASTLE POINTE DR</t>
  </si>
  <si>
    <t>CASTLE ROCK</t>
  </si>
  <si>
    <t>80104</t>
  </si>
  <si>
    <t>2007000071936</t>
  </si>
  <si>
    <t>-B3204-P0338-</t>
  </si>
  <si>
    <t>SUNSET CAPTIVA UNREC LOT 7 DESC OR 1339 PG 2291</t>
  </si>
  <si>
    <t>https://www.leepa.org/Display/Displayparcel.aspx?folioID=10004662</t>
  </si>
  <si>
    <t>35452104000000090</t>
  </si>
  <si>
    <t>OFFICE BUILDING, ONE STORY</t>
  </si>
  <si>
    <t>15903 CAPTIVA DR</t>
  </si>
  <si>
    <t>15903</t>
  </si>
  <si>
    <t>CAPTIVA ISLAND YACHT CLUB</t>
  </si>
  <si>
    <t>PO BOX 1239</t>
  </si>
  <si>
    <t>-B1914-P0661-</t>
  </si>
  <si>
    <t>-B1781-P3369-</t>
  </si>
  <si>
    <t>DICKEYS JOHN R SUBD PB 4 PG 6 LOT 9</t>
  </si>
  <si>
    <t>https://www.leepa.org/Display/Displayparcel.aspx?folioID=10004816</t>
  </si>
  <si>
    <t>3b</t>
  </si>
  <si>
    <t>35452111000000020</t>
  </si>
  <si>
    <t>RS-2</t>
  </si>
  <si>
    <t>SINGLE FAMILY RESIDENTIAL, BAY, SOUND, HARBOR, PASS</t>
  </si>
  <si>
    <t>11530 PAIGE CT</t>
  </si>
  <si>
    <t>11530</t>
  </si>
  <si>
    <t>PAIGE CT</t>
  </si>
  <si>
    <t>NORTON ROBERT L &amp; PAMELA B</t>
  </si>
  <si>
    <t>3225 CRABTREE LANE</t>
  </si>
  <si>
    <t>2016000182536</t>
  </si>
  <si>
    <t>-B4256-P2250-</t>
  </si>
  <si>
    <t>-B3133-P1762-</t>
  </si>
  <si>
    <t>-B2931-P2693-</t>
  </si>
  <si>
    <t>TARPON BAY AT CAPTIVA PB 60 PG 90 LOT 2 + BOAT DOCK #2</t>
  </si>
  <si>
    <t>https://www.leepa.org/Display/Displayparcel.aspx?folioID=10442775</t>
  </si>
  <si>
    <t>35452111000000030</t>
  </si>
  <si>
    <t>11531 PAIGE CT</t>
  </si>
  <si>
    <t>11531</t>
  </si>
  <si>
    <t>BRADSHAW GUY L TR</t>
  </si>
  <si>
    <t>FOR GUY L BRADSHAW TRUST</t>
  </si>
  <si>
    <t>2201 COUNTY RD D</t>
  </si>
  <si>
    <t>NELSON</t>
  </si>
  <si>
    <t>54756</t>
  </si>
  <si>
    <t>2018000061794</t>
  </si>
  <si>
    <t>-B3113-P1344-</t>
  </si>
  <si>
    <t>-B2931-P2691-</t>
  </si>
  <si>
    <t>TARPON BAY AT CAPTIVA PB 60 PG 90 LOT 3</t>
  </si>
  <si>
    <t>https://www.leepa.org/Display/Displayparcel.aspx?folioID=10442776</t>
  </si>
  <si>
    <t>03462111000000040</t>
  </si>
  <si>
    <t>11541 PAIGE CT</t>
  </si>
  <si>
    <t>11541</t>
  </si>
  <si>
    <t>FARMER RITA G + THOMAS D TR</t>
  </si>
  <si>
    <t>FOR RITA G FARMER TRUST</t>
  </si>
  <si>
    <t>PO BOX 1202</t>
  </si>
  <si>
    <t>-B3241-P3170-</t>
  </si>
  <si>
    <t>TARPON BAY AT CAPTIVA PB 60 PG 90 LOT 4</t>
  </si>
  <si>
    <t>https://www.leepa.org/Display/Displayparcel.aspx?folioID=10442777</t>
  </si>
  <si>
    <t>35452111000000010</t>
  </si>
  <si>
    <t>11550 PAIGE CT</t>
  </si>
  <si>
    <t>11550</t>
  </si>
  <si>
    <t>GLOBAL INVESTORS LP</t>
  </si>
  <si>
    <t>100 COURT AVE STE 211</t>
  </si>
  <si>
    <t>DES MOINES</t>
  </si>
  <si>
    <t>50309</t>
  </si>
  <si>
    <t>-B3221-P1536-</t>
  </si>
  <si>
    <t>-B2931-P2745-</t>
  </si>
  <si>
    <t>TARPON BAY AT CAPTIVA PB 60 PG 90 LOT 1</t>
  </si>
  <si>
    <t>https://www.leepa.org/Display/Displayparcel.aspx?folioID=10442774</t>
  </si>
  <si>
    <t>03462111000000050</t>
  </si>
  <si>
    <t>11551 PAIGE CT</t>
  </si>
  <si>
    <t>RICE RONALD A TR</t>
  </si>
  <si>
    <t>FOR RONALD A RICE TRUST</t>
  </si>
  <si>
    <t>2013000045682</t>
  </si>
  <si>
    <t>2006000214362</t>
  </si>
  <si>
    <t>-B3128-P1697-</t>
  </si>
  <si>
    <t>TARPON BAY AT CAPTIVA PB 60 PG 90 LOT 5 + BOAT DOCK 5</t>
  </si>
  <si>
    <t>https://www.leepa.org/Display/Displayparcel.aspx?folioID=10442778</t>
  </si>
  <si>
    <t>35452101000000150</t>
  </si>
  <si>
    <t>15301 CAPTIVA DR</t>
  </si>
  <si>
    <t>15301</t>
  </si>
  <si>
    <t>HOLLAND CAPTIVA LLC</t>
  </si>
  <si>
    <t>STE 300</t>
  </si>
  <si>
    <t>5120 TAYLOR MILL RD</t>
  </si>
  <si>
    <t>TAYLOR MILL</t>
  </si>
  <si>
    <t>41015</t>
  </si>
  <si>
    <t>2015000033908</t>
  </si>
  <si>
    <t>-B4138-P0566-</t>
  </si>
  <si>
    <t>-B2840-P2701-</t>
  </si>
  <si>
    <t>-B2217-P3164-</t>
  </si>
  <si>
    <t>GORES A M SUBD PB 4 PG 7 LOTS 15 + 16 + RIPARIAN RIGHTS</t>
  </si>
  <si>
    <t>https://www.leepa.org/Display/Displayparcel.aspx?folioID=10004773</t>
  </si>
  <si>
    <t>35452101000000170</t>
  </si>
  <si>
    <t>15311 CAPTIVA DR</t>
  </si>
  <si>
    <t>15311</t>
  </si>
  <si>
    <t>BROUSTER THOMAS H TR</t>
  </si>
  <si>
    <t>FOR THOMAS H BROUSTER TRUST</t>
  </si>
  <si>
    <t>PO BOX 215</t>
  </si>
  <si>
    <t>-B3088-P0777-</t>
  </si>
  <si>
    <t>GORES A M SUBD PB 4 PG 7 LOTS 17 + 18 + RIPARIAN RIGHTS</t>
  </si>
  <si>
    <t>https://www.leepa.org/Display/Displayparcel.aspx?folioID=10004774</t>
  </si>
  <si>
    <t>35452100000080020</t>
  </si>
  <si>
    <t>15351 CAPTIVA DR</t>
  </si>
  <si>
    <t>15351</t>
  </si>
  <si>
    <t>MOORE ROGER D TR</t>
  </si>
  <si>
    <t>ROGER D MOORE TRUST</t>
  </si>
  <si>
    <t>8521 AUGUSTA DR</t>
  </si>
  <si>
    <t>LINCOLN</t>
  </si>
  <si>
    <t>68526</t>
  </si>
  <si>
    <t>2012000064705</t>
  </si>
  <si>
    <t>-B3311-P1748-</t>
  </si>
  <si>
    <t>-B3298-P1368-</t>
  </si>
  <si>
    <t>-B3064-P3769-</t>
  </si>
  <si>
    <t>FR SE COR GL 1 S05D39M40S E 74.20FT TH S06D31M30S E 99.20FT TH N88D13M17S W</t>
  </si>
  <si>
    <t>https://www.leepa.org/Display/Displayparcel.aspx?folioID=10453747</t>
  </si>
  <si>
    <t>35452100000080000</t>
  </si>
  <si>
    <t>15361 CAPTIVA DR</t>
  </si>
  <si>
    <t>15361</t>
  </si>
  <si>
    <t>PHI BETA CAPTIVA LLC</t>
  </si>
  <si>
    <t>109 MASONS WAY</t>
  </si>
  <si>
    <t>NEWTOWN SQUARE</t>
  </si>
  <si>
    <t>19073</t>
  </si>
  <si>
    <t>2014000154207</t>
  </si>
  <si>
    <t>2012000252189</t>
  </si>
  <si>
    <t>2005000024827</t>
  </si>
  <si>
    <t>-B3421-P2948-</t>
  </si>
  <si>
    <t>FR SE COR GL 1 S05D39M40S E 74.20 FT TH S06D31M30S E 99.20 TH N88D13M17S W 313.81 TO POB</t>
  </si>
  <si>
    <t>https://www.leepa.org/Display/Displayparcel.aspx?folioID=10004758</t>
  </si>
  <si>
    <t>354521070000600A0</t>
  </si>
  <si>
    <t>00A0</t>
  </si>
  <si>
    <t>15411 CAPTIVA DR A6</t>
  </si>
  <si>
    <t>15411</t>
  </si>
  <si>
    <t>A6</t>
  </si>
  <si>
    <t>ABBOTT JOHN S SR + JOANNE L</t>
  </si>
  <si>
    <t>320 NORTH RUMSON AVE</t>
  </si>
  <si>
    <t>MARGATE CITY</t>
  </si>
  <si>
    <t>08402</t>
  </si>
  <si>
    <t>-B4615-P2440-</t>
  </si>
  <si>
    <t>-B4153-P4411-</t>
  </si>
  <si>
    <t>-B2409-P4187-</t>
  </si>
  <si>
    <t>-B1749-P4579-</t>
  </si>
  <si>
    <t>CAPTIVA SHORES CONDO OR 1555 PG 2363 UNIT 6-A</t>
  </si>
  <si>
    <t>https://www.leepa.org/Display/Displayparcel.aspx?folioID=10004871</t>
  </si>
  <si>
    <t>354521070000700A0</t>
  </si>
  <si>
    <t>00007</t>
  </si>
  <si>
    <t>GULF FRONT</t>
  </si>
  <si>
    <t>15411 CAPTIVA DR A7</t>
  </si>
  <si>
    <t>A7</t>
  </si>
  <si>
    <t>FOX MARY ANN</t>
  </si>
  <si>
    <t>433 LOCKPORT LN</t>
  </si>
  <si>
    <t>COATESVILLE</t>
  </si>
  <si>
    <t>19320</t>
  </si>
  <si>
    <t>2010000024684</t>
  </si>
  <si>
    <t>-B4341-P3641-</t>
  </si>
  <si>
    <t>-B3064-P2222-</t>
  </si>
  <si>
    <t>-B2606-P1539-</t>
  </si>
  <si>
    <t>CAPTIVA SHORES CONDO OR 1555 PG 2363 UNIT 7-A</t>
  </si>
  <si>
    <t>https://www.leepa.org/Display/Displayparcel.aspx?folioID=10004875</t>
  </si>
  <si>
    <t>354521070000800A0</t>
  </si>
  <si>
    <t>15411 CAPTIVA DR A8</t>
  </si>
  <si>
    <t>A8</t>
  </si>
  <si>
    <t>SIERRA DANIEL + DYAN</t>
  </si>
  <si>
    <t>1 SYLVAN LN</t>
  </si>
  <si>
    <t>GROTON</t>
  </si>
  <si>
    <t>01450</t>
  </si>
  <si>
    <t>2014000001021</t>
  </si>
  <si>
    <t>2008000340396</t>
  </si>
  <si>
    <t>-B4365-P0593-</t>
  </si>
  <si>
    <t>-B1870-P1354-</t>
  </si>
  <si>
    <t>CAPTIVA SHORES CONDO OR 1555 PG 2363 UNIT 8-A</t>
  </si>
  <si>
    <t>https://www.leepa.org/Display/Displayparcel.aspx?folioID=10004877</t>
  </si>
  <si>
    <t>354521070000700B0</t>
  </si>
  <si>
    <t>00B0</t>
  </si>
  <si>
    <t>15411 CAPTIVA DR B7</t>
  </si>
  <si>
    <t>B7</t>
  </si>
  <si>
    <t>CAVANAUGH WILLIAM F + MARY E</t>
  </si>
  <si>
    <t>39 PEACEABLE ST</t>
  </si>
  <si>
    <t>RIDGEFIELD</t>
  </si>
  <si>
    <t>06877</t>
  </si>
  <si>
    <t>2014000194589</t>
  </si>
  <si>
    <t>-B1812-P3842-</t>
  </si>
  <si>
    <t>-B1571-P2097-</t>
  </si>
  <si>
    <t>CAPTIVA SHORES CONDO OR 1555 PG 2363 UNIT 7-B</t>
  </si>
  <si>
    <t>https://www.leepa.org/Display/Displayparcel.aspx?folioID=10004876</t>
  </si>
  <si>
    <t>354521070000800B0</t>
  </si>
  <si>
    <t>15411 CAPTIVA DR B8</t>
  </si>
  <si>
    <t>B8</t>
  </si>
  <si>
    <t>MCDERMOTT THOMAS J III &amp;</t>
  </si>
  <si>
    <t>MCDERMOTT ELIZABETH J</t>
  </si>
  <si>
    <t>PO BOX 961</t>
  </si>
  <si>
    <t>2020000115299</t>
  </si>
  <si>
    <t>-B2657-P3147-</t>
  </si>
  <si>
    <t>-B2130-P1642-</t>
  </si>
  <si>
    <t>CAPTIVA SHORES CONDO OR 1555 PG 2363 UNIT 8-B</t>
  </si>
  <si>
    <t>https://www.leepa.org/Display/Displayparcel.aspx?folioID=10004878</t>
  </si>
  <si>
    <t>354521070000600C0</t>
  </si>
  <si>
    <t>00C0</t>
  </si>
  <si>
    <t>15411 CAPTIVA DR C6</t>
  </si>
  <si>
    <t>C6</t>
  </si>
  <si>
    <t>FORTIN FRANCIS GEORGE JR</t>
  </si>
  <si>
    <t>219 GRASSY RIDGE</t>
  </si>
  <si>
    <t>PURCELLVILLE</t>
  </si>
  <si>
    <t>20132</t>
  </si>
  <si>
    <t>2020000266239</t>
  </si>
  <si>
    <t>-B2289-P3193-</t>
  </si>
  <si>
    <t>-B2116-P0388-</t>
  </si>
  <si>
    <t>CAPTIVA SHORES CONDO OR 1555 PG 2363 UNIT 6-C</t>
  </si>
  <si>
    <t>https://www.leepa.org/Display/Displayparcel.aspx?folioID=10004873</t>
  </si>
  <si>
    <t>354521070000600B0</t>
  </si>
  <si>
    <t>15411 CAPTIVA DR D6</t>
  </si>
  <si>
    <t>D6</t>
  </si>
  <si>
    <t>WETZEL CARROLL JR &amp; BERTA</t>
  </si>
  <si>
    <t>PO BOX 654</t>
  </si>
  <si>
    <t>2012000109077</t>
  </si>
  <si>
    <t>-B3662-P3995-</t>
  </si>
  <si>
    <t>-B3206-P3385-</t>
  </si>
  <si>
    <t>-B3206-P3383-</t>
  </si>
  <si>
    <t>CAPTIVA SHORES CONDO OR 1555 PG 2363 UNIT 6-B + 6-D</t>
  </si>
  <si>
    <t>https://www.leepa.org/Display/Displayparcel.aspx?folioID=10004872</t>
  </si>
  <si>
    <t>354521100000100A0</t>
  </si>
  <si>
    <t>15551 CAPTIVA DR</t>
  </si>
  <si>
    <t>15551</t>
  </si>
  <si>
    <t>VIRGINIA M LARSON HR TRUST +</t>
  </si>
  <si>
    <t>JEANETTE MAXWELL TRUST</t>
  </si>
  <si>
    <t>6933 SE 35TH ST</t>
  </si>
  <si>
    <t>MERCER ISLAND</t>
  </si>
  <si>
    <t>WA</t>
  </si>
  <si>
    <t>98040</t>
  </si>
  <si>
    <t>2016000199896</t>
  </si>
  <si>
    <t>2008000039860</t>
  </si>
  <si>
    <t>-B4177-P0145-</t>
  </si>
  <si>
    <t>-B3065-P2038-</t>
  </si>
  <si>
    <t>CAPTIVA BEACH VILLAS CONDO DESC OR 2689 PG 0354 BLDG 1 UNIT A</t>
  </si>
  <si>
    <t>https://www.leepa.org/Display/Displayparcel.aspx?folioID=10004899</t>
  </si>
  <si>
    <t>354521100000100B0</t>
  </si>
  <si>
    <t>15553 CAPTIVA DR</t>
  </si>
  <si>
    <t>15553</t>
  </si>
  <si>
    <t>2011000116933</t>
  </si>
  <si>
    <t>2011000097734</t>
  </si>
  <si>
    <t>2008000037150</t>
  </si>
  <si>
    <t>-B4177-P0142-</t>
  </si>
  <si>
    <t>CAPTIVA BEACH VILLAS CONDO DESC OR 2689 PG 0354 BLDG 1 UNIT B</t>
  </si>
  <si>
    <t>https://www.leepa.org/Display/Displayparcel.aspx?folioID=10004900</t>
  </si>
  <si>
    <t>354521100000200C0</t>
  </si>
  <si>
    <t>00002</t>
  </si>
  <si>
    <t>15561 CAPTIVA DR</t>
  </si>
  <si>
    <t>15561</t>
  </si>
  <si>
    <t>T + C LAND HOLDINGS LLC</t>
  </si>
  <si>
    <t>PO BOX 349</t>
  </si>
  <si>
    <t>SALEM</t>
  </si>
  <si>
    <t>65560</t>
  </si>
  <si>
    <t>2008000160865</t>
  </si>
  <si>
    <t>-B4177-P0139-</t>
  </si>
  <si>
    <t>-B2694-P0902-</t>
  </si>
  <si>
    <t>CAPTIVA BEACH VILLAS CONDO DESC OR 2689 PG 0354 BLDG 2 UNIT C</t>
  </si>
  <si>
    <t>https://www.leepa.org/Display/Displayparcel.aspx?folioID=10004901</t>
  </si>
  <si>
    <t>354521100000200D0</t>
  </si>
  <si>
    <t>00D0</t>
  </si>
  <si>
    <t>15563 CAPTIVA DR</t>
  </si>
  <si>
    <t>15563</t>
  </si>
  <si>
    <t>-B4177-P0134-</t>
  </si>
  <si>
    <t>-B2690-P1059-</t>
  </si>
  <si>
    <t>CAPTIVA BEACH VILLAS CONDO DESC OR 2689 PG 0354 BLDG 2 UNIT D</t>
  </si>
  <si>
    <t>https://www.leepa.org/Display/Displayparcel.aspx?folioID=10004902</t>
  </si>
  <si>
    <t>354521060000000C0</t>
  </si>
  <si>
    <t>BAY FRONT</t>
  </si>
  <si>
    <t>15631 CAPTIVA DR</t>
  </si>
  <si>
    <t>15631</t>
  </si>
  <si>
    <t>MICHAEL L BENNETT TRUST +</t>
  </si>
  <si>
    <t>MARGIE ANN BENNETT TRUST</t>
  </si>
  <si>
    <t>5103 OLD LAKEPORT RD</t>
  </si>
  <si>
    <t>SIOUX CITY</t>
  </si>
  <si>
    <t>51106</t>
  </si>
  <si>
    <t>2019000131946</t>
  </si>
  <si>
    <t>2014000014665</t>
  </si>
  <si>
    <t>2010000063087</t>
  </si>
  <si>
    <t>-B1562-P0661-</t>
  </si>
  <si>
    <t>CAPTIVA COVE CONDO OR 1554 PG 1756 UNIT C</t>
  </si>
  <si>
    <t>https://www.leepa.org/Display/Displayparcel.aspx?folioID=10004849</t>
  </si>
  <si>
    <t>3545210400000019D</t>
  </si>
  <si>
    <t>019D</t>
  </si>
  <si>
    <t>15687 CAPTIVA DR</t>
  </si>
  <si>
    <t>15687</t>
  </si>
  <si>
    <t>GALLOWAY SAM M JR &amp; KATHERINE</t>
  </si>
  <si>
    <t>PO BOX 70</t>
  </si>
  <si>
    <t>33902</t>
  </si>
  <si>
    <t>2009000286237</t>
  </si>
  <si>
    <t>-B2451-P3358-</t>
  </si>
  <si>
    <t>DICKEYS JOHN R SUBD PB 4 PG 6 LOT 19 N 100 FT S 432 FT DESC OR 1024/1146</t>
  </si>
  <si>
    <t>https://www.leepa.org/Display/Displayparcel.aspx?folioID=10004833</t>
  </si>
  <si>
    <t>3545210400000019C</t>
  </si>
  <si>
    <t>019C</t>
  </si>
  <si>
    <t>15699 CAPTIVA DR</t>
  </si>
  <si>
    <t>15699</t>
  </si>
  <si>
    <t>MCDONALD P ANTONETTE</t>
  </si>
  <si>
    <t>2011000093094</t>
  </si>
  <si>
    <t>2009000293786</t>
  </si>
  <si>
    <t>2007000303808</t>
  </si>
  <si>
    <t>-B3222-P1578-</t>
  </si>
  <si>
    <t>DICKEYS JOHN R SUBD PB 4 PG 6 LOT 19 S100 FT N 332 FT DESC OR 0238/0085</t>
  </si>
  <si>
    <t>https://www.leepa.org/Display/Displayparcel.aspx?folioID=10004832</t>
  </si>
  <si>
    <t>3545210400000019B</t>
  </si>
  <si>
    <t>019B</t>
  </si>
  <si>
    <t>15711 CAPTIVA DR</t>
  </si>
  <si>
    <t>15711</t>
  </si>
  <si>
    <t>SZAMBECKI ANTHONY &amp; DIANA</t>
  </si>
  <si>
    <t>PO BOX 671</t>
  </si>
  <si>
    <t>KENT</t>
  </si>
  <si>
    <t>44240</t>
  </si>
  <si>
    <t>-B2739-P3111-</t>
  </si>
  <si>
    <t>-B2686-P1711-</t>
  </si>
  <si>
    <t>-B2074-P0977-</t>
  </si>
  <si>
    <t>DICKEY JOHN R SUBD PB 4 PG 6 LOT 19 N 66 FT OF S 232 FT DESC OR 0022/0442 + 2775/1448</t>
  </si>
  <si>
    <t>https://www.leepa.org/Display/Displayparcel.aspx?folioID=10004831</t>
  </si>
  <si>
    <t>3545210400000019A</t>
  </si>
  <si>
    <t>019A</t>
  </si>
  <si>
    <t>15723 CAPTIVA DR</t>
  </si>
  <si>
    <t>15723</t>
  </si>
  <si>
    <t>NOLEBEACH LLC</t>
  </si>
  <si>
    <t>-B2870-P0304-</t>
  </si>
  <si>
    <t>DICKEYS JOHN R SUBD PB 4 PG 6 LT 19 N88 FT OF S 188FT DESC 0022/0446 LESS PAR DESC IN OR 2775 PG 1448</t>
  </si>
  <si>
    <t>https://www.leepa.org/Display/Displayparcel.aspx?folioID=10004830</t>
  </si>
  <si>
    <t>35452104000000190</t>
  </si>
  <si>
    <t>15735/737 CAPTIVA DR</t>
  </si>
  <si>
    <t>15735/737</t>
  </si>
  <si>
    <t>GILL FAMILY TRUST +</t>
  </si>
  <si>
    <t>KAREN T DEWITT TRUST</t>
  </si>
  <si>
    <t>PO BOX 730</t>
  </si>
  <si>
    <t>2018000243114</t>
  </si>
  <si>
    <t>-B2954-P2646-</t>
  </si>
  <si>
    <t>-B2954-P0793-</t>
  </si>
  <si>
    <t>DICKEYS JOHN R SUBD PB 4 PB 6 LOT 19 S 100 FT DESC OR 2233/0445</t>
  </si>
  <si>
    <t>https://www.leepa.org/Display/Displayparcel.aspx?folioID=10004829</t>
  </si>
  <si>
    <t>35452104000000180</t>
  </si>
  <si>
    <t>15747 CAPTIVA DR</t>
  </si>
  <si>
    <t>15747</t>
  </si>
  <si>
    <t>WANG ANDREW M + KAREN W</t>
  </si>
  <si>
    <t>315 MARLBOROUGH ST</t>
  </si>
  <si>
    <t>2015000061955</t>
  </si>
  <si>
    <t>DICKEYS JOHN R SUBD PB 4 PG 6 LOT 18</t>
  </si>
  <si>
    <t>https://www.leepa.org/Display/Displayparcel.aspx?folioID=10004828</t>
  </si>
  <si>
    <t>35452104000000170</t>
  </si>
  <si>
    <t>15759 CAPTIVA DR</t>
  </si>
  <si>
    <t>15759</t>
  </si>
  <si>
    <t>GATOR FREIGHTWAYS INC +</t>
  </si>
  <si>
    <t>ROBERTS RALPH SR &amp; MARY</t>
  </si>
  <si>
    <t>-B3982-P3192-</t>
  </si>
  <si>
    <t>-B2133-P0932-</t>
  </si>
  <si>
    <t>-B1744-P0868-</t>
  </si>
  <si>
    <t>DICKEYS JOHN R SUBD PB 4 PG 6 LOT 17 THE NWLY 110 FT</t>
  </si>
  <si>
    <t>https://www.leepa.org/Display/Displayparcel.aspx?folioID=10004826</t>
  </si>
  <si>
    <t>3545210400000017A</t>
  </si>
  <si>
    <t>017A</t>
  </si>
  <si>
    <t>15771 CAPTIVA DR</t>
  </si>
  <si>
    <t>15771</t>
  </si>
  <si>
    <t>SARGENT CYNTHIA M TR</t>
  </si>
  <si>
    <t>FOR CYNTHIA MEAD SARGENT TRUST</t>
  </si>
  <si>
    <t>PASQUESI SHEPPARD</t>
  </si>
  <si>
    <t>585 BANK LN</t>
  </si>
  <si>
    <t>LAKE FOREST</t>
  </si>
  <si>
    <t>60045</t>
  </si>
  <si>
    <t>-B4013-P3962-</t>
  </si>
  <si>
    <t>-B2765-P1401-</t>
  </si>
  <si>
    <t>-B2271-P0374-</t>
  </si>
  <si>
    <t>JOHN R DICKEYS SUBD PB 4 PG 6 LOT 17 SELRY 90 FT</t>
  </si>
  <si>
    <t>https://www.leepa.org/Display/Displayparcel.aspx?folioID=10004827</t>
  </si>
  <si>
    <t>35452104000000160</t>
  </si>
  <si>
    <t>15783 CAPTIVA DR</t>
  </si>
  <si>
    <t>15783</t>
  </si>
  <si>
    <t>CARPENTER MICHELLE R TR</t>
  </si>
  <si>
    <t>FOR MICHELLE R CARPENTER TRUST</t>
  </si>
  <si>
    <t>2013000003887</t>
  </si>
  <si>
    <t>2006000173378</t>
  </si>
  <si>
    <t>-B3236-P0112-</t>
  </si>
  <si>
    <t>-B2568-P3775-</t>
  </si>
  <si>
    <t>DICKEYS JOHN R SUBD PB 4 PG 6 LOT 16 + LAND BETWN LT + GULF</t>
  </si>
  <si>
    <t>https://www.leepa.org/Display/Displayparcel.aspx?folioID=10004825</t>
  </si>
  <si>
    <t>35452104000000150</t>
  </si>
  <si>
    <t>15807 CAPTIVA DR</t>
  </si>
  <si>
    <t>15807</t>
  </si>
  <si>
    <t>ROBERTS DEVELOPMENT CORP</t>
  </si>
  <si>
    <t>-B4273-P0025-</t>
  </si>
  <si>
    <t>-B3838-P0454-</t>
  </si>
  <si>
    <t>-B3636-P4408-</t>
  </si>
  <si>
    <t>-B1045-P1681-</t>
  </si>
  <si>
    <t>DICKEYS JOHN R SUBD PB 4 PG 6 LOT 15</t>
  </si>
  <si>
    <t>https://www.leepa.org/Display/Displayparcel.aspx?folioID=10004823</t>
  </si>
  <si>
    <t>35452104000000140</t>
  </si>
  <si>
    <t>15819 CAPTIVA DR</t>
  </si>
  <si>
    <t>15819</t>
  </si>
  <si>
    <t>WAVE ON WAVE LLC</t>
  </si>
  <si>
    <t>15261 CAPTIVA DR</t>
  </si>
  <si>
    <t>2020000061655</t>
  </si>
  <si>
    <t>2005000053802</t>
  </si>
  <si>
    <t>-B2701-P1216-</t>
  </si>
  <si>
    <t>-B2403-P0458-</t>
  </si>
  <si>
    <t>DICKEYS JOHN R SUBD PB 4 PG 6 LOT 14 + N50 FT AS DESC IN OR 1239/1176</t>
  </si>
  <si>
    <t>X</t>
  </si>
  <si>
    <t>https://www.leepa.org/Display/Displayparcel.aspx?folioID=10004822</t>
  </si>
  <si>
    <t>354521L4140000113</t>
  </si>
  <si>
    <t>0113</t>
  </si>
  <si>
    <t>15831 CAPTIVA DR</t>
  </si>
  <si>
    <t>15831</t>
  </si>
  <si>
    <t>REAPE DAVID &amp; KATHLEEN</t>
  </si>
  <si>
    <t>2020000308384</t>
  </si>
  <si>
    <t>2020000061637</t>
  </si>
  <si>
    <t>SAND DOLLAR LOT 113 AS DESC IN INSTRUMENT 2018000203796</t>
  </si>
  <si>
    <t>https://www.leepa.org/Display/Displayparcel.aspx?folioID=10586834</t>
  </si>
  <si>
    <t>354521L4140000112</t>
  </si>
  <si>
    <t>0112</t>
  </si>
  <si>
    <t>15843 CAPTIVA DR</t>
  </si>
  <si>
    <t>15843</t>
  </si>
  <si>
    <t>15843 COCONUT COTTAGE LLC</t>
  </si>
  <si>
    <t>2020000128536</t>
  </si>
  <si>
    <t>2018000252661</t>
  </si>
  <si>
    <t>SAND DOLLAR LOT 112 AS DESC IN INSTRUMENT 2018000203796</t>
  </si>
  <si>
    <t>https://www.leepa.org/Display/Displayparcel.aspx?folioID=10586833</t>
  </si>
  <si>
    <t>35452104000000110</t>
  </si>
  <si>
    <t>15855 CAPTIVA DR</t>
  </si>
  <si>
    <t>15855</t>
  </si>
  <si>
    <t>BETTCHER KAREN TR</t>
  </si>
  <si>
    <t>FOR LAURENCE A BETTCHER TRUST</t>
  </si>
  <si>
    <t>PO BOX 440</t>
  </si>
  <si>
    <t>VERMILION</t>
  </si>
  <si>
    <t>44089</t>
  </si>
  <si>
    <t>-B2765-P1235-</t>
  </si>
  <si>
    <t>-B1982-P2796-</t>
  </si>
  <si>
    <t>DICKEYS JOHN R SUBD PB 4 PG 6 LOT 11</t>
  </si>
  <si>
    <t>https://www.leepa.org/Display/Displayparcel.aspx?folioID=10004819</t>
  </si>
  <si>
    <t>3545210400000010A</t>
  </si>
  <si>
    <t>010A</t>
  </si>
  <si>
    <t>15867 CAPTIVA DR</t>
  </si>
  <si>
    <t>15867</t>
  </si>
  <si>
    <t>MOORE WILLIAM P III TR</t>
  </si>
  <si>
    <t>FOR WILLIAM P MOORE III TRUST</t>
  </si>
  <si>
    <t>10801 MASTIN SUITE 920</t>
  </si>
  <si>
    <t>OVERLAND PARK</t>
  </si>
  <si>
    <t>66210</t>
  </si>
  <si>
    <t>2012000070402</t>
  </si>
  <si>
    <t>-B2905-P2076-</t>
  </si>
  <si>
    <t>DICKEYS JOHN R SUBD PB 4 PG 6 N1/2 LT 10 LESS OR 3026 PG 2971</t>
  </si>
  <si>
    <t>https://www.leepa.org/Display/Displayparcel.aspx?folioID=10004818</t>
  </si>
  <si>
    <t>3545210400000010C</t>
  </si>
  <si>
    <t>010C</t>
  </si>
  <si>
    <t>15879 CAPTIVA DR</t>
  </si>
  <si>
    <t>15879</t>
  </si>
  <si>
    <t>OSMIDA I LLC</t>
  </si>
  <si>
    <t>2020000252504</t>
  </si>
  <si>
    <t>-B3026-P2971-</t>
  </si>
  <si>
    <t>DICKEYS JOHN R SUBD PB 4 PG 6 PT OF N 1/2 OF LOT 10 DESC OR3026 PG2971</t>
  </si>
  <si>
    <t>https://www.leepa.org/Display/Displayparcel.aspx?folioID=10446077</t>
  </si>
  <si>
    <t>35452104000000100</t>
  </si>
  <si>
    <t>15891 CAPTIVA DR</t>
  </si>
  <si>
    <t>15891</t>
  </si>
  <si>
    <t>NIXEL HOLDINGS LLC +</t>
  </si>
  <si>
    <t>RIEW TIMOTHY J &amp; RIEU KIMBERLY</t>
  </si>
  <si>
    <t>3325 GREAT VALLEY DR</t>
  </si>
  <si>
    <t>WEST FRIENDSHIP</t>
  </si>
  <si>
    <t>21794</t>
  </si>
  <si>
    <t>-B3213-P0891-</t>
  </si>
  <si>
    <t>-B2823-P1267-</t>
  </si>
  <si>
    <t>-B2663-P1351-</t>
  </si>
  <si>
    <t>DICKEYS JOHN R SUBD PB 4 PG 6 LT 10 S 100 FT LESS OR2867/3852</t>
  </si>
  <si>
    <t>https://www.leepa.org/Display/Displayparcel.aspx?folioID=10004817</t>
  </si>
  <si>
    <t>3545210400000010B</t>
  </si>
  <si>
    <t>010B</t>
  </si>
  <si>
    <t>TFC 2</t>
  </si>
  <si>
    <t>15899 CAPTIVA DR</t>
  </si>
  <si>
    <t>15899</t>
  </si>
  <si>
    <t>SCHUELE ALBERT G + JUDITH A</t>
  </si>
  <si>
    <t>PO BOXD 940</t>
  </si>
  <si>
    <t>2014000022096</t>
  </si>
  <si>
    <t>-B2983-P3560-</t>
  </si>
  <si>
    <t>-B2869-P1798-</t>
  </si>
  <si>
    <t>DICKEYS JOHN R SUBD PB4 PG6 S100FT LT10 LYING E+W OF CAPTIVA RD DESC 2867/3855</t>
  </si>
  <si>
    <t>https://www.leepa.org/Display/Displayparcel.aspx?folioID=10439966</t>
  </si>
  <si>
    <t>35452103000040020</t>
  </si>
  <si>
    <t>11499 ANDY ROSSE LN</t>
  </si>
  <si>
    <t>11499</t>
  </si>
  <si>
    <t>HOWEY CHARLES O TR</t>
  </si>
  <si>
    <t>CO MGMT SERVICES</t>
  </si>
  <si>
    <t>22333 ALLEN RD</t>
  </si>
  <si>
    <t>WOODHAVEN</t>
  </si>
  <si>
    <t>48183</t>
  </si>
  <si>
    <t>-B2860-P1203-</t>
  </si>
  <si>
    <t>-B2670-P1332-</t>
  </si>
  <si>
    <t>-B1593-P2212-</t>
  </si>
  <si>
    <t>LANES F.A.BAYVIEW SUBD. PB 3 PG 21 PT OF LOT 4 TH W 50 FT LOT 4</t>
  </si>
  <si>
    <t>https://www.leepa.org/Display/Displayparcel.aspx?folioID=10004781</t>
  </si>
  <si>
    <t>35452103000460000</t>
  </si>
  <si>
    <t>00046</t>
  </si>
  <si>
    <t>CS-2</t>
  </si>
  <si>
    <t>11526 ANDY ROSSE LN</t>
  </si>
  <si>
    <t>11526</t>
  </si>
  <si>
    <t>DAVID O DAVIS TRUST +</t>
  </si>
  <si>
    <t>AGNES T DAVIS TRUST</t>
  </si>
  <si>
    <t>1718 N ADAMS ST</t>
  </si>
  <si>
    <t>ARLINGTON</t>
  </si>
  <si>
    <t>22201</t>
  </si>
  <si>
    <t>-B2981-P1589-</t>
  </si>
  <si>
    <t>-B2554-P3061-</t>
  </si>
  <si>
    <t>LANES F.A.BAYVIEW SUBD. PB 3 PG 21 LOT 46</t>
  </si>
  <si>
    <t>https://www.leepa.org/Display/Displayparcel.aspx?folioID=10004809</t>
  </si>
  <si>
    <t>26452100000120000</t>
  </si>
  <si>
    <t>012</t>
  </si>
  <si>
    <t>CS-1</t>
  </si>
  <si>
    <t>14810/812 CAPTIVA DR</t>
  </si>
  <si>
    <t>14810/812</t>
  </si>
  <si>
    <t>COURTNEY ENTERPRISES INC</t>
  </si>
  <si>
    <t>PO BOX 1090</t>
  </si>
  <si>
    <t>-B3393-P2102-</t>
  </si>
  <si>
    <t>-B0917-P0608-</t>
  </si>
  <si>
    <t>PARL N OF CAPTIVA BCH SUB AS DESC IN OR 0917 PG 0608</t>
  </si>
  <si>
    <t>https://www.leepa.org/Display/Displayparcel.aspx?folioID=10004127</t>
  </si>
  <si>
    <t>26452100000110050</t>
  </si>
  <si>
    <t>14820 CAPTIVA DR</t>
  </si>
  <si>
    <t>14820</t>
  </si>
  <si>
    <t>BRE/PLANTATION SHOPPING CENTER</t>
  </si>
  <si>
    <t>PROPERTY TAX -HOTELS</t>
  </si>
  <si>
    <t>-B3020-P2184-</t>
  </si>
  <si>
    <t>-B2935-P0780-</t>
  </si>
  <si>
    <t>-B2935-P0777-</t>
  </si>
  <si>
    <t>LYING SLY OF CAPTIVA DR DESC OR 2301 PG 1684</t>
  </si>
  <si>
    <t>https://www.leepa.org/Display/Displayparcel.aspx?folioID=10004632</t>
  </si>
  <si>
    <t>034621010000A0030</t>
  </si>
  <si>
    <t>16083 CAPTIVA DR</t>
  </si>
  <si>
    <t>16083</t>
  </si>
  <si>
    <t>MEYER THOMAS R TR</t>
  </si>
  <si>
    <t>FOR OCEANFRONT FAMILY TRUST</t>
  </si>
  <si>
    <t>7290 COLLEGE PKWY STE 400</t>
  </si>
  <si>
    <t>2018000191875</t>
  </si>
  <si>
    <t>-B4333-P4581-</t>
  </si>
  <si>
    <t>-B1394-P0459-</t>
  </si>
  <si>
    <t>FROWES SUBD BLK A PB 3 PG 41 LOT 3 + S 1/2 LOT 2</t>
  </si>
  <si>
    <t>https://www.leepa.org/Display/Displayparcel.aspx?folioID=10005077</t>
  </si>
  <si>
    <t>034621010000A0040</t>
  </si>
  <si>
    <t>MULTI-FAMILY, LESS THAN 10 UNITS, BAY (SOUND, HARBOR, PASS)</t>
  </si>
  <si>
    <t>16095 CAPTIVA DR</t>
  </si>
  <si>
    <t>16095</t>
  </si>
  <si>
    <t>ROBERTS ROBY L</t>
  </si>
  <si>
    <t>600 GILLMAN RD</t>
  </si>
  <si>
    <t>-B4681-P1614-</t>
  </si>
  <si>
    <t>-B1963-P2717-</t>
  </si>
  <si>
    <t>FROWES SUBD BLK A PB 3 PG 41 LOT 4 + OR 1963 PG 2715</t>
  </si>
  <si>
    <t>https://www.leepa.org/Display/Displayparcel.aspx?folioID=10005078</t>
  </si>
  <si>
    <t>034621010000A005A</t>
  </si>
  <si>
    <t>005A</t>
  </si>
  <si>
    <t>RS-1</t>
  </si>
  <si>
    <t>16121 CAPTIVA DR</t>
  </si>
  <si>
    <t>16121</t>
  </si>
  <si>
    <t>HOTT RAYMOND C</t>
  </si>
  <si>
    <t>24175 N FIRST ST</t>
  </si>
  <si>
    <t>SYCAMORE</t>
  </si>
  <si>
    <t>60178</t>
  </si>
  <si>
    <t>2018000068525</t>
  </si>
  <si>
    <t>-B2837-P2714-</t>
  </si>
  <si>
    <t>PT OF LT 5 + NLY 1/2 OF 6 DESC OR 2306/1626 FROWES S/D BLK A PB 3/41</t>
  </si>
  <si>
    <t>https://www.leepa.org/Display/Displayparcel.aspx?folioID=10005080</t>
  </si>
  <si>
    <t>034621010000A007A</t>
  </si>
  <si>
    <t>007A</t>
  </si>
  <si>
    <t>16141 CAPTIVA DR</t>
  </si>
  <si>
    <t>16141</t>
  </si>
  <si>
    <t>BROWN JAY W + CYNTHIA A</t>
  </si>
  <si>
    <t>PO BOX 225</t>
  </si>
  <si>
    <t>FROWES SUBD BLK A PB 3/41 PT OF S 1/2 LT 6 + PT OF LT 7 DESC AS PAR B IN INST #2015000263638</t>
  </si>
  <si>
    <t>https://www.leepa.org/Display/Displayparcel.aspx?folioID=10574443</t>
  </si>
  <si>
    <t>034621010000A0080</t>
  </si>
  <si>
    <t>16151 CAPTIVA DR</t>
  </si>
  <si>
    <t>16151</t>
  </si>
  <si>
    <t>ISLA REAL ESTATE LLC</t>
  </si>
  <si>
    <t>PO BOX 52329</t>
  </si>
  <si>
    <t>LA</t>
  </si>
  <si>
    <t>70505</t>
  </si>
  <si>
    <t>2020000079554</t>
  </si>
  <si>
    <t>-B3186-P2478-</t>
  </si>
  <si>
    <t>-B3141-P2733-</t>
  </si>
  <si>
    <t>FROWES SUBD BLK A PB 3 PG 41 LESS OR 3355 PG 3742</t>
  </si>
  <si>
    <t>https://www.leepa.org/Display/Displayparcel.aspx?folioID=10005083</t>
  </si>
  <si>
    <t>034621010000A009A</t>
  </si>
  <si>
    <t>009A</t>
  </si>
  <si>
    <t>16163 CAPTIVA DR</t>
  </si>
  <si>
    <t>16163</t>
  </si>
  <si>
    <t>GARRETT DIANE TR</t>
  </si>
  <si>
    <t>FOR GARRETT TRUST</t>
  </si>
  <si>
    <t>40 W ELM ST APT 2L</t>
  </si>
  <si>
    <t>2018000147501</t>
  </si>
  <si>
    <t>2013000164062</t>
  </si>
  <si>
    <t>2013000079435</t>
  </si>
  <si>
    <t>-B3557-P3738-</t>
  </si>
  <si>
    <t>FROWES SUBD BLK A PB 3 PG 41 PT LT 9 BEG AT</t>
  </si>
  <si>
    <t>https://www.leepa.org/Display/Displayparcel.aspx?folioID=10005086</t>
  </si>
  <si>
    <t>034621010000A0090</t>
  </si>
  <si>
    <t>16177 CAPTIVA DR</t>
  </si>
  <si>
    <t>16177</t>
  </si>
  <si>
    <t>TJM CONSULTING LLC</t>
  </si>
  <si>
    <t>1012 HAMPTON PARK DR</t>
  </si>
  <si>
    <t>63117</t>
  </si>
  <si>
    <t>2018000230292</t>
  </si>
  <si>
    <t>2007000179027</t>
  </si>
  <si>
    <t>-B2641-P2581-</t>
  </si>
  <si>
    <t>FROWES SUBD BLK A PB 3 PG 41 PTS OF LT 9+10 DESC OR 2641 PG 2581</t>
  </si>
  <si>
    <t>https://www.leepa.org/Display/Displayparcel.aspx?folioID=10005085</t>
  </si>
  <si>
    <t>034621010000A011B</t>
  </si>
  <si>
    <t>011B</t>
  </si>
  <si>
    <t>16183 CAPTIVA DR</t>
  </si>
  <si>
    <t>16183</t>
  </si>
  <si>
    <t>PAUL G HEAFY TRUST +</t>
  </si>
  <si>
    <t>ANDRIA STARK HEAFY TRUST</t>
  </si>
  <si>
    <t>1708 W WILSHIRE BLVD</t>
  </si>
  <si>
    <t>NICHOLS HILLS</t>
  </si>
  <si>
    <t>OK</t>
  </si>
  <si>
    <t>73116</t>
  </si>
  <si>
    <t>2015000081008</t>
  </si>
  <si>
    <t>2010000162655</t>
  </si>
  <si>
    <t>-B3906-P1075-</t>
  </si>
  <si>
    <t>-B2532-P3507-</t>
  </si>
  <si>
    <t>FROWES SUBD BLK A PB 3 PG 41 PT LT 10 + 11 DESC OR 2385/3694</t>
  </si>
  <si>
    <t>https://www.leepa.org/Display/Displayparcel.aspx?folioID=10005093</t>
  </si>
  <si>
    <t>034621010000A011A</t>
  </si>
  <si>
    <t>011A</t>
  </si>
  <si>
    <t>16189 CAPTIVA DR</t>
  </si>
  <si>
    <t>16189</t>
  </si>
  <si>
    <t>RHEINFRANK LAMSON JR TR</t>
  </si>
  <si>
    <t>FOR RHEINFRANK RESIDENCE TRUST</t>
  </si>
  <si>
    <t>PO BOX 310</t>
  </si>
  <si>
    <t>-B4202-P4080-</t>
  </si>
  <si>
    <t>-B1633-P0579-</t>
  </si>
  <si>
    <t>FROWES SUBD BLK A PB 3 PG 41 PT LOT 11 DESC IN OR 1633 PG 0579</t>
  </si>
  <si>
    <t>https://www.leepa.org/Display/Displayparcel.aspx?folioID=10005092</t>
  </si>
  <si>
    <t>034621010000A0120</t>
  </si>
  <si>
    <t>16195 CAPTIVA DR</t>
  </si>
  <si>
    <t>16195</t>
  </si>
  <si>
    <t>ROSS HELEN +</t>
  </si>
  <si>
    <t>WELLS KATHERINE G TR</t>
  </si>
  <si>
    <t>LUCIANNA G ROSS</t>
  </si>
  <si>
    <t>908 LAWTON ST</t>
  </si>
  <si>
    <t>MC LEAN</t>
  </si>
  <si>
    <t>-B1302-P0035-</t>
  </si>
  <si>
    <t>FROWES SUBD. BLK A PB 3 PG 41 LOT 12</t>
  </si>
  <si>
    <t>https://www.leepa.org/Display/Displayparcel.aspx?folioID=10005094</t>
  </si>
  <si>
    <t>034621010000B0010</t>
  </si>
  <si>
    <t>16201 CAPTIVA DR</t>
  </si>
  <si>
    <t>16201</t>
  </si>
  <si>
    <t>LEVINSON RICHARD &amp; PATRICIA TR</t>
  </si>
  <si>
    <t>FOR 16201 CAPTIVA DR LAND TRUST</t>
  </si>
  <si>
    <t>PO BOX 15</t>
  </si>
  <si>
    <t>2010000082404</t>
  </si>
  <si>
    <t>-B2920-P1105-</t>
  </si>
  <si>
    <t>FROWES SUBD. BLK B PB 3 PG 41 LOT 1 + N1/2 LT 1B</t>
  </si>
  <si>
    <t>https://www.leepa.org/Display/Displayparcel.aspx?folioID=10005095</t>
  </si>
  <si>
    <t>034621010000B001A</t>
  </si>
  <si>
    <t>16205 CAPTIVA DR</t>
  </si>
  <si>
    <t>16205</t>
  </si>
  <si>
    <t>16205 CAPTIVA DRIVE LLC</t>
  </si>
  <si>
    <t>PO BOX 207</t>
  </si>
  <si>
    <t>2012000036134</t>
  </si>
  <si>
    <t>2011000064872</t>
  </si>
  <si>
    <t>2007000063890</t>
  </si>
  <si>
    <t>FROWES SUBD BLK B PB 3 PG 41 LOT 1A + S1/2 LT 1B</t>
  </si>
  <si>
    <t>https://www.leepa.org/Display/Displayparcel.aspx?folioID=10005096</t>
  </si>
  <si>
    <t>034621010000B002A</t>
  </si>
  <si>
    <t>002A</t>
  </si>
  <si>
    <t>16207 CAPTIVA DR</t>
  </si>
  <si>
    <t>16207</t>
  </si>
  <si>
    <t>BAYBARLYN PROPERTIES LTD</t>
  </si>
  <si>
    <t>2410 LAWNMEADOW DR</t>
  </si>
  <si>
    <t>RICHARDSON</t>
  </si>
  <si>
    <t>75080</t>
  </si>
  <si>
    <t>FROWES SUBD BLK B PB 3 PG 41 PT OF LOT 2 DESC IN OR 3010 PG 3025</t>
  </si>
  <si>
    <t>https://www.leepa.org/Display/Displayparcel.aspx?folioID=10445577</t>
  </si>
  <si>
    <t>034621010000B0030</t>
  </si>
  <si>
    <t>00B</t>
  </si>
  <si>
    <t>16213 CAPTIVA DR</t>
  </si>
  <si>
    <t>16213</t>
  </si>
  <si>
    <t>ROBERTS DEVELOPMENT CORP +</t>
  </si>
  <si>
    <t>GREENWOOD MOTOR LINES INC</t>
  </si>
  <si>
    <t>CORPORATE DEPARTMENT</t>
  </si>
  <si>
    <t>2011000126979</t>
  </si>
  <si>
    <t>-B4506-P1275-</t>
  </si>
  <si>
    <t>-B3782-P4091-</t>
  </si>
  <si>
    <t>-B3366-P0615-</t>
  </si>
  <si>
    <t>FROWES SUBD. BLK B PB 3 PG 41 PT LOT 3 DESC IN OR 1297 PG 0037</t>
  </si>
  <si>
    <t>https://www.leepa.org/Display/Displayparcel.aspx?folioID=10005098</t>
  </si>
  <si>
    <t>354521060000000CE</t>
  </si>
  <si>
    <t>CAPTIVA COVE C/E</t>
  </si>
  <si>
    <t>CAPTIVA COVE CONDO ASSOC</t>
  </si>
  <si>
    <t>ISLAND MGMT</t>
  </si>
  <si>
    <t>CAPTIVA COVE CONDO DESC OR BK 1554 PG 1756 COMMON ELEMENT: POOL + DOCK</t>
  </si>
  <si>
    <t>https://www.leepa.org/Display/Displayparcel.aspx?folioID=10004850</t>
  </si>
  <si>
    <t>354521070000000CE</t>
  </si>
  <si>
    <t>RECREATIONAL AREAS</t>
  </si>
  <si>
    <t>CAPTIVA SHORES C/E</t>
  </si>
  <si>
    <t>CAPTIVA SHORES CONDO ASSOC</t>
  </si>
  <si>
    <t>PO BOX 1661</t>
  </si>
  <si>
    <t>CAPTIVA SHORES CONDO DESC OR BK 1555 PG 2363 COMMON ELEMENT: POOL + DOCK</t>
  </si>
  <si>
    <t>https://www.leepa.org/Display/Displayparcel.aspx?folioID=10004858</t>
  </si>
  <si>
    <t>354521100000000CE</t>
  </si>
  <si>
    <t>COMMEN ELEMENT</t>
  </si>
  <si>
    <t>CAPTIVA BEACH VILLAS</t>
  </si>
  <si>
    <t>PO BOX 716</t>
  </si>
  <si>
    <t>CAPTIVA BEACH VILLAS CONDO DESC OR 2689 PG 354 + CPB 23 PGS 51-60 + INST# 2007000111288 COMMON ELEMENTS</t>
  </si>
  <si>
    <t>https://www.leepa.org/Display/Displayparcel.aspx?folioID=10004898</t>
  </si>
  <si>
    <t>034621020000B0010</t>
  </si>
  <si>
    <t>16238 CAPTIVA DR</t>
  </si>
  <si>
    <t>16238</t>
  </si>
  <si>
    <t>CAPTIVA RENTALS LLC</t>
  </si>
  <si>
    <t>750 TURNBERRY DR</t>
  </si>
  <si>
    <t>JEFFERSON CITY</t>
  </si>
  <si>
    <t>65109</t>
  </si>
  <si>
    <t>2012000093393</t>
  </si>
  <si>
    <t>-B3017-P0136-</t>
  </si>
  <si>
    <t>-B2836-P0397-</t>
  </si>
  <si>
    <t>-B1674-P1949-</t>
  </si>
  <si>
    <t>TICHENORS F H SILVER KING BLK B PB 4 PG 56 LOT 1</t>
  </si>
  <si>
    <t>https://www.leepa.org/Display/Displayparcel.aspx?folioID=10005117</t>
  </si>
  <si>
    <t>034621020000B0020</t>
  </si>
  <si>
    <t>16250 CAPTIVA DR</t>
  </si>
  <si>
    <t>16250</t>
  </si>
  <si>
    <t>HALL MICHAEL T</t>
  </si>
  <si>
    <t>PO BOX 1016</t>
  </si>
  <si>
    <t>2010000148717</t>
  </si>
  <si>
    <t>2006000232389</t>
  </si>
  <si>
    <t>-B4324-P3552-</t>
  </si>
  <si>
    <t>-B2164-P2128-</t>
  </si>
  <si>
    <t>TICHENORS F H SILVER KING BLK B PB 4 PG 56 LOT 2</t>
  </si>
  <si>
    <t>https://www.leepa.org/Display/Displayparcel.aspx?folioID=10005118</t>
  </si>
  <si>
    <t>034621020000B0030</t>
  </si>
  <si>
    <t>16262 CAPTIVA DR</t>
  </si>
  <si>
    <t>16262</t>
  </si>
  <si>
    <t>ANDRE CHAGNON INC</t>
  </si>
  <si>
    <t>1000-2001 AV MCGILL COLLEGE</t>
  </si>
  <si>
    <t>MONTREAL</t>
  </si>
  <si>
    <t>QC</t>
  </si>
  <si>
    <t>H3A 1G1</t>
  </si>
  <si>
    <t>-B2160-P3493-</t>
  </si>
  <si>
    <t>F.H.TICHENORS SILVER KING BLK B PB 4 PG 56 LT 3 + N 50 FT LT 4 OR 1661 PG 2587</t>
  </si>
  <si>
    <t>https://www.leepa.org/Display/Displayparcel.aspx?folioID=10005119</t>
  </si>
  <si>
    <t>034621020000B0050</t>
  </si>
  <si>
    <t>RSC-2</t>
  </si>
  <si>
    <t>16280 CAPTIVA DR</t>
  </si>
  <si>
    <t>16280</t>
  </si>
  <si>
    <t>BALI HI 16280 CAPTIVA DRIVE LL</t>
  </si>
  <si>
    <t>PO BOX 880</t>
  </si>
  <si>
    <t>-B4149-P0339-</t>
  </si>
  <si>
    <t>-B3220-P2846-</t>
  </si>
  <si>
    <t>TICHENORS F H SILVER KING BLKB PB4PG56S50FT OF LOT4+ LOT5+LAND BTW SD LOT+AKA BCH</t>
  </si>
  <si>
    <t>https://www.leepa.org/Display/Displayparcel.aspx?folioID=10005120</t>
  </si>
  <si>
    <t>034621020000B0060</t>
  </si>
  <si>
    <t>16298 CAPTIVA DR</t>
  </si>
  <si>
    <t>16298</t>
  </si>
  <si>
    <t>ASTRUP CHRISTOPHER B &amp;</t>
  </si>
  <si>
    <t>ASTRUP LYNN M</t>
  </si>
  <si>
    <t>150 PORTLAND AVE UNIT 502</t>
  </si>
  <si>
    <t>55401</t>
  </si>
  <si>
    <t>2016000144889</t>
  </si>
  <si>
    <t>2010000071329</t>
  </si>
  <si>
    <t>-B2501-P2476-</t>
  </si>
  <si>
    <t>-B1907-P4040-</t>
  </si>
  <si>
    <t>SILVER KING S/D BLK B PB 4 PG 56 LOT 6 + ADJ BEACH</t>
  </si>
  <si>
    <t>https://www.leepa.org/Display/Displayparcel.aspx?folioID=10005121</t>
  </si>
  <si>
    <t>034621020000B0070</t>
  </si>
  <si>
    <t>16310 CAPTIVA DR</t>
  </si>
  <si>
    <t>16310</t>
  </si>
  <si>
    <t>BROOKES VICTORIA L TR</t>
  </si>
  <si>
    <t>FOR VICTORIA L BROOKES TRUST</t>
  </si>
  <si>
    <t>PO BOX 333</t>
  </si>
  <si>
    <t>2013000020256</t>
  </si>
  <si>
    <t>-B1379-P0233-</t>
  </si>
  <si>
    <t>SILVER KING S/D BLK B PB 4 PG 56 LOT 7 + ADJ BEACH</t>
  </si>
  <si>
    <t>https://www.leepa.org/Display/Displayparcel.aspx?folioID=10005122</t>
  </si>
  <si>
    <t>034621020000B0080</t>
  </si>
  <si>
    <t>16322 CAPTIVA DR</t>
  </si>
  <si>
    <t>16322</t>
  </si>
  <si>
    <t>STIMMEL CAROLYN D +</t>
  </si>
  <si>
    <t>HEAD WEST LAKE OPERATIONS LLC</t>
  </si>
  <si>
    <t>PO BOX 123</t>
  </si>
  <si>
    <t>DUBOIS</t>
  </si>
  <si>
    <t>WY</t>
  </si>
  <si>
    <t>82513</t>
  </si>
  <si>
    <t>2018000195209</t>
  </si>
  <si>
    <t>-B2223-P3528-</t>
  </si>
  <si>
    <t>TICHENOR F.H.SILVER KING BLK B PB 4 PG 56 LOT 8 + LAND BET LOT 8</t>
  </si>
  <si>
    <t>https://www.leepa.org/Display/Displayparcel.aspx?folioID=10005123</t>
  </si>
  <si>
    <t>034621020000B0090</t>
  </si>
  <si>
    <t>16334 CAPTIVA DR</t>
  </si>
  <si>
    <t>16334</t>
  </si>
  <si>
    <t>ARTHUR W KAEMMER CAPTIVA TRUST</t>
  </si>
  <si>
    <t>MARTHA H KAEMMER CAPTIVA TRUST</t>
  </si>
  <si>
    <t>345 SAINT PETER ST STE 200</t>
  </si>
  <si>
    <t>SAINT PAUL</t>
  </si>
  <si>
    <t>55102</t>
  </si>
  <si>
    <t>-B1624-P1141-</t>
  </si>
  <si>
    <t>-B1528-P1689-</t>
  </si>
  <si>
    <t>TICHENORS F.H.SILVER KING BLK B PB 4 PG 56 LOT 9 + LAND BET LOT 9 +</t>
  </si>
  <si>
    <t>https://www.leepa.org/Display/Displayparcel.aspx?folioID=10005124</t>
  </si>
  <si>
    <t>034621020000B0100</t>
  </si>
  <si>
    <t>16346 CAPTIVA DR</t>
  </si>
  <si>
    <t>16346</t>
  </si>
  <si>
    <t>SARAH JANE ANDERSEN TRUST +</t>
  </si>
  <si>
    <t>LISA WOLFSON COPELAND TRUST ET AL</t>
  </si>
  <si>
    <t>SRI WHITE PINE BLDG</t>
  </si>
  <si>
    <t>342 5TH AVE N STE 200</t>
  </si>
  <si>
    <t>BAYPORT</t>
  </si>
  <si>
    <t>55003</t>
  </si>
  <si>
    <t>-B3303-P2475-</t>
  </si>
  <si>
    <t>-B3303-P2472-</t>
  </si>
  <si>
    <t>PARL IN BLK B SILVER KING S/D REC IN PB 4 PG 56 DESC IN OR 5 PG 245</t>
  </si>
  <si>
    <t>https://www.leepa.org/Display/Displayparcel.aspx?folioID=10005125</t>
  </si>
  <si>
    <t>034621020000B0110</t>
  </si>
  <si>
    <t>16358 CAPTIVA DR</t>
  </si>
  <si>
    <t>16358</t>
  </si>
  <si>
    <t>TICHENORS F.H.SILVER KING BLK B PB 4 PG 56 LOT 11 + LAND BET LOT 11 +</t>
  </si>
  <si>
    <t>https://www.leepa.org/Display/Displayparcel.aspx?folioID=10005126</t>
  </si>
  <si>
    <t>034621020000B0120</t>
  </si>
  <si>
    <t>16370 CAPTIVA DR</t>
  </si>
  <si>
    <t>16370</t>
  </si>
  <si>
    <t>KAEMMER ARTHUR W TR</t>
  </si>
  <si>
    <t>FOR ARTHUR W KAEMMER TRUST</t>
  </si>
  <si>
    <t>345 ST PETER ST STE 1200</t>
  </si>
  <si>
    <t>-B3406-P2410-</t>
  </si>
  <si>
    <t>-B1550-P0029-</t>
  </si>
  <si>
    <t>-B1548-P0892-</t>
  </si>
  <si>
    <t>TICHENORS F.H.SILVER KING BLK B PB 4 PG 56 LOT 12 + N 1/2 LOT 13</t>
  </si>
  <si>
    <t>https://www.leepa.org/Display/Displayparcel.aspx?folioID=10005127</t>
  </si>
  <si>
    <t>034621020000B0140</t>
  </si>
  <si>
    <t>16394 CAPTIVA DR</t>
  </si>
  <si>
    <t>16394</t>
  </si>
  <si>
    <t>SANDERLING HOUSE LLC</t>
  </si>
  <si>
    <t>307 EMELINE WAY</t>
  </si>
  <si>
    <t>STEWARTSVILLE</t>
  </si>
  <si>
    <t>08886</t>
  </si>
  <si>
    <t>2010000266082</t>
  </si>
  <si>
    <t>TICHENORS F H SILVER KING BLK B PB 4 PG 56 PT LOT 13 + ALL LOT 14</t>
  </si>
  <si>
    <t>https://www.leepa.org/Display/Displayparcel.aspx?folioID=10005128</t>
  </si>
  <si>
    <t>034621020000B0150</t>
  </si>
  <si>
    <t>16406 CAPTIVA DR</t>
  </si>
  <si>
    <t>16406</t>
  </si>
  <si>
    <t>BUCK STUART D TR</t>
  </si>
  <si>
    <t>FOR STUART D BUCK TRUST + BUCK KAREN A TR FOR KAREN A BUCK TRUST</t>
  </si>
  <si>
    <t>1570 WINBERIE CT N</t>
  </si>
  <si>
    <t>60564</t>
  </si>
  <si>
    <t>2009000143268</t>
  </si>
  <si>
    <t>-B4848-P4401-</t>
  </si>
  <si>
    <t>-B1783-P1414-</t>
  </si>
  <si>
    <t>PARL IN BLK B SILVER KING S/D REC IN PB 4 PG 56 LOT 15</t>
  </si>
  <si>
    <t>https://www.leepa.org/Display/Displayparcel.aspx?folioID=10005129</t>
  </si>
  <si>
    <t>034621020000B0160</t>
  </si>
  <si>
    <t>16418 CAPTIVA DR</t>
  </si>
  <si>
    <t>16418</t>
  </si>
  <si>
    <t>LINDNER RICHARD J TR</t>
  </si>
  <si>
    <t>FOR RICHARD J LINDNER TRUST</t>
  </si>
  <si>
    <t>PO BOX 669</t>
  </si>
  <si>
    <t>-B2119-P3813-</t>
  </si>
  <si>
    <t>-B1590-P0396-</t>
  </si>
  <si>
    <t>PARL IN BLK B SILVER KING S/D REC IN PB 4 PG 56 LOT 16</t>
  </si>
  <si>
    <t>https://www.leepa.org/Display/Displayparcel.aspx?folioID=10005130</t>
  </si>
  <si>
    <t>03462100000030000</t>
  </si>
  <si>
    <t>16428 CAPTIVA DR</t>
  </si>
  <si>
    <t>16428</t>
  </si>
  <si>
    <t>GOLOBIC ANTON &amp; MAGDALENA</t>
  </si>
  <si>
    <t>PO BOX 6</t>
  </si>
  <si>
    <t>2015000155610</t>
  </si>
  <si>
    <t>-B3041-P2762-</t>
  </si>
  <si>
    <t>-B1486-P1981-</t>
  </si>
  <si>
    <t>PARL IN GOVT LT 3 W OF ROAD AS DESC IN OR2182 PG 1080</t>
  </si>
  <si>
    <t>https://www.leepa.org/Display/Displayparcel.aspx?folioID=10005016</t>
  </si>
  <si>
    <t>03462100000030010</t>
  </si>
  <si>
    <t>16440 CAPTIVA DR</t>
  </si>
  <si>
    <t>16440</t>
  </si>
  <si>
    <t>BERG JAMES C &amp; SUSEN</t>
  </si>
  <si>
    <t>PO BOX 277</t>
  </si>
  <si>
    <t>-B3828-P0568-</t>
  </si>
  <si>
    <t>-B2447-P3887-</t>
  </si>
  <si>
    <t>-B2151-P0506-</t>
  </si>
  <si>
    <t>PARL IN GOVT LOT 3 W OF RD DESC IN OR 2151 PG 0506</t>
  </si>
  <si>
    <t>https://www.leepa.org/Display/Displayparcel.aspx?folioID=10005017</t>
  </si>
  <si>
    <t>0346210000005002C</t>
  </si>
  <si>
    <t>002C</t>
  </si>
  <si>
    <t>16448 CAPTIVA DR</t>
  </si>
  <si>
    <t>16448</t>
  </si>
  <si>
    <t>WATSON EMILY TR +</t>
  </si>
  <si>
    <t>CZAPKA KAREN TR CZAPTIVA TRUST</t>
  </si>
  <si>
    <t>EMILY WATSON</t>
  </si>
  <si>
    <t>85 VALLEYWOOD DR</t>
  </si>
  <si>
    <t>ONTARIO</t>
  </si>
  <si>
    <t>L3R 5E5</t>
  </si>
  <si>
    <t>2008000150242</t>
  </si>
  <si>
    <t>-B3989-P3623-</t>
  </si>
  <si>
    <t>-B3842-P0923-</t>
  </si>
  <si>
    <t>-B1367-P0744-</t>
  </si>
  <si>
    <t>PARL IN GL3 W OF RD DESC IN INST #2006-406875</t>
  </si>
  <si>
    <t>https://www.leepa.org/Display/Displayparcel.aspx?folioID=10535572</t>
  </si>
  <si>
    <t>0346210000005002B</t>
  </si>
  <si>
    <t>002B</t>
  </si>
  <si>
    <t>16452 CAPTIVA DR</t>
  </si>
  <si>
    <t>16452</t>
  </si>
  <si>
    <t>WATSON EMILY TR</t>
  </si>
  <si>
    <t>FOR CZAPTIVA TRUST</t>
  </si>
  <si>
    <t>2008000150239</t>
  </si>
  <si>
    <t>PARL IN GL3 W OF RD DESC OR 1367/744 +S50 FT OF PARL DESC IN OR 2139/4591 LESS POR DESC IN INST #2006-406875</t>
  </si>
  <si>
    <t>https://www.leepa.org/Display/Displayparcel.aspx?folioID=10005028</t>
  </si>
  <si>
    <t>0346210000005001A</t>
  </si>
  <si>
    <t>16464 CAPTIVA DR</t>
  </si>
  <si>
    <t>16464</t>
  </si>
  <si>
    <t>CAPTIVA PEACE LLC</t>
  </si>
  <si>
    <t>1633 PERIWINKLE WAY STE A</t>
  </si>
  <si>
    <t>2017000137814</t>
  </si>
  <si>
    <t>2014000116577</t>
  </si>
  <si>
    <t>-B2596-P2307-</t>
  </si>
  <si>
    <t>PARL IN SEC 2+3 DESC IN OR 516 PG 543 + OR 946 PG 353 W OF RD</t>
  </si>
  <si>
    <t>https://www.leepa.org/Display/Displayparcel.aspx?folioID=10005023</t>
  </si>
  <si>
    <t>03462100000050010</t>
  </si>
  <si>
    <t>RSC2</t>
  </si>
  <si>
    <t>16476 CAPTIVA DR</t>
  </si>
  <si>
    <t>16476</t>
  </si>
  <si>
    <t>KLASKIN ROBERT J &amp;</t>
  </si>
  <si>
    <t>KLASKIN MARILYN G</t>
  </si>
  <si>
    <t>PO BOX 842</t>
  </si>
  <si>
    <t>-B4729-P3981-</t>
  </si>
  <si>
    <t>-B3118-P0807-</t>
  </si>
  <si>
    <t>-B2939-P3946-</t>
  </si>
  <si>
    <t>-B2939-P3944-</t>
  </si>
  <si>
    <t>PAR IN SEC 3 W OF RD S 100 FT OF N 700 FT OF GOVT LOT 3</t>
  </si>
  <si>
    <t>https://www.leepa.org/Display/Displayparcel.aspx?folioID=10005022</t>
  </si>
  <si>
    <t>0346210000005001B</t>
  </si>
  <si>
    <t>001B</t>
  </si>
  <si>
    <t>16486/488 CAPTIVA DR</t>
  </si>
  <si>
    <t>16486/488</t>
  </si>
  <si>
    <t>RECKER BROOKE E</t>
  </si>
  <si>
    <t>PO BOX 56</t>
  </si>
  <si>
    <t>-B3059-P2496-</t>
  </si>
  <si>
    <t>-B1846-P2854-</t>
  </si>
  <si>
    <t>PAR IN SEC 3 LYING W OF CAPTIVA DR S 100 FT OF N 800 FT GL 3</t>
  </si>
  <si>
    <t>https://www.leepa.org/Display/Displayparcel.aspx?folioID=10005024</t>
  </si>
  <si>
    <t>03462100000060000</t>
  </si>
  <si>
    <t>16500 CAPTIVA DR</t>
  </si>
  <si>
    <t>16500</t>
  </si>
  <si>
    <t>2016000116475</t>
  </si>
  <si>
    <t>-B2154-P1001-</t>
  </si>
  <si>
    <t>BEG 800 FT S OF NE COR GOVT LOT 3 W TO W SI CO RD + POB SLY ALG W SI RD</t>
  </si>
  <si>
    <t>https://www.leepa.org/Display/Displayparcel.aspx?folioID=10005038</t>
  </si>
  <si>
    <t>03462100000070000</t>
  </si>
  <si>
    <t>16512 CAPTIVA DR</t>
  </si>
  <si>
    <t>16512</t>
  </si>
  <si>
    <t>CI LAND COMPANY LLC</t>
  </si>
  <si>
    <t>45 FAIRFIELD AVE STE 200</t>
  </si>
  <si>
    <t>BELLEVUE</t>
  </si>
  <si>
    <t>41073</t>
  </si>
  <si>
    <t>2015000145992</t>
  </si>
  <si>
    <t>-B2625-P0517-</t>
  </si>
  <si>
    <t>BEG 900 FT S OF NE COR GOVT LOT 3 W TO W SI CO RD + POB SLY ALG RD 102.1 FT</t>
  </si>
  <si>
    <t>https://www.leepa.org/Display/Displayparcel.aspx?folioID=10005039</t>
  </si>
  <si>
    <t>03462100000080000</t>
  </si>
  <si>
    <t>16530 CAPTIVA DR</t>
  </si>
  <si>
    <t>16530</t>
  </si>
  <si>
    <t>GAYE T PIGOTT TRUST +</t>
  </si>
  <si>
    <t>JAMES C PIGOTT TRUST</t>
  </si>
  <si>
    <t>1405 42ND AVE E</t>
  </si>
  <si>
    <t>SEATTLE</t>
  </si>
  <si>
    <t>98112</t>
  </si>
  <si>
    <t>-B1529-P0692-</t>
  </si>
  <si>
    <t>BEG 1000 FT S OF NE COR GOVT LOT 3 W TO W SI CO RD + POB SLY ALG W SI RD</t>
  </si>
  <si>
    <t>https://www.leepa.org/Display/Displayparcel.aspx?folioID=10005040</t>
  </si>
  <si>
    <t>03462100000090000</t>
  </si>
  <si>
    <t>00009</t>
  </si>
  <si>
    <t>16548 CAPTIVA DR</t>
  </si>
  <si>
    <t>16548</t>
  </si>
  <si>
    <t>PIGOTT JAMES C TR</t>
  </si>
  <si>
    <t>FOR JAMES C PIGOTT AND GAYE T PIGOTT TRUST</t>
  </si>
  <si>
    <t>2019000123625</t>
  </si>
  <si>
    <t>BEG 1200 FT S OF NE COR GOVT LOT 3 W TO WLY SI CO RD + POB SLY ALG WLY SI CO</t>
  </si>
  <si>
    <t>https://www.leepa.org/Display/Displayparcel.aspx?folioID=10005041</t>
  </si>
  <si>
    <t>03462100000100000</t>
  </si>
  <si>
    <t>001</t>
  </si>
  <si>
    <t>16560/562 CAPTIVA DR</t>
  </si>
  <si>
    <t>16560/562</t>
  </si>
  <si>
    <t>CAPTIVA 16560 LLC</t>
  </si>
  <si>
    <t>126 BROOKLINE AVE</t>
  </si>
  <si>
    <t>3RD FLOOR</t>
  </si>
  <si>
    <t>02215</t>
  </si>
  <si>
    <t>2017000090216</t>
  </si>
  <si>
    <t>-B3297-P2715-</t>
  </si>
  <si>
    <t>-B2829-P1399-</t>
  </si>
  <si>
    <t>-B1467-P0259-</t>
  </si>
  <si>
    <t>BEG 1300 FT S OF NE COR GOVT LOT 3 W TO WLY SI CO RD + POB SLY ALG WLY SI CO</t>
  </si>
  <si>
    <t>https://www.leepa.org/Display/Displayparcel.aspx?folioID=10005042</t>
  </si>
  <si>
    <t>03462100000110000</t>
  </si>
  <si>
    <t>16572 CAPTIVA DR</t>
  </si>
  <si>
    <t>16572</t>
  </si>
  <si>
    <t>GORDON MICHAEL S</t>
  </si>
  <si>
    <t>209 SARGENT RD</t>
  </si>
  <si>
    <t>BROOKLINE</t>
  </si>
  <si>
    <t>02445</t>
  </si>
  <si>
    <t>-B4256-P0394-</t>
  </si>
  <si>
    <t>-B2853-P0142-</t>
  </si>
  <si>
    <t>-B2161-P3727-</t>
  </si>
  <si>
    <t>BEG 1400 FT S OF NE COR GOVT LOT 3 W TO W SI CO RD + POB SELY ALG W SI RD</t>
  </si>
  <si>
    <t>https://www.leepa.org/Display/Displayparcel.aspx?folioID=10005043</t>
  </si>
  <si>
    <t>03462100000120000</t>
  </si>
  <si>
    <t>00012</t>
  </si>
  <si>
    <t>16590 CAPTIVA DR</t>
  </si>
  <si>
    <t>16590</t>
  </si>
  <si>
    <t>BELL MICHAEL W + LISA A</t>
  </si>
  <si>
    <t>233 W WAYNE AVE</t>
  </si>
  <si>
    <t>WAYNE</t>
  </si>
  <si>
    <t>19087</t>
  </si>
  <si>
    <t>2006000227875</t>
  </si>
  <si>
    <t>-B3396-P0519-</t>
  </si>
  <si>
    <t>-B3152-P4239-</t>
  </si>
  <si>
    <t>-B2831-P0634-</t>
  </si>
  <si>
    <t>PARL BETWEEN SR S 867 + GULF OF MEXICO IN SEC 3 TWP 46 R 21</t>
  </si>
  <si>
    <t>https://www.leepa.org/Display/Displayparcel.aspx?folioID=10005044</t>
  </si>
  <si>
    <t>03462100000130010</t>
  </si>
  <si>
    <t>00013</t>
  </si>
  <si>
    <t>16596 CAPTIVA DR</t>
  </si>
  <si>
    <t>16596</t>
  </si>
  <si>
    <t>SERRUYA MICHELLE &amp;</t>
  </si>
  <si>
    <t>BARRY GREGORY</t>
  </si>
  <si>
    <t>59 WARDELL AVE</t>
  </si>
  <si>
    <t>2020000018456</t>
  </si>
  <si>
    <t>2008000277705</t>
  </si>
  <si>
    <t>FRM NE COR GOV LOT 3 RUN S 1600 FT TH W TO WLY SO CO RD + POB TH SELY ALG RD</t>
  </si>
  <si>
    <t>https://www.leepa.org/Display/Displayparcel.aspx?folioID=10005046</t>
  </si>
  <si>
    <t>03462100000130000</t>
  </si>
  <si>
    <t>16600 CAPTIVA DR</t>
  </si>
  <si>
    <t>16600</t>
  </si>
  <si>
    <t>VANDUYNE DONNA G TR</t>
  </si>
  <si>
    <t>FOR SCUDESE TRUST</t>
  </si>
  <si>
    <t>PO BOX 638</t>
  </si>
  <si>
    <t>RAPIDS CITY</t>
  </si>
  <si>
    <t>61278</t>
  </si>
  <si>
    <t>2009000177529</t>
  </si>
  <si>
    <t>-B3251-P0774-</t>
  </si>
  <si>
    <t>BEG 1600 FT S OF NE COR GOVT LOT 3 W TO W SI CO RD + POB SLY ALG WLY SI SD RD</t>
  </si>
  <si>
    <t>https://www.leepa.org/Display/Displayparcel.aspx?folioID=10005045</t>
  </si>
  <si>
    <t>03462100000140000</t>
  </si>
  <si>
    <t>00014</t>
  </si>
  <si>
    <t>16620 CAPTIVA DR</t>
  </si>
  <si>
    <t>16620</t>
  </si>
  <si>
    <t>WINSHALL ARNEE RAE TR +</t>
  </si>
  <si>
    <t>GOLDSTEIN STANLEY MARK TR + DUPRE MARC F TR FOR WALTER A WINSHALL TRUST</t>
  </si>
  <si>
    <t>3 FERNDALE RD</t>
  </si>
  <si>
    <t>WESTON</t>
  </si>
  <si>
    <t>02493</t>
  </si>
  <si>
    <t>-B1850-P4626-</t>
  </si>
  <si>
    <t>BEG 1600 FT S OF NE COR GOVT LOT 3 W TO WLY SI CO RD SLY ALG WLY SI CO RD</t>
  </si>
  <si>
    <t>https://www.leepa.org/Display/Displayparcel.aspx?folioID=10005047</t>
  </si>
  <si>
    <t>03462100000150000</t>
  </si>
  <si>
    <t>00015</t>
  </si>
  <si>
    <t>16632 CAPTIVA DR</t>
  </si>
  <si>
    <t>16632</t>
  </si>
  <si>
    <t>KAISER HENRY A &amp; CAROLYN C</t>
  </si>
  <si>
    <t>PO BOX 838</t>
  </si>
  <si>
    <t>-B1470-P0261-</t>
  </si>
  <si>
    <t>-B1470-P0260-</t>
  </si>
  <si>
    <t>BEG 1600 FT S OF NE COR GOVT LOT 3 W TO WLY SI CO RD NOW EXISTING SLY ALG</t>
  </si>
  <si>
    <t>https://www.leepa.org/Display/Displayparcel.aspx?folioID=10005048</t>
  </si>
  <si>
    <t>03462100000160000</t>
  </si>
  <si>
    <t>00016</t>
  </si>
  <si>
    <t>16646 CAPTIVA DR</t>
  </si>
  <si>
    <t>16646</t>
  </si>
  <si>
    <t>FILP LIMITED PARTNERSHIP</t>
  </si>
  <si>
    <t>PO BOX 418</t>
  </si>
  <si>
    <t>2007000191407</t>
  </si>
  <si>
    <t>-B3206-P2592-</t>
  </si>
  <si>
    <t>BEG 2040 FT S OF NE COR GL3 RUN W TO GULF SLY ALG GULF TO PT 100 FT S OF</t>
  </si>
  <si>
    <t>https://www.leepa.org/Display/Displayparcel.aspx?folioID=10005049</t>
  </si>
  <si>
    <t>03462100000170020</t>
  </si>
  <si>
    <t>00017</t>
  </si>
  <si>
    <t>16660 CAPTIVA DR</t>
  </si>
  <si>
    <t>16660</t>
  </si>
  <si>
    <t>2016000020398</t>
  </si>
  <si>
    <t>-B3618-P2497-</t>
  </si>
  <si>
    <t>-B3000-P1551-</t>
  </si>
  <si>
    <t>-B2666-P2143-</t>
  </si>
  <si>
    <t>PAR LYING IN GOVT LT 3 DESC OR 3618/2497 + OR 3000/1551</t>
  </si>
  <si>
    <t>https://www.leepa.org/Display/Displayparcel.aspx?folioID=10005052</t>
  </si>
  <si>
    <t>03462100000170000</t>
  </si>
  <si>
    <t>16682/684 CAPTIVA DR</t>
  </si>
  <si>
    <t>16682/684</t>
  </si>
  <si>
    <t>WIESEMANN ROBERT O II &amp;</t>
  </si>
  <si>
    <t>WIESEMANN KATHY ANN</t>
  </si>
  <si>
    <t>PO BOX 459</t>
  </si>
  <si>
    <t>2014000191285</t>
  </si>
  <si>
    <t>-B3626-P0969-</t>
  </si>
  <si>
    <t>-B3119-P2388-</t>
  </si>
  <si>
    <t>-B3001-P3587-</t>
  </si>
  <si>
    <t>PARL IN GOVT LOT 3 DESC IN OR 1727 PG 4694 + OR 3626 PG 969</t>
  </si>
  <si>
    <t>https://www.leepa.org/Display/Displayparcel.aspx?folioID=10005050</t>
  </si>
  <si>
    <t>03462100000180010</t>
  </si>
  <si>
    <t>00018</t>
  </si>
  <si>
    <t>16706 CAPTIVA DR</t>
  </si>
  <si>
    <t>16706</t>
  </si>
  <si>
    <t>SEA SUNSET COTTAGE LLC</t>
  </si>
  <si>
    <t>PO BOX 300</t>
  </si>
  <si>
    <t>OYSTER BAY</t>
  </si>
  <si>
    <t>11771</t>
  </si>
  <si>
    <t>2009000335688</t>
  </si>
  <si>
    <t>2005000006182</t>
  </si>
  <si>
    <t>-B1666-P3622-</t>
  </si>
  <si>
    <t>-B0821-P0355-</t>
  </si>
  <si>
    <t>BEG 2540 FT S OF NE COR GOV LOT 3 RUN DUE W TO CONC M ON W SI CO RD + POB</t>
  </si>
  <si>
    <t>https://www.leepa.org/Display/Displayparcel.aspx?folioID=10005055</t>
  </si>
  <si>
    <t>03462100000190030</t>
  </si>
  <si>
    <t>00019</t>
  </si>
  <si>
    <t>16718 CAPTIVA DR</t>
  </si>
  <si>
    <t>16718</t>
  </si>
  <si>
    <t>ROGER L BAHNIK</t>
  </si>
  <si>
    <t>-B3241-P3460-</t>
  </si>
  <si>
    <t>PARL IN GOVT LOT 4 SEC 03 TWP 46 R 21 DESC IN OR 1300 PG 1165</t>
  </si>
  <si>
    <t>https://www.leepa.org/Display/Displayparcel.aspx?folioID=10005057</t>
  </si>
  <si>
    <t>03462100000190040</t>
  </si>
  <si>
    <t>16730 CAPTIVA DR</t>
  </si>
  <si>
    <t>16730</t>
  </si>
  <si>
    <t>COOKE STEPHEN R &amp;</t>
  </si>
  <si>
    <t>COOKE JEANETTE B</t>
  </si>
  <si>
    <t>PO BOX 417</t>
  </si>
  <si>
    <t>2013000068248</t>
  </si>
  <si>
    <t>-B3124-P3264-</t>
  </si>
  <si>
    <t>-B2590-P3659-</t>
  </si>
  <si>
    <t>-B2469-P1077-</t>
  </si>
  <si>
    <t>BEG AT POINT 2740FT S OF NE COR GL3 DESC OR 1282 PG 1937</t>
  </si>
  <si>
    <t>https://www.leepa.org/Display/Displayparcel.aspx?folioID=10005058</t>
  </si>
  <si>
    <t>03462100000190000</t>
  </si>
  <si>
    <t>16742 CAPTIVA DR</t>
  </si>
  <si>
    <t>16742</t>
  </si>
  <si>
    <t>SEGURA ANTONIO ENRIQUE + MARIA</t>
  </si>
  <si>
    <t>2013000026256</t>
  </si>
  <si>
    <t>-B1282-P1935-</t>
  </si>
  <si>
    <t>PAR IN SEC 3 TWP 46 R 21 DESC IN OR 1282 PG 1935</t>
  </si>
  <si>
    <t>https://www.leepa.org/Display/Displayparcel.aspx?folioID=10005056</t>
  </si>
  <si>
    <t>03462100000200000</t>
  </si>
  <si>
    <t>00020</t>
  </si>
  <si>
    <t>16760 CAPTIVA DR</t>
  </si>
  <si>
    <t>16760</t>
  </si>
  <si>
    <t>SHERMAN DONALD A &amp; JOAN</t>
  </si>
  <si>
    <t>DONALD SHERMAN</t>
  </si>
  <si>
    <t>PO BOX 718</t>
  </si>
  <si>
    <t>2008000172533</t>
  </si>
  <si>
    <t>-B4332-P0907-</t>
  </si>
  <si>
    <t>-B2832-P3075-</t>
  </si>
  <si>
    <t>-B2701-P0091-</t>
  </si>
  <si>
    <t>BEG 2940 FT S OF NE COR GL3 RUN W TO GULF SLY ALG GULF TO PT 102 FT S</t>
  </si>
  <si>
    <t>https://www.leepa.org/Display/Displayparcel.aspx?folioID=10005059</t>
  </si>
  <si>
    <t>03462100000200010</t>
  </si>
  <si>
    <t>16770 CAPTIVA DR</t>
  </si>
  <si>
    <t>16770</t>
  </si>
  <si>
    <t>SALTZ JOCELYN TR</t>
  </si>
  <si>
    <t>FOR JOCELYN SALTZ TRUST</t>
  </si>
  <si>
    <t>32000 FAIRMOUNT BLVD</t>
  </si>
  <si>
    <t>PEPPER PIKE</t>
  </si>
  <si>
    <t>-B2701-P0088-</t>
  </si>
  <si>
    <t>BEG 3040 FT S OF NE COR GL3 RN W TO GULF SLY ALG GULF TO PT 102 FT S</t>
  </si>
  <si>
    <t>https://www.leepa.org/Display/Displayparcel.aspx?folioID=10005060</t>
  </si>
  <si>
    <t>35452103000310000</t>
  </si>
  <si>
    <t>00031</t>
  </si>
  <si>
    <t>CPD</t>
  </si>
  <si>
    <t>15050 CAPTIVA DR</t>
  </si>
  <si>
    <t>15050</t>
  </si>
  <si>
    <t>RLR INVESTMENTS LLC +</t>
  </si>
  <si>
    <t>ROYAL SHELL REAL ESTATE INC ET AL</t>
  </si>
  <si>
    <t>-B4447-P2646-</t>
  </si>
  <si>
    <t>-B2590-P2098-</t>
  </si>
  <si>
    <t>-B1457-P1886-</t>
  </si>
  <si>
    <t>LANES BAYVIEW SUBD PB 3 PG 21 LOTS 31 THRU 33</t>
  </si>
  <si>
    <t>https://www.leepa.org/Display/Displayparcel.aspx?folioID=10004800</t>
  </si>
  <si>
    <t>03462100000210010</t>
  </si>
  <si>
    <t>00021</t>
  </si>
  <si>
    <t>16778 CAPTIVA DR</t>
  </si>
  <si>
    <t>16778</t>
  </si>
  <si>
    <t>SOUTHERN LAND CAPTIVA LLC</t>
  </si>
  <si>
    <t>721 E TEXAS AVE</t>
  </si>
  <si>
    <t>BAYTOWN</t>
  </si>
  <si>
    <t>77520</t>
  </si>
  <si>
    <t>2011000100494</t>
  </si>
  <si>
    <t>-B1746-P0779-</t>
  </si>
  <si>
    <t>PARL IN GOVT LOT 4 DESC OR 1746 PG 779 + OR 779 + OR 1739 PG 1801 LESS 21.001A</t>
  </si>
  <si>
    <t>https://www.leepa.org/Display/Displayparcel.aspx?folioID=10005061</t>
  </si>
  <si>
    <t>03462100000230000</t>
  </si>
  <si>
    <t>00023</t>
  </si>
  <si>
    <t>16790 CAPTIVA DR</t>
  </si>
  <si>
    <t>16790</t>
  </si>
  <si>
    <t>16790 CAPTIVA DR LLC</t>
  </si>
  <si>
    <t>744 CLEVELAND RD</t>
  </si>
  <si>
    <t>HINSDALE</t>
  </si>
  <si>
    <t>60521</t>
  </si>
  <si>
    <t>2016000176048</t>
  </si>
  <si>
    <t>-B2242-P4091-</t>
  </si>
  <si>
    <t>-B1907-P1810-</t>
  </si>
  <si>
    <t>PT GOVT LOT 4 SEC 3 + PT GOVT LOT 7 SEC 2 S 120 FT OF N 800 FT GOVT LOT 4</t>
  </si>
  <si>
    <t>https://www.leepa.org/Display/Displayparcel.aspx?folioID=10005062</t>
  </si>
  <si>
    <t>03462100000230010</t>
  </si>
  <si>
    <t>16798/802 CAPTIVA DR</t>
  </si>
  <si>
    <t>16798/802</t>
  </si>
  <si>
    <t>SOUTH DAKOTA TRUST COMPANY LLC</t>
  </si>
  <si>
    <t>FOR MARGARET C HERBERT 2018 FAMILY TRUST</t>
  </si>
  <si>
    <t>201 SOUTH PHILLIPS AVE STE 200</t>
  </si>
  <si>
    <t>57104</t>
  </si>
  <si>
    <t>2019000152162</t>
  </si>
  <si>
    <t>-B2841-P1268-</t>
  </si>
  <si>
    <t>-B1482-P0440-</t>
  </si>
  <si>
    <t>BEG AT A PT ON WLY R/W LI OF ST RD S-867 WHICH IS 3440 FT S OF N LI GOVT 3</t>
  </si>
  <si>
    <t>https://www.leepa.org/Display/Displayparcel.aspx?folioID=10005063</t>
  </si>
  <si>
    <t>03462100000240000</t>
  </si>
  <si>
    <t>00024</t>
  </si>
  <si>
    <t>16814 CAPTIVA DR</t>
  </si>
  <si>
    <t>16814</t>
  </si>
  <si>
    <t>COX GARRICK</t>
  </si>
  <si>
    <t>1172 PINE LAKE DR WEST</t>
  </si>
  <si>
    <t>07470</t>
  </si>
  <si>
    <t>2019000171252</t>
  </si>
  <si>
    <t>-B4267-P0339-</t>
  </si>
  <si>
    <t>-B3414-P0821-</t>
  </si>
  <si>
    <t>-B1956-P3105-</t>
  </si>
  <si>
    <t>PARL IN SEC 3 AS DESC OR 1864 PG 999</t>
  </si>
  <si>
    <t>https://www.leepa.org/Display/Displayparcel.aspx?folioID=10005064</t>
  </si>
  <si>
    <t>03462100000240010</t>
  </si>
  <si>
    <t>16828 CAPTIVA DR</t>
  </si>
  <si>
    <t>16828</t>
  </si>
  <si>
    <t>NOYES FRANK R TR +</t>
  </si>
  <si>
    <t>NOYES JOANNE TR FOR NOYES HOLDING TRUST</t>
  </si>
  <si>
    <t>9400 CUNNINGHAM RD</t>
  </si>
  <si>
    <t>45243</t>
  </si>
  <si>
    <t>-B2143-P3013-</t>
  </si>
  <si>
    <t>PARL IN SEC 3 AS DESC OR 1864 PG 1001</t>
  </si>
  <si>
    <t>https://www.leepa.org/Display/Displayparcel.aspx?folioID=10005065</t>
  </si>
  <si>
    <t>03462100000250000</t>
  </si>
  <si>
    <t>00025</t>
  </si>
  <si>
    <t>16838 CAPTIVA DR</t>
  </si>
  <si>
    <t>16838</t>
  </si>
  <si>
    <t>POOLE OF INVESTMENTS INC</t>
  </si>
  <si>
    <t>PO BOX 643408</t>
  </si>
  <si>
    <t>VERO BEACH</t>
  </si>
  <si>
    <t>32964</t>
  </si>
  <si>
    <t>2014000019649</t>
  </si>
  <si>
    <t>-B2742-P0065-</t>
  </si>
  <si>
    <t>-B1922-P2611-</t>
  </si>
  <si>
    <t>PARL IN G L 4 SEC 3 + G L 7 SEC 2 AS DESC OR 1888 PG 2813</t>
  </si>
  <si>
    <t>https://www.leepa.org/Display/Displayparcel.aspx?folioID=10005066</t>
  </si>
  <si>
    <t>03462100000260000</t>
  </si>
  <si>
    <t>00026</t>
  </si>
  <si>
    <t>16850 CAPTIVA DR</t>
  </si>
  <si>
    <t>16850</t>
  </si>
  <si>
    <t>JONES WALTER B &amp; JO ANNE P</t>
  </si>
  <si>
    <t>PO BOX 506</t>
  </si>
  <si>
    <t>-B1916-P4348-</t>
  </si>
  <si>
    <t>-B1585-P2058-</t>
  </si>
  <si>
    <t>BEG AT PT 3840 FT S OF NE COR GL3 RUN W TO GULF SLY ALG GULF TO PT 100 FT S OF</t>
  </si>
  <si>
    <t>https://www.leepa.org/Display/Displayparcel.aspx?folioID=10005067</t>
  </si>
  <si>
    <t>03462100000270000</t>
  </si>
  <si>
    <t>00027</t>
  </si>
  <si>
    <t>16862 CAPTIVA DR</t>
  </si>
  <si>
    <t>16862</t>
  </si>
  <si>
    <t>FREUND SUSAN W TR</t>
  </si>
  <si>
    <t>FOR JOHN H FREUND TRUST</t>
  </si>
  <si>
    <t>PO BOX 397</t>
  </si>
  <si>
    <t>-B3274-P2148-</t>
  </si>
  <si>
    <t>-B2043-P3706-</t>
  </si>
  <si>
    <t>-B1921-P0250-</t>
  </si>
  <si>
    <t>PARL IN GOVT LOT 3 DESC IN OR 1585 PG 2058</t>
  </si>
  <si>
    <t>https://www.leepa.org/Display/Displayparcel.aspx?folioID=10005068</t>
  </si>
  <si>
    <t>03462100000280040</t>
  </si>
  <si>
    <t>00028</t>
  </si>
  <si>
    <t>16874 CAPTIVA DR</t>
  </si>
  <si>
    <t>16874</t>
  </si>
  <si>
    <t>HUSSAMY INVESTMENTS INC</t>
  </si>
  <si>
    <t>-B3597-P1913-</t>
  </si>
  <si>
    <t>-B1970-P2951-</t>
  </si>
  <si>
    <t>S 100 FT OF N 4140 FT OF GL3 + S100 FT OF N 4140 FT OF GL 7 SEC 2 W OF RD</t>
  </si>
  <si>
    <t>https://www.leepa.org/Display/Displayparcel.aspx?folioID=10005072</t>
  </si>
  <si>
    <t>03462100000280010</t>
  </si>
  <si>
    <t>16886 CAPTIVA DR</t>
  </si>
  <si>
    <t>16886</t>
  </si>
  <si>
    <t>LICHTENSTEIN DOROTHY</t>
  </si>
  <si>
    <t>PO BOX 868</t>
  </si>
  <si>
    <t>-B1503-P0321-</t>
  </si>
  <si>
    <t>-B0639-P0682-</t>
  </si>
  <si>
    <t>S 100 FT OF N 1600 FT OF GL4 E OF GULF OF MEX + GL 7 OF 02-46-21</t>
  </si>
  <si>
    <t>https://www.leepa.org/Display/Displayparcel.aspx?folioID=10005069</t>
  </si>
  <si>
    <t>03462100000280030</t>
  </si>
  <si>
    <t>16898 CAPTIVA DR</t>
  </si>
  <si>
    <t>16898</t>
  </si>
  <si>
    <t>SCHWARTZEL JOSEPH</t>
  </si>
  <si>
    <t>PO BOX 910</t>
  </si>
  <si>
    <t>-B3652-P4728-</t>
  </si>
  <si>
    <t>-B3429-P2762-</t>
  </si>
  <si>
    <t>-B3091-P3175-</t>
  </si>
  <si>
    <t>-B1957-P3760-</t>
  </si>
  <si>
    <t>S 100 FT OF N 1700 FT OF GL4 E OF GULF OF MEX</t>
  </si>
  <si>
    <t>https://www.leepa.org/Display/Displayparcel.aspx?folioID=10005071</t>
  </si>
  <si>
    <t>03462100000280020</t>
  </si>
  <si>
    <t>028</t>
  </si>
  <si>
    <t>16910 CAPTIVA DR</t>
  </si>
  <si>
    <t>16910</t>
  </si>
  <si>
    <t>GLOVER STEPHEN I &amp;</t>
  </si>
  <si>
    <t>SALAMON BEATA</t>
  </si>
  <si>
    <t>9822 SORREL AVE</t>
  </si>
  <si>
    <t>POTOMAC</t>
  </si>
  <si>
    <t>20854</t>
  </si>
  <si>
    <t>2017000086445</t>
  </si>
  <si>
    <t>-B4703-P1219-</t>
  </si>
  <si>
    <t>-B3142-P2276-</t>
  </si>
  <si>
    <t>-B2981-P0497-</t>
  </si>
  <si>
    <t>PAR IN SEC 2 + 3 W OF RD S 100 FT OF N 1800 FT OF GOVT LOT 4 + OR 530/618</t>
  </si>
  <si>
    <t>https://www.leepa.org/Display/Displayparcel.aspx?folioID=10005070</t>
  </si>
  <si>
    <t>03462100000280050</t>
  </si>
  <si>
    <t>16950 CAPTIVA DR</t>
  </si>
  <si>
    <t>16950</t>
  </si>
  <si>
    <t>GREEN CAPTIVA HOLDINGS LLC</t>
  </si>
  <si>
    <t>563 BELVEDERE SE</t>
  </si>
  <si>
    <t>49546</t>
  </si>
  <si>
    <t>2017000122953</t>
  </si>
  <si>
    <t>-B2467-P2151-</t>
  </si>
  <si>
    <t>PARL IN GOVT LT 7 DESC IN INST# 2008000332572</t>
  </si>
  <si>
    <t>https://www.leepa.org/Display/Displayparcel.aspx?folioID=10005073</t>
  </si>
  <si>
    <t>0346210000028005B</t>
  </si>
  <si>
    <t>005B</t>
  </si>
  <si>
    <t>16970 CAPTIVA DR</t>
  </si>
  <si>
    <t>16970</t>
  </si>
  <si>
    <t>CAPTIVA ISLAND RACING LLC</t>
  </si>
  <si>
    <t>1101 PERIWINKLE WAY STE 103</t>
  </si>
  <si>
    <t>2015000238014</t>
  </si>
  <si>
    <t>PARL IN GOVT LT 7 DESC IN INST# 2008000332573</t>
  </si>
  <si>
    <t>https://www.leepa.org/Display/Displayparcel.aspx?folioID=10552435</t>
  </si>
  <si>
    <t>0346210000028005A</t>
  </si>
  <si>
    <t>16980 CAPTIVA DR</t>
  </si>
  <si>
    <t>16980</t>
  </si>
  <si>
    <t>FUNBAR HALL LLC</t>
  </si>
  <si>
    <t>203 LOGANBERRY CT</t>
  </si>
  <si>
    <t>40207</t>
  </si>
  <si>
    <t>PARL IN GOVT LT 7 DESC OR 2467 PG 2154</t>
  </si>
  <si>
    <t>https://www.leepa.org/Display/Displayparcel.aspx?folioID=10005074</t>
  </si>
  <si>
    <t>11462100000170210</t>
  </si>
  <si>
    <t>17020 CAPTIVA DR</t>
  </si>
  <si>
    <t>17020</t>
  </si>
  <si>
    <t>LITZSINGER PAUL R</t>
  </si>
  <si>
    <t>PO BOX 67</t>
  </si>
  <si>
    <t>2015000065688</t>
  </si>
  <si>
    <t>-B2350-P3918-</t>
  </si>
  <si>
    <t>-B1699-P2011-</t>
  </si>
  <si>
    <t>PARL IN SECS 2 3 10 + 11 DESC IN OR 1699 PG 2011 PARL 10 CAPTIVA LANDINGS</t>
  </si>
  <si>
    <t>https://www.leepa.org/Display/Displayparcel.aspx?folioID=10005149</t>
  </si>
  <si>
    <t>11462100000170160</t>
  </si>
  <si>
    <t>17030 CAPTIVA DR</t>
  </si>
  <si>
    <t>17030</t>
  </si>
  <si>
    <t>R L R INVESTMENTS L L C</t>
  </si>
  <si>
    <t>2019000174262</t>
  </si>
  <si>
    <t>-B2377-P3999-</t>
  </si>
  <si>
    <t>-B1613-P0108-</t>
  </si>
  <si>
    <t>PARL 9 DIV OF PARL IN SEC 2 3 10 + 11 DESC IN OR 1613 PG 0108</t>
  </si>
  <si>
    <t>https://www.leepa.org/Display/Displayparcel.aspx?folioID=10005144</t>
  </si>
  <si>
    <t>11462100000170000</t>
  </si>
  <si>
    <t>17050 CAPTIVA DR</t>
  </si>
  <si>
    <t>17050</t>
  </si>
  <si>
    <t>GOTTA GO CAPTIVA LLC</t>
  </si>
  <si>
    <t>PEEL PROPERTIES</t>
  </si>
  <si>
    <t>4401 EAST WEST HWY STE 500</t>
  </si>
  <si>
    <t>BETHESDA</t>
  </si>
  <si>
    <t>20814</t>
  </si>
  <si>
    <t>-B1844-P0243-</t>
  </si>
  <si>
    <t>PARL IN SECS 2 3 10 + 11 DESC IN OR 1699 PG 2007 PARL 8 CAPTIVA LANDINGS</t>
  </si>
  <si>
    <t>https://www.leepa.org/Display/Displayparcel.aspx?folioID=10005133</t>
  </si>
  <si>
    <t>11462100000170190</t>
  </si>
  <si>
    <t>17078/080 CAPTIVA DR</t>
  </si>
  <si>
    <t>17078/080</t>
  </si>
  <si>
    <t>CAPTIVA AE-2004 LLC</t>
  </si>
  <si>
    <t>PO BOX 61768</t>
  </si>
  <si>
    <t>-B4381-P1092-</t>
  </si>
  <si>
    <t>-B3581-P3244-</t>
  </si>
  <si>
    <t>-B3116-P4050-</t>
  </si>
  <si>
    <t>-B1748-P1688-</t>
  </si>
  <si>
    <t>PARL 7 DIV OF PARL IN SEC 2 3 10 + 11 DESC IN OR 1653 PG 4061</t>
  </si>
  <si>
    <t>https://www.leepa.org/Display/Displayparcel.aspx?folioID=10005147</t>
  </si>
  <si>
    <t>11462100000170120</t>
  </si>
  <si>
    <t>17110/120 CAPTIVA DR</t>
  </si>
  <si>
    <t>17110/120</t>
  </si>
  <si>
    <t>HALL ELLA L/E</t>
  </si>
  <si>
    <t>PO BOX 762</t>
  </si>
  <si>
    <t>PARL 6 DIV OF PARL IN SECS 2 3 10 + 11 DESC IN OR 1542 PG 1010</t>
  </si>
  <si>
    <t>https://www.leepa.org/Display/Displayparcel.aspx?folioID=10005139</t>
  </si>
  <si>
    <t>11462100000170110</t>
  </si>
  <si>
    <t>017</t>
  </si>
  <si>
    <t>17130 CAPTIVA DR</t>
  </si>
  <si>
    <t>17130</t>
  </si>
  <si>
    <t>BUCKMAN STEVEN P &amp;</t>
  </si>
  <si>
    <t>WILLIAMS WENDI J</t>
  </si>
  <si>
    <t>199 HAZEL AVE</t>
  </si>
  <si>
    <t>GLENCOE</t>
  </si>
  <si>
    <t>60022</t>
  </si>
  <si>
    <t>2016000162489</t>
  </si>
  <si>
    <t>-B2357-P3869-</t>
  </si>
  <si>
    <t>PARL 5 DIV OF PARL IN SECS 2 3 10 + 11 DESC IN OR 1653 PG 4063</t>
  </si>
  <si>
    <t>https://www.leepa.org/Display/Displayparcel.aspx?folioID=10005137</t>
  </si>
  <si>
    <t>11462100000170200</t>
  </si>
  <si>
    <t>17140 CAPTIVA DR</t>
  </si>
  <si>
    <t>17140</t>
  </si>
  <si>
    <t>MOBED DARAYES + GOHER D</t>
  </si>
  <si>
    <t>525 E DEL MONTE AVE</t>
  </si>
  <si>
    <t>-B2353-P2547-</t>
  </si>
  <si>
    <t>-B1967-P0543-</t>
  </si>
  <si>
    <t>PARL IN SECS 2 3 10 + 11 DESC OR 3458 PG 0093 AKA PARCEL A</t>
  </si>
  <si>
    <t>https://www.leepa.org/Display/Displayparcel.aspx?folioID=10005148</t>
  </si>
  <si>
    <t>1146210000017010A</t>
  </si>
  <si>
    <t>17170 CAPTIVA DR</t>
  </si>
  <si>
    <t>17170</t>
  </si>
  <si>
    <t>COQUINA COTTAGE 17170 CAPTIVA</t>
  </si>
  <si>
    <t>-B3043-P2745-</t>
  </si>
  <si>
    <t>-B1571-P0007-</t>
  </si>
  <si>
    <t>PARCEL DESC IN OR 3550 PG 1726 AKA PARCEL B WEST PARCEL</t>
  </si>
  <si>
    <t>https://www.leepa.org/Display/Displayparcel.aspx?folioID=10467018</t>
  </si>
  <si>
    <t>11462100000170090</t>
  </si>
  <si>
    <t>17181 CAPTIVA DR</t>
  </si>
  <si>
    <t>17181</t>
  </si>
  <si>
    <t>SHEETZ CHARLES H &amp; GAIL R</t>
  </si>
  <si>
    <t>PO BOX 131</t>
  </si>
  <si>
    <t>-B4303-P2892-</t>
  </si>
  <si>
    <t>-B2115-P1398-</t>
  </si>
  <si>
    <t>PARL 2 DIV OF PARL INSECS 2 3 10 + 11 DESC IN OR 1543 PG 2139</t>
  </si>
  <si>
    <t>https://www.leepa.org/Display/Displayparcel.aspx?folioID=10005135</t>
  </si>
  <si>
    <t>22452100000060000</t>
  </si>
  <si>
    <t>SOUTH SEAS ADDITIONAL PARCELS</t>
  </si>
  <si>
    <t>OWNER LLC</t>
  </si>
  <si>
    <t>2015000261305</t>
  </si>
  <si>
    <t>-B2103-P4475-</t>
  </si>
  <si>
    <t>IN GOVT LOT 3 OR 1848/3453 LES PLAN BCH CLUB II+III + PLANTATION BAY VILLAS</t>
  </si>
  <si>
    <t>https://www.leepa.org/Display/Displayparcel.aspx?folioID=10003923</t>
  </si>
  <si>
    <t>11462100000170080</t>
  </si>
  <si>
    <t>17201 CAPTIVA DR</t>
  </si>
  <si>
    <t>17201</t>
  </si>
  <si>
    <t>MOSSBERG ANDERS</t>
  </si>
  <si>
    <t>PO BOX 1269</t>
  </si>
  <si>
    <t>2014000093803</t>
  </si>
  <si>
    <t>-B2622-P2865-</t>
  </si>
  <si>
    <t>-B2298-P3762-</t>
  </si>
  <si>
    <t>PARL 1 DIV OF PARL IN SECS 2 3 10 + 11 DESC IN OR 1540 PG 1607</t>
  </si>
  <si>
    <t>https://www.leepa.org/Display/Displayparcel.aspx?folioID=10005134</t>
  </si>
  <si>
    <t>35452100000050100</t>
  </si>
  <si>
    <t>10 SUNSET CAPTIVA LN</t>
  </si>
  <si>
    <t>KRAMER DANIEL G &amp;</t>
  </si>
  <si>
    <t>STEINE ELLEN K</t>
  </si>
  <si>
    <t>70 LITTLE WEST ST 21F</t>
  </si>
  <si>
    <t>10004</t>
  </si>
  <si>
    <t>2018000191739</t>
  </si>
  <si>
    <t>-B1337-P0219-</t>
  </si>
  <si>
    <t>SUNSET CAPTIVA UNREC LOT 10 DESC PR 1337 PG 219 LESS OR 1376 PG 376</t>
  </si>
  <si>
    <t>https://www.leepa.org/Display/Displayparcel.aspx?folioID=10004666</t>
  </si>
  <si>
    <t>35452103000270000</t>
  </si>
  <si>
    <t>OFFICE BUILDING, MULTI-STORY</t>
  </si>
  <si>
    <t>11513 ANDY ROSSE LN</t>
  </si>
  <si>
    <t>11513</t>
  </si>
  <si>
    <t>STILWELL MANAGEMENT LLC</t>
  </si>
  <si>
    <t>PO BOX 848</t>
  </si>
  <si>
    <t>-B3905-P4602-</t>
  </si>
  <si>
    <t>-B3404-P3500-</t>
  </si>
  <si>
    <t>-B2717-P2722-</t>
  </si>
  <si>
    <t>-B2011-P1105-</t>
  </si>
  <si>
    <t>LANES F A BAYVIEW SUBD PB 3 PG 21 LOT 27</t>
  </si>
  <si>
    <t>https://www.leepa.org/Display/Displayparcel.aspx?folioID=10462316</t>
  </si>
  <si>
    <t>35452100000050110</t>
  </si>
  <si>
    <t>11 SUNSET CAPTIVA LN</t>
  </si>
  <si>
    <t>IRVINE ANNA D</t>
  </si>
  <si>
    <t>PO BOX 876</t>
  </si>
  <si>
    <t>2010000297930</t>
  </si>
  <si>
    <t>-B2408-P1555-</t>
  </si>
  <si>
    <t>SUNSET CAPTIVA UNREC LT 11 + PT LT 10 DESC OR1269/2018+OR1398/1663</t>
  </si>
  <si>
    <t>https://www.leepa.org/Display/Displayparcel.aspx?folioID=10004667</t>
  </si>
  <si>
    <t>35452103000040010</t>
  </si>
  <si>
    <t>MARINA</t>
  </si>
  <si>
    <t>11401 ANDY ROSSE LN</t>
  </si>
  <si>
    <t>11401</t>
  </si>
  <si>
    <t>LANES F A BAYVIEW SUBD PB 3 PG 21 PT OF LTS 3 + 4 AS DESC IN OR 0176/0066</t>
  </si>
  <si>
    <t>E</t>
  </si>
  <si>
    <t>https://www.leepa.org/Display/Displayparcel.aspx?folioID=10004780</t>
  </si>
  <si>
    <t>22452101000000200</t>
  </si>
  <si>
    <t>1112 SCHEFFLERA CT</t>
  </si>
  <si>
    <t>1112</t>
  </si>
  <si>
    <t>CAPTIVA ISLAND REALTY LLC</t>
  </si>
  <si>
    <t>SAM RONALD</t>
  </si>
  <si>
    <t>31 MOCKINGBIRD VALLEY DR</t>
  </si>
  <si>
    <t>-B1773-P2581-</t>
  </si>
  <si>
    <t>-B1773-P2582-</t>
  </si>
  <si>
    <t>S SEAS P BCH HOMESITES PB 29 PG 106 LOT 20</t>
  </si>
  <si>
    <t>https://www.leepa.org/Display/Displayparcel.aspx?folioID=10003966</t>
  </si>
  <si>
    <t>22452101000000210</t>
  </si>
  <si>
    <t>1114 SCHEFFLERA CT</t>
  </si>
  <si>
    <t>1114</t>
  </si>
  <si>
    <t>BACARELLA CAESAR P + ALDYS</t>
  </si>
  <si>
    <t>7262 STONEGATE BLVD</t>
  </si>
  <si>
    <t>33076</t>
  </si>
  <si>
    <t>2014000107426</t>
  </si>
  <si>
    <t>2011000121296</t>
  </si>
  <si>
    <t>-B1858-P4041-</t>
  </si>
  <si>
    <t>-B1399-P1776-</t>
  </si>
  <si>
    <t>S SEAS P BCH HOMESITES PB 29 PG 106 LOT 21</t>
  </si>
  <si>
    <t>https://www.leepa.org/Display/Displayparcel.aspx?folioID=10003967</t>
  </si>
  <si>
    <t>22452101000000220</t>
  </si>
  <si>
    <t>1116 SCHEFFLERA CT</t>
  </si>
  <si>
    <t>1116</t>
  </si>
  <si>
    <t>BERMAN C J + KATHERINE A</t>
  </si>
  <si>
    <t>31 PEACH TREE CT</t>
  </si>
  <si>
    <t>-B2592-P3102-</t>
  </si>
  <si>
    <t>-B1848-P1468-</t>
  </si>
  <si>
    <t>S SEAS P BCH HOMESITES LOT 22 PB 29 PG 106</t>
  </si>
  <si>
    <t>https://www.leepa.org/Display/Displayparcel.aspx?folioID=10003968</t>
  </si>
  <si>
    <t>224521010000023CE</t>
  </si>
  <si>
    <t>23CE</t>
  </si>
  <si>
    <t>1118 SCHEFFLERA CT</t>
  </si>
  <si>
    <t>1118</t>
  </si>
  <si>
    <t>S SEAS PLAN BCH HOMESITES PROP</t>
  </si>
  <si>
    <t>SOUTH SEAS P BCH HOMESITES PB 29 PG 106 LOT 23</t>
  </si>
  <si>
    <t>https://www.leepa.org/Display/Displayparcel.aspx?folioID=10003969</t>
  </si>
  <si>
    <t>27452101000000260</t>
  </si>
  <si>
    <t>1124 LONGIFOLIA CT</t>
  </si>
  <si>
    <t>1124</t>
  </si>
  <si>
    <t>ENSMINGER AARON &amp; ANGELA</t>
  </si>
  <si>
    <t>6650 NW MONTICELLO DRIVE</t>
  </si>
  <si>
    <t>2020000268785</t>
  </si>
  <si>
    <t>2008000044656</t>
  </si>
  <si>
    <t>-B4060-P2861-</t>
  </si>
  <si>
    <t>-B4060-P2862-</t>
  </si>
  <si>
    <t>S SEAS P BCH HOMESITES LOT 26 PB 29 PG 106</t>
  </si>
  <si>
    <t>https://www.leepa.org/Display/Displayparcel.aspx?folioID=10004647</t>
  </si>
  <si>
    <t>22452101000000250</t>
  </si>
  <si>
    <t>1125 LONGIFOLIA CT</t>
  </si>
  <si>
    <t>1125</t>
  </si>
  <si>
    <t>LARSON VIRGINIA M TR</t>
  </si>
  <si>
    <t>FOR VIRGINIA M LARSON HOMESTEAD TRUST</t>
  </si>
  <si>
    <t>2008000036152</t>
  </si>
  <si>
    <t>-B4213-P4811-</t>
  </si>
  <si>
    <t>-B1125-P2158-</t>
  </si>
  <si>
    <t>SOUTH SEAS P BCH HOMESITES PB 29 PG 106 LOT 25</t>
  </si>
  <si>
    <t>https://www.leepa.org/Display/Displayparcel.aspx?folioID=10003971</t>
  </si>
  <si>
    <t>264521100000100A0</t>
  </si>
  <si>
    <t>11400 OLD LODGE LN 1A</t>
  </si>
  <si>
    <t>11400</t>
  </si>
  <si>
    <t>OLD LODGE LN</t>
  </si>
  <si>
    <t>1A</t>
  </si>
  <si>
    <t>BEGGS JOHN L &amp; DENICE M</t>
  </si>
  <si>
    <t>PO BOX 897</t>
  </si>
  <si>
    <t>2010000300992</t>
  </si>
  <si>
    <t>-B3661-P3044-</t>
  </si>
  <si>
    <t>-B2371-P1938-</t>
  </si>
  <si>
    <t>CAPTIVA HIDE-A-WAY CONDO DESC OR BK 2587 PG 2145 UNIT 1-A</t>
  </si>
  <si>
    <t>https://www.leepa.org/Display/Displayparcel.aspx?folioID=10004219</t>
  </si>
  <si>
    <t>264521100000100B0</t>
  </si>
  <si>
    <t>11400 OLD LODGE LN 1B</t>
  </si>
  <si>
    <t>1B</t>
  </si>
  <si>
    <t>WOODS LIMITED PARTNERSHIP</t>
  </si>
  <si>
    <t>480 W SEMINARY AVE</t>
  </si>
  <si>
    <t>60187</t>
  </si>
  <si>
    <t>2020000151147</t>
  </si>
  <si>
    <t>2017000166749</t>
  </si>
  <si>
    <t>2012000190375</t>
  </si>
  <si>
    <t>2008000214088</t>
  </si>
  <si>
    <t>CAPTIVA HIDE-A-WAY CONDO DESC OR BK 2587 PG 2145 UNIT 1-B</t>
  </si>
  <si>
    <t>https://www.leepa.org/Display/Displayparcel.aspx?folioID=10004220</t>
  </si>
  <si>
    <t>264521100000100C0</t>
  </si>
  <si>
    <t>11400 OLD LODGE LN 1C</t>
  </si>
  <si>
    <t>1C</t>
  </si>
  <si>
    <t>FERRARI DAVID A + KATHY K</t>
  </si>
  <si>
    <t>PO BOX 437</t>
  </si>
  <si>
    <t>MILTON</t>
  </si>
  <si>
    <t>02186</t>
  </si>
  <si>
    <t>2013000109332</t>
  </si>
  <si>
    <t>2011000126375</t>
  </si>
  <si>
    <t>-B2069-P2128-</t>
  </si>
  <si>
    <t>-B1889-P0866-</t>
  </si>
  <si>
    <t>CAPTIVA HIDE-A-WAY CONDO DESC OR BK 2587 PG 2145 UNIT 1-C</t>
  </si>
  <si>
    <t>https://www.leepa.org/Display/Displayparcel.aspx?folioID=10004221</t>
  </si>
  <si>
    <t>264521100000100D0</t>
  </si>
  <si>
    <t>11400 OLD LODGE LN 1D</t>
  </si>
  <si>
    <t>1D</t>
  </si>
  <si>
    <t>RESTIVO JAMES L TR</t>
  </si>
  <si>
    <t>FOR JAMES L RESTIVO TRUST</t>
  </si>
  <si>
    <t>PO BOX 121</t>
  </si>
  <si>
    <t>2012000067317</t>
  </si>
  <si>
    <t>-B2704-P3420-</t>
  </si>
  <si>
    <t>-B1073-P0197-</t>
  </si>
  <si>
    <t>CAPTIVA HIDE-A-WAY CONDO DESC OR BK 2587 PG 2145 UNIT 1-D</t>
  </si>
  <si>
    <t>https://www.leepa.org/Display/Displayparcel.aspx?folioID=10004222</t>
  </si>
  <si>
    <t>26452100000060000</t>
  </si>
  <si>
    <t>11400/406 DICKEY LN</t>
  </si>
  <si>
    <t>11400/406</t>
  </si>
  <si>
    <t>DICKEY LN</t>
  </si>
  <si>
    <t>WILLING-LEIGH CAPTIVE LLC</t>
  </si>
  <si>
    <t>THE PATTERSON FAMILY</t>
  </si>
  <si>
    <t>209 W 47TH ST SUITE 200</t>
  </si>
  <si>
    <t>KANSAS CITY</t>
  </si>
  <si>
    <t>64112</t>
  </si>
  <si>
    <t>2016000271976</t>
  </si>
  <si>
    <t>2006000252496</t>
  </si>
  <si>
    <t>-B4644-P4614-</t>
  </si>
  <si>
    <t>-B3218-P4392-</t>
  </si>
  <si>
    <t>PARL N OF BAYVIEW SUB AS DESC IN INST#2009000168693</t>
  </si>
  <si>
    <t>https://www.leepa.org/Display/Displayparcel.aspx?folioID=10004117</t>
  </si>
  <si>
    <t>35452103000090000</t>
  </si>
  <si>
    <t>RESTAURANT</t>
  </si>
  <si>
    <t>11546 ANDY ROSSE LN</t>
  </si>
  <si>
    <t>11546</t>
  </si>
  <si>
    <t>-B2606-P1857-</t>
  </si>
  <si>
    <t>LANES F A BAYVIEW SUBD PB 3 PG 21 PT LOT 8 TH E 93 FT + LOTS 9 + 10</t>
  </si>
  <si>
    <t>https://www.leepa.org/Display/Displayparcel.aspx?folioID=10004789</t>
  </si>
  <si>
    <t>26452103000580000</t>
  </si>
  <si>
    <t>00058</t>
  </si>
  <si>
    <t>11401 OLD LODGE LN</t>
  </si>
  <si>
    <t>DALE JOHN TR</t>
  </si>
  <si>
    <t>FOR JOHN DALE TRUST</t>
  </si>
  <si>
    <t>PO BOX 370</t>
  </si>
  <si>
    <t>2012000183460</t>
  </si>
  <si>
    <t>-B4496-P0568-</t>
  </si>
  <si>
    <t>LANES FA 2ND BAYVIEW SUBD PB 3 PG 75 LT 58 + PT 59 OR 1588 PG 1575 LESS .000B</t>
  </si>
  <si>
    <t>https://www.leepa.org/Display/Displayparcel.aspx?folioID=10004199</t>
  </si>
  <si>
    <t>26452103000580020</t>
  </si>
  <si>
    <t>11407 OLD LODGE LN</t>
  </si>
  <si>
    <t>11407</t>
  </si>
  <si>
    <t>2012000183500</t>
  </si>
  <si>
    <t>-B4665-P2488-</t>
  </si>
  <si>
    <t>-B2211-P3371-</t>
  </si>
  <si>
    <t>LANES FA 2ND BAYVIEW SUBD PB 3 PG 75 LT 58 + PT 59 AS DESC OR 1673 PG 2757</t>
  </si>
  <si>
    <t>https://www.leepa.org/Display/Displayparcel.aspx?folioID=10004201</t>
  </si>
  <si>
    <t>264521310000000CE</t>
  </si>
  <si>
    <t>11409 DICKEY LN</t>
  </si>
  <si>
    <t>11409</t>
  </si>
  <si>
    <t>NANI LI I CONDO</t>
  </si>
  <si>
    <t>PO BOX 1133</t>
  </si>
  <si>
    <t>NANI LI I CONDOMINIUM DESC IN OR 1520 PG 2193 COMMON ELEMENT</t>
  </si>
  <si>
    <t>https://www.leepa.org/Display/Displayparcel.aspx?folioID=10462893</t>
  </si>
  <si>
    <t>26452100000060030</t>
  </si>
  <si>
    <t>11410 DICKEY LN</t>
  </si>
  <si>
    <t>11410</t>
  </si>
  <si>
    <t>NEAL L PATTERSON TRUST</t>
  </si>
  <si>
    <t>EXCOLLO</t>
  </si>
  <si>
    <t>207 W 47TH ST STE # 200</t>
  </si>
  <si>
    <t>2010000305266</t>
  </si>
  <si>
    <t>2007000275855</t>
  </si>
  <si>
    <t>-B4242-P0359-</t>
  </si>
  <si>
    <t>PARL N OF BAYVIEW SUB AS DESC IN INST#2009000168693 LESS INST#2006-252496</t>
  </si>
  <si>
    <t>https://www.leepa.org/Display/Displayparcel.aspx?folioID=10488748</t>
  </si>
  <si>
    <t>264521100000200A0</t>
  </si>
  <si>
    <t>11410 OLD LODGE LN 2A</t>
  </si>
  <si>
    <t>2A</t>
  </si>
  <si>
    <t>UNKNOWN HEIRS OF</t>
  </si>
  <si>
    <t>RATHBONE THOMAS A</t>
  </si>
  <si>
    <t>499 ALABAMA ST #1121</t>
  </si>
  <si>
    <t>SAN FRANCISCO</t>
  </si>
  <si>
    <t>CA</t>
  </si>
  <si>
    <t>94110</t>
  </si>
  <si>
    <t>2011000079916</t>
  </si>
  <si>
    <t>2005000183954</t>
  </si>
  <si>
    <t>-B1073-P0177-</t>
  </si>
  <si>
    <t>CAPTIVA HIDE-A-WAY CONDO DESC OR BK 2587 PG 2145 UNIT 2-A</t>
  </si>
  <si>
    <t>https://www.leepa.org/Display/Displayparcel.aspx?folioID=10004223</t>
  </si>
  <si>
    <t>264521100000200B0</t>
  </si>
  <si>
    <t>11410 OLD LODGE LN 2B</t>
  </si>
  <si>
    <t>2B</t>
  </si>
  <si>
    <t>BRUST BRYAN +</t>
  </si>
  <si>
    <t>BRUST MICHELLE</t>
  </si>
  <si>
    <t>11451 COMPASS POINT DR</t>
  </si>
  <si>
    <t>2014000039135</t>
  </si>
  <si>
    <t>-B4024-P4079-</t>
  </si>
  <si>
    <t>-B2468-P3450-</t>
  </si>
  <si>
    <t>CAPTIVA HIDE-A-WAY CONDO DESC OR BK 2587 PG 2145 UNIT 2-B</t>
  </si>
  <si>
    <t>https://www.leepa.org/Display/Displayparcel.aspx?folioID=10004224</t>
  </si>
  <si>
    <t>264521100000200C0</t>
  </si>
  <si>
    <t>11410 OLD LODGE LN 2C</t>
  </si>
  <si>
    <t>2C</t>
  </si>
  <si>
    <t>MASON JOHN T &amp;</t>
  </si>
  <si>
    <t>PETRAKIS-MASON CYNTHIA M</t>
  </si>
  <si>
    <t>151 W HUTCHINSON AVE</t>
  </si>
  <si>
    <t>PITTSBURGH</t>
  </si>
  <si>
    <t>15218</t>
  </si>
  <si>
    <t>-B2798-P0576-</t>
  </si>
  <si>
    <t>-B2233-P0523-</t>
  </si>
  <si>
    <t>-B1857-P1148-</t>
  </si>
  <si>
    <t>CAPTIVA HIDE-A-WAY CONDO DESC OR BK 2587 PG 2145 UNIT 2-C</t>
  </si>
  <si>
    <t>https://www.leepa.org/Display/Displayparcel.aspx?folioID=10004225</t>
  </si>
  <si>
    <t>264521100000200D0</t>
  </si>
  <si>
    <t>11410 OLD LODGE LN 2D</t>
  </si>
  <si>
    <t>2D</t>
  </si>
  <si>
    <t>11410 OLL LLC</t>
  </si>
  <si>
    <t>15780 OLD WEDGEWOOD CT</t>
  </si>
  <si>
    <t>2020000004922</t>
  </si>
  <si>
    <t>-B3680-P1322-</t>
  </si>
  <si>
    <t>-B2823-P0130-</t>
  </si>
  <si>
    <t>-B1324-P0784-</t>
  </si>
  <si>
    <t>CAPTIVA HIDE-A-WAY CONDO DESC OR BK 2587 PG 2145 UNIT 2-D</t>
  </si>
  <si>
    <t>https://www.leepa.org/Display/Displayparcel.aspx?folioID=10004226</t>
  </si>
  <si>
    <t>26452131000000010</t>
  </si>
  <si>
    <t>DRY/PRESERVE/NEIGHBORHOOD/INTERIOR</t>
  </si>
  <si>
    <t>11411 DICKEY LN 1</t>
  </si>
  <si>
    <t>11411</t>
  </si>
  <si>
    <t>NANI 26 LLC</t>
  </si>
  <si>
    <t>2013000145062</t>
  </si>
  <si>
    <t>NANI LI'I CONDO OR 1520 PG 2193 UNIT 1</t>
  </si>
  <si>
    <t>https://www.leepa.org/Display/Displayparcel.aspx?folioID=10004623</t>
  </si>
  <si>
    <t>26452131000000020</t>
  </si>
  <si>
    <t>11411 DICKEY LN 2</t>
  </si>
  <si>
    <t>FIELD KAREN M TR +</t>
  </si>
  <si>
    <t>LASH KATHLEEN D TR + FLETCHER DIANE P TR + RUSSELL JANET E TR + CORRAO NANCY D TR F FOR AGNES T DAVIS TRUST</t>
  </si>
  <si>
    <t>2016000065562</t>
  </si>
  <si>
    <t>-B1915-P0787-</t>
  </si>
  <si>
    <t>NANI LI'I CONDO OR 1520 PG 2193 UNIT 2</t>
  </si>
  <si>
    <t>https://www.leepa.org/Display/Displayparcel.aspx?folioID=10004624</t>
  </si>
  <si>
    <t>26452131000000030</t>
  </si>
  <si>
    <t>11411 DICKEY LN 3</t>
  </si>
  <si>
    <t>EQUITY31 LLC</t>
  </si>
  <si>
    <t>-B1553-P1884-</t>
  </si>
  <si>
    <t>NANI LI'I CONDO OR 1520 PG 2193 UNIT 3</t>
  </si>
  <si>
    <t>https://www.leepa.org/Display/Displayparcel.aspx?folioID=10004625</t>
  </si>
  <si>
    <t>26452131000000040</t>
  </si>
  <si>
    <t>11411 DICKEY LN 4</t>
  </si>
  <si>
    <t>EQUITY 31 LLC</t>
  </si>
  <si>
    <t>2007000347825</t>
  </si>
  <si>
    <t>2007000191274</t>
  </si>
  <si>
    <t>-B2816-P0677-</t>
  </si>
  <si>
    <t>-B1941-P1777-</t>
  </si>
  <si>
    <t>NANI LI'I CONDO OR 1520 PG 2193 UNIT 4</t>
  </si>
  <si>
    <t>https://www.leepa.org/Display/Displayparcel.aspx?folioID=10004626</t>
  </si>
  <si>
    <t>26452131000000050</t>
  </si>
  <si>
    <t>11411 DICKEY LN 5</t>
  </si>
  <si>
    <t>RMC INVESTMENT LMTD PNSTP</t>
  </si>
  <si>
    <t>1300 ALVIN COURT</t>
  </si>
  <si>
    <t>GLENVIEW</t>
  </si>
  <si>
    <t>60025</t>
  </si>
  <si>
    <t>-B3702-P4529-</t>
  </si>
  <si>
    <t>-B1873-P0729-</t>
  </si>
  <si>
    <t>NANI LI'I CONDO OR 1520 PG 2193 UNIT 5</t>
  </si>
  <si>
    <t>https://www.leepa.org/Display/Displayparcel.aspx?folioID=10004627</t>
  </si>
  <si>
    <t>26452131000000060</t>
  </si>
  <si>
    <t>11411 DICKEY LN 6</t>
  </si>
  <si>
    <t>-B1544-P1625-</t>
  </si>
  <si>
    <t>NANI LI'I CONDO OR 1520 PG 2193 UNIT 6</t>
  </si>
  <si>
    <t>https://www.leepa.org/Display/Displayparcel.aspx?folioID=10004628</t>
  </si>
  <si>
    <t>26452131000000070</t>
  </si>
  <si>
    <t>11411 DICKEY LN 7</t>
  </si>
  <si>
    <t>-B1937-P1306-</t>
  </si>
  <si>
    <t>-B1530-P0572-</t>
  </si>
  <si>
    <t>NANI LI'I CONDO OR 1520 PG 2193 UNIT 7</t>
  </si>
  <si>
    <t>https://www.leepa.org/Display/Displayparcel.aspx?folioID=10004629</t>
  </si>
  <si>
    <t>26452131000000080</t>
  </si>
  <si>
    <t>11411 DICKEY LN 8</t>
  </si>
  <si>
    <t>-B3495-P1515-</t>
  </si>
  <si>
    <t>-B3493-P1125-</t>
  </si>
  <si>
    <t>-B2816-P0673-</t>
  </si>
  <si>
    <t>-B1618-P1076-</t>
  </si>
  <si>
    <t>NANI LI'I CONDO OR 1520 PG 2193 UNIT 8</t>
  </si>
  <si>
    <t>https://www.leepa.org/Display/Displayparcel.aspx?folioID=10004630</t>
  </si>
  <si>
    <t>26452131000000090</t>
  </si>
  <si>
    <t>11411 DICKEY LN 9</t>
  </si>
  <si>
    <t>2005000188405</t>
  </si>
  <si>
    <t>-B2303-P2874-</t>
  </si>
  <si>
    <t>NANI LI'I CONDO OR 1520 PG 2193 UNIT 9</t>
  </si>
  <si>
    <t>https://www.leepa.org/Display/Displayparcel.aspx?folioID=10004631</t>
  </si>
  <si>
    <t>26452103000580010</t>
  </si>
  <si>
    <t>11411 OLD LODGE LN</t>
  </si>
  <si>
    <t>ROSEN JON B &amp; PAMELA J</t>
  </si>
  <si>
    <t>25 COVENTRY CT</t>
  </si>
  <si>
    <t>LAKE BLUFF</t>
  </si>
  <si>
    <t>60044</t>
  </si>
  <si>
    <t>2017000104666</t>
  </si>
  <si>
    <t>2014000159850</t>
  </si>
  <si>
    <t>-B2848-P0588-</t>
  </si>
  <si>
    <t>LANES F A 2ND BAYVIEW SUBD PB 3 PG 75 PT LOTS 58 + 59 AS DESC OR 1154/1406</t>
  </si>
  <si>
    <t>https://www.leepa.org/Display/Displayparcel.aspx?folioID=10004200</t>
  </si>
  <si>
    <t>26452103000590040</t>
  </si>
  <si>
    <t>00059</t>
  </si>
  <si>
    <t>11420 OLD LODGE LN</t>
  </si>
  <si>
    <t>11420</t>
  </si>
  <si>
    <t>SIMS SHERRILL BINFORD</t>
  </si>
  <si>
    <t>PO BOX 145</t>
  </si>
  <si>
    <t>-B1700-P3983-</t>
  </si>
  <si>
    <t>F A LANE IS 2ND SUBD PB E PG 75 6 LOTS PT AS DESC IN OR 0701/0389</t>
  </si>
  <si>
    <t>https://www.leepa.org/Display/Displayparcel.aspx?folioID=10004205</t>
  </si>
  <si>
    <t>26452103000590020</t>
  </si>
  <si>
    <t>11421 DICKEY LN</t>
  </si>
  <si>
    <t>11421</t>
  </si>
  <si>
    <t>KKDJN LLC</t>
  </si>
  <si>
    <t>-B2442-P2809-</t>
  </si>
  <si>
    <t>-B1647-P3282-</t>
  </si>
  <si>
    <t>F A LANES 2ND BAYVIEW SUBD PB 3 PG 75 PT LTS 65 + 66 AS DESC IN OR 0683/0247</t>
  </si>
  <si>
    <t>https://www.leepa.org/Display/Displayparcel.aspx?folioID=10004203</t>
  </si>
  <si>
    <t>26452103000590010</t>
  </si>
  <si>
    <t>11430 OLD LODGE LN</t>
  </si>
  <si>
    <t>11430</t>
  </si>
  <si>
    <t>HACKMAN D F + ZONA</t>
  </si>
  <si>
    <t>17 BARRINGTON HILLS RD</t>
  </si>
  <si>
    <t>F A LANES 2ND BAYVIEW SUBD PB 3 PG 75 PT OF 4 LOTS AS DESC IN OR 707/0023</t>
  </si>
  <si>
    <t>https://www.leepa.org/Display/Displayparcel.aspx?folioID=10004202</t>
  </si>
  <si>
    <t>26452103000590050</t>
  </si>
  <si>
    <t>11431 DICKEY LN</t>
  </si>
  <si>
    <t>11431</t>
  </si>
  <si>
    <t>MILLER ROBERT E</t>
  </si>
  <si>
    <t>PO BOX 998</t>
  </si>
  <si>
    <t>-B2926-P2983-</t>
  </si>
  <si>
    <t>F A LANES 2ND BAYVIEW SUBD PB 3 PG 75 PT LTS 66 + 67 AS DESC IN OR 1173/1318</t>
  </si>
  <si>
    <t>https://www.leepa.org/Display/Displayparcel.aspx?folioID=10004206</t>
  </si>
  <si>
    <t>26452100000070000</t>
  </si>
  <si>
    <t>11450 DICKEY LN</t>
  </si>
  <si>
    <t>11450</t>
  </si>
  <si>
    <t>RODRIGUEZ KATHY L</t>
  </si>
  <si>
    <t>1524 CANTERBURY DOWNS RD</t>
  </si>
  <si>
    <t>SEVIERVILLE</t>
  </si>
  <si>
    <t>37862</t>
  </si>
  <si>
    <t>2006000478130</t>
  </si>
  <si>
    <t>-B4734-P0285-</t>
  </si>
  <si>
    <t>-B4731-P0314-</t>
  </si>
  <si>
    <t>-B3259-P3796-</t>
  </si>
  <si>
    <t>PARL N OF LANES BAYVIEW SUB AS DESC IN OR 0889 PG 0859</t>
  </si>
  <si>
    <t>https://www.leepa.org/Display/Displayparcel.aspx?folioID=10004120</t>
  </si>
  <si>
    <t>26452103000590080</t>
  </si>
  <si>
    <t>11460 OLD LODGE LN</t>
  </si>
  <si>
    <t>11460</t>
  </si>
  <si>
    <t>SANSONE JOAN +</t>
  </si>
  <si>
    <t>SANSONE BEVERLY</t>
  </si>
  <si>
    <t>55 PURCHASE ST</t>
  </si>
  <si>
    <t>RYE</t>
  </si>
  <si>
    <t>10580</t>
  </si>
  <si>
    <t>-B2073-P0541-</t>
  </si>
  <si>
    <t>LANES F A 2ND BAYVIEW SUBD PB 3 PG 75 PT 6 LTS AS DESC OR 1453 PG 1764</t>
  </si>
  <si>
    <t>https://www.leepa.org/Display/Displayparcel.aspx?folioID=10004209</t>
  </si>
  <si>
    <t>26452103000590060</t>
  </si>
  <si>
    <t>11461 DICKEY LN</t>
  </si>
  <si>
    <t>11461</t>
  </si>
  <si>
    <t>COONROD MARSHA C TR +</t>
  </si>
  <si>
    <t>COONROD GREGORY L TR FOR MARSHA C COONROD TRUST</t>
  </si>
  <si>
    <t>2020 LYNN BAY CT</t>
  </si>
  <si>
    <t>CHESTERFIELD</t>
  </si>
  <si>
    <t>63017</t>
  </si>
  <si>
    <t>2016000072114</t>
  </si>
  <si>
    <t>2012000173160</t>
  </si>
  <si>
    <t>-B4220-P1759-</t>
  </si>
  <si>
    <t>-B1817-P2507-</t>
  </si>
  <si>
    <t>F A LANES 2ND BAYVIEW SUBD PB 3 PG 75 PT LTS 68 + 69 AS DESC IN OR 0752/0036</t>
  </si>
  <si>
    <t>https://www.leepa.org/Display/Displayparcel.aspx?folioID=10004207</t>
  </si>
  <si>
    <t>26452103000730010</t>
  </si>
  <si>
    <t>073</t>
  </si>
  <si>
    <t>11461 OLD LODGE LN</t>
  </si>
  <si>
    <t>FRAZIER BRUCE A</t>
  </si>
  <si>
    <t>591 DIXON RD</t>
  </si>
  <si>
    <t>NEWNAN</t>
  </si>
  <si>
    <t>30263</t>
  </si>
  <si>
    <t>2018000008873</t>
  </si>
  <si>
    <t>2009000139666</t>
  </si>
  <si>
    <t>2009000120780</t>
  </si>
  <si>
    <t>-B3389-P3816-</t>
  </si>
  <si>
    <t>LANES F A 2ND BAYVIEW SUBD PB 3 PG 75 PT OF 6 LOTS AS DESC IN OR 1157/0861</t>
  </si>
  <si>
    <t>https://www.leepa.org/Display/Displayparcel.aspx?folioID=10004211</t>
  </si>
  <si>
    <t>26452100000070020</t>
  </si>
  <si>
    <t>11490 DICKEY LN</t>
  </si>
  <si>
    <t>11490</t>
  </si>
  <si>
    <t>JUST BY CHANCE LLC</t>
  </si>
  <si>
    <t>226 BERRYMAN DR</t>
  </si>
  <si>
    <t>AMHERST</t>
  </si>
  <si>
    <t>14226</t>
  </si>
  <si>
    <t>2019000045153</t>
  </si>
  <si>
    <t>-B2136-P0957-</t>
  </si>
  <si>
    <t>-B1823-P2956-</t>
  </si>
  <si>
    <t>PARL N OF LANES BAYVIEW SUB AS DESC IN OR 1076 PG 0127</t>
  </si>
  <si>
    <t>https://www.leepa.org/Display/Displayparcel.aspx?folioID=10004122</t>
  </si>
  <si>
    <t>26452103000590070</t>
  </si>
  <si>
    <t>11490 OLD LODGE LN</t>
  </si>
  <si>
    <t>SCOTT FAMILY ENTERPRISES LLC</t>
  </si>
  <si>
    <t>301 LAURALI DR</t>
  </si>
  <si>
    <t>KENNETT SQUARE</t>
  </si>
  <si>
    <t>19348</t>
  </si>
  <si>
    <t>2016000187442</t>
  </si>
  <si>
    <t>2013000095595</t>
  </si>
  <si>
    <t>-B2912-P3181-</t>
  </si>
  <si>
    <t>-B2252-P1467-</t>
  </si>
  <si>
    <t>F A LANES 2ND BAYVIEW SUBD PB 3 PG 75 PT LTS 69 - 72 AS DESC IN OR 0941/0641</t>
  </si>
  <si>
    <t>https://www.leepa.org/Display/Displayparcel.aspx?folioID=10004208</t>
  </si>
  <si>
    <t>26452103000590030</t>
  </si>
  <si>
    <t>11491 DICKEY LN</t>
  </si>
  <si>
    <t>11491</t>
  </si>
  <si>
    <t>BARNETT MAX S + CAROL A</t>
  </si>
  <si>
    <t>2617 WICKERTON CT</t>
  </si>
  <si>
    <t>2015000084403</t>
  </si>
  <si>
    <t>-B3922-P2203-</t>
  </si>
  <si>
    <t>-B3315-P0869-</t>
  </si>
  <si>
    <t>-B2375-P0412-</t>
  </si>
  <si>
    <t>F A LANES 2ND BAYVIEW SUBD PB 3 PG 75 PT LOTS 69 + 70 AS DESC IN OR 0941 PG 0647</t>
  </si>
  <si>
    <t>https://www.leepa.org/Display/Displayparcel.aspx?folioID=10004204</t>
  </si>
  <si>
    <t>35452103000360000</t>
  </si>
  <si>
    <t>00036</t>
  </si>
  <si>
    <t>11506 ANDY ROSSE LN</t>
  </si>
  <si>
    <t>11506</t>
  </si>
  <si>
    <t>11506 ANDY ROSSE CAPTIVA LLC</t>
  </si>
  <si>
    <t>-B3266-P2940-</t>
  </si>
  <si>
    <t>-B2768-P0389-</t>
  </si>
  <si>
    <t>-B2326-P4435-</t>
  </si>
  <si>
    <t>-B1867-P4361-</t>
  </si>
  <si>
    <t>LANES F.A.BAYVIEW SUBD. PB 3 PG 21 LOT 36 + W 27 FT OF LOT 35</t>
  </si>
  <si>
    <t>https://www.leepa.org/Display/Displayparcel.aspx?folioID=10004803</t>
  </si>
  <si>
    <t>35452103000050020</t>
  </si>
  <si>
    <t>15001 CAPTIVA DR</t>
  </si>
  <si>
    <t>15001</t>
  </si>
  <si>
    <t>-B2535-P3005-</t>
  </si>
  <si>
    <t>-B2403-P3711-</t>
  </si>
  <si>
    <t>F.A.LANES BAYVIEW SUB PB3/ 21 LT 77 + W125FT LTS 5+6+ W125FT LT 7</t>
  </si>
  <si>
    <t>https://www.leepa.org/Display/Displayparcel.aspx?folioID=10004785</t>
  </si>
  <si>
    <t>35452100000070000</t>
  </si>
  <si>
    <t>15183 CAPTIVA DR</t>
  </si>
  <si>
    <t>15183</t>
  </si>
  <si>
    <t>BIERI ANDREAS TR</t>
  </si>
  <si>
    <t>FOR ANDREAS BIERI TRUST</t>
  </si>
  <si>
    <t>-B2491-P0631-</t>
  </si>
  <si>
    <t>PARL E OF MUNSON ST AS DESC OR 1808 PG 2340</t>
  </si>
  <si>
    <t>https://www.leepa.org/Display/Displayparcel.aspx?folioID=10004716</t>
  </si>
  <si>
    <t>35452100000070090</t>
  </si>
  <si>
    <t>007</t>
  </si>
  <si>
    <t>11500 CHAPIN LN</t>
  </si>
  <si>
    <t>CHAPIN LN</t>
  </si>
  <si>
    <t>TARPON TALES LLC</t>
  </si>
  <si>
    <t>14 CHARNWOOD</t>
  </si>
  <si>
    <t>RICHMOND</t>
  </si>
  <si>
    <t>23229</t>
  </si>
  <si>
    <t>2017000212517</t>
  </si>
  <si>
    <t>-B4377-P0614-</t>
  </si>
  <si>
    <t>-B1795-P0475-</t>
  </si>
  <si>
    <t>PARL IN N W 1/4 SEC 35 TWP 45 R 21 DESC IN OR 924 PG 602</t>
  </si>
  <si>
    <t>https://www.leepa.org/Display/Displayparcel.aspx?folioID=10004726</t>
  </si>
  <si>
    <t>35452100000070060</t>
  </si>
  <si>
    <t>11500 GORE LN</t>
  </si>
  <si>
    <t>GORE LN</t>
  </si>
  <si>
    <t>SHEA KEVIN C &amp; CATHERINE A</t>
  </si>
  <si>
    <t>PO BOX 176</t>
  </si>
  <si>
    <t>COLCHESTER</t>
  </si>
  <si>
    <t>06415</t>
  </si>
  <si>
    <t>2018000004233</t>
  </si>
  <si>
    <t>2009000219800</t>
  </si>
  <si>
    <t>-B3096-P1829-</t>
  </si>
  <si>
    <t>-B2857-P3537-</t>
  </si>
  <si>
    <t>PARL IN E OF GORES SUB AS DESC OR 1263/2063</t>
  </si>
  <si>
    <t>https://www.leepa.org/Display/Displayparcel.aspx?folioID=10004723</t>
  </si>
  <si>
    <t>26452102000030320</t>
  </si>
  <si>
    <t>11501 LAIKA LN</t>
  </si>
  <si>
    <t>11501</t>
  </si>
  <si>
    <t>BILLINGSLEY ROBERT T TR</t>
  </si>
  <si>
    <t>FOR ROBERT T BILLINGSLEY AND RUTH A BILLINGSLEY TRUST</t>
  </si>
  <si>
    <t>20597 SLATE GAP RD E</t>
  </si>
  <si>
    <t>GARFIELD</t>
  </si>
  <si>
    <t>AR</t>
  </si>
  <si>
    <t>72732</t>
  </si>
  <si>
    <t>2020000053785</t>
  </si>
  <si>
    <t>-B4643-P0510-</t>
  </si>
  <si>
    <t>-B3478-P1446-</t>
  </si>
  <si>
    <t>-B2867-P1924-</t>
  </si>
  <si>
    <t>CAPTIVA BEACH PB 7 PG 73 BLK 3 LOT 32 + POR VAC ROW DESC IN OR 1737 PG 1855</t>
  </si>
  <si>
    <t>https://www.leepa.org/Display/Displayparcel.aspx?folioID=10004165</t>
  </si>
  <si>
    <t>26452102000030270</t>
  </si>
  <si>
    <t>11504 WIGHTMAN LN</t>
  </si>
  <si>
    <t>11504</t>
  </si>
  <si>
    <t>CRC INVESTORS LLC +</t>
  </si>
  <si>
    <t>JOTCAR INC</t>
  </si>
  <si>
    <t>PO BOX 101325</t>
  </si>
  <si>
    <t>33910</t>
  </si>
  <si>
    <t>2018000202688</t>
  </si>
  <si>
    <t>2006000413531</t>
  </si>
  <si>
    <t>-B4636-P0041-</t>
  </si>
  <si>
    <t>-B4238-P2687-</t>
  </si>
  <si>
    <t>CAPTIVA BEACH PB 7 PG 73 BLK 3 LOT 27 + POR VAC ROW DESC IN OR 1737 PG 1855</t>
  </si>
  <si>
    <t>https://www.leepa.org/Display/Displayparcel.aspx?folioID=10004162</t>
  </si>
  <si>
    <t>35452100000070050</t>
  </si>
  <si>
    <t>11505 CHAPIN LN</t>
  </si>
  <si>
    <t>SCHLOSSMAN FLP</t>
  </si>
  <si>
    <t>401 ADAMS ST</t>
  </si>
  <si>
    <t>TOLEDO</t>
  </si>
  <si>
    <t>43604</t>
  </si>
  <si>
    <t>-B3367-P4498-</t>
  </si>
  <si>
    <t>-B3268-P1889-</t>
  </si>
  <si>
    <t>-B3123-P0597-</t>
  </si>
  <si>
    <t>PARCEL DESC IN OR 3268 PG 1889 AKA LOT 6 BLK 3 WILE UNREC</t>
  </si>
  <si>
    <t>https://www.leepa.org/Display/Displayparcel.aspx?folioID=10004722</t>
  </si>
  <si>
    <t>35452100000070120</t>
  </si>
  <si>
    <t>11505 GORE LN</t>
  </si>
  <si>
    <t>2008000139030</t>
  </si>
  <si>
    <t>-B3169-P2753-</t>
  </si>
  <si>
    <t>PAR E OF MUNSON ST DESC OR 3268/1900</t>
  </si>
  <si>
    <t>https://www.leepa.org/Display/Displayparcel.aspx?folioID=10455366</t>
  </si>
  <si>
    <t>26452102000030330</t>
  </si>
  <si>
    <t>11505 LAIKA LN</t>
  </si>
  <si>
    <t>SZUMIGATA JOHN + DOROTHY</t>
  </si>
  <si>
    <t>2129 CENTRAL AVE</t>
  </si>
  <si>
    <t>SCHENECTADY</t>
  </si>
  <si>
    <t>12304</t>
  </si>
  <si>
    <t>-B2722-P1181-</t>
  </si>
  <si>
    <t>-B2632-P0475-</t>
  </si>
  <si>
    <t>CAPTIVA BEACH PB 7 PG 73 BLK 3 LOT 33 + POR VAC ROW DESC IN OR 1737 PG 1855</t>
  </si>
  <si>
    <t>https://www.leepa.org/Display/Displayparcel.aspx?folioID=10004166</t>
  </si>
  <si>
    <t>15452100000020000</t>
  </si>
  <si>
    <t>SSRD</t>
  </si>
  <si>
    <t>GOLF COURSE</t>
  </si>
  <si>
    <t>UPPER CAPTIVA</t>
  </si>
  <si>
    <t>GOVT LOT 3 LESS PARL 13.0000 IN SEC 22</t>
  </si>
  <si>
    <t>https://www.leepa.org/Display/Displayparcel.aspx?folioID=10003851</t>
  </si>
  <si>
    <t>224521280000A0001</t>
  </si>
  <si>
    <t>0001</t>
  </si>
  <si>
    <t>39</t>
  </si>
  <si>
    <t>1001-1008 SOUTH SEAS PLANTATION RD</t>
  </si>
  <si>
    <t>1001-1008</t>
  </si>
  <si>
    <t>PLANTATION BEACH CLUB</t>
  </si>
  <si>
    <t>HILTON GRAND VACATIONS CO</t>
  </si>
  <si>
    <t>HOA A/R DEPARTMENT</t>
  </si>
  <si>
    <t>6355 METRO WEST BLVD STE 180</t>
  </si>
  <si>
    <t>ORLANDO</t>
  </si>
  <si>
    <t>32835</t>
  </si>
  <si>
    <t>PLANTATION BEACH CLUB I PH A DESC IN OR 1413 PG 264 A TIMESHARE CONDO PH A + B1 + B2(18 UNITS)</t>
  </si>
  <si>
    <t>https://www.leepa.org/Display/Displayparcel.aspx?folioID=10550051</t>
  </si>
  <si>
    <t>26452102000030260</t>
  </si>
  <si>
    <t>11506 WIGHTMAN LN</t>
  </si>
  <si>
    <t>HAHN LARRY TR</t>
  </si>
  <si>
    <t>FOR LARRY HAHN TRUST</t>
  </si>
  <si>
    <t>8850 NEW CASTLE DR</t>
  </si>
  <si>
    <t>-B3683-P1324-</t>
  </si>
  <si>
    <t>-B3144-P0238-</t>
  </si>
  <si>
    <t>-B2580-P0539-</t>
  </si>
  <si>
    <t>CAPTIVA BEACH PB 7 PG 73 BLK 3 LOT 26 + POR VAC ROW DESC IN OR 1737 PG 1855</t>
  </si>
  <si>
    <t>https://www.leepa.org/Display/Displayparcel.aspx?folioID=10004161</t>
  </si>
  <si>
    <t>26452102000030340</t>
  </si>
  <si>
    <t>0340</t>
  </si>
  <si>
    <t>11507 LAIKA LN</t>
  </si>
  <si>
    <t>11507</t>
  </si>
  <si>
    <t>MAZZULLA JAMES F + KAREN B</t>
  </si>
  <si>
    <t>11098 SIERRA PALM CT</t>
  </si>
  <si>
    <t>33966</t>
  </si>
  <si>
    <t>-B3110-P2763-</t>
  </si>
  <si>
    <t>-B2634-P1465-</t>
  </si>
  <si>
    <t>-B2580-P0547-</t>
  </si>
  <si>
    <t>CAPTIVA BEACH PB 7 PG 73 BLK 3 LOT 34 + E 1/2 LT 35 + POR VAC ROW DESC IN OR 1737 PG 1855</t>
  </si>
  <si>
    <t>https://www.leepa.org/Display/Displayparcel.aspx?folioID=10004167</t>
  </si>
  <si>
    <t>22452129000010001</t>
  </si>
  <si>
    <t>1019-1044 SOUTH SEAS PLANTATION RD</t>
  </si>
  <si>
    <t>1019-1044</t>
  </si>
  <si>
    <t>PLANTATION BEACH CLUB II DESC IN OR 1283 PG 294 A TIMESHARE CONDO PH 1 + 2 + 3(26 UNITS)</t>
  </si>
  <si>
    <t>https://www.leepa.org/Display/Displayparcel.aspx?folioID=10550056</t>
  </si>
  <si>
    <t>26452102000030250</t>
  </si>
  <si>
    <t>11508 WIGHTMAN LN</t>
  </si>
  <si>
    <t>11508</t>
  </si>
  <si>
    <t>FRACYON MANSOUR &amp; MANSOUREH TR</t>
  </si>
  <si>
    <t>FOR MANSOUR AND MANSOUREH FRACYON TRUST</t>
  </si>
  <si>
    <t>PO BOX 412</t>
  </si>
  <si>
    <t>-B1667-P1656-</t>
  </si>
  <si>
    <t>CAPTIVA BEACH PB 7 PG 73 BLK 3 LOT 25 + E 1/2 OF LOT 24 + POR VAC ROW DESC IN OR 1737 PG 1855</t>
  </si>
  <si>
    <t>https://www.leepa.org/Display/Displayparcel.aspx?folioID=10004160</t>
  </si>
  <si>
    <t>22452130000010001</t>
  </si>
  <si>
    <t>1045-1056 SOUTH SEAS PLANTATION RD</t>
  </si>
  <si>
    <t>1045-1056</t>
  </si>
  <si>
    <t>PLANTATION BEACH CLUB HOA</t>
  </si>
  <si>
    <t>HILTON GRAND VACATIONS A/R</t>
  </si>
  <si>
    <t>PLANTATION BEACH CLUB III DESC IN OR 1422 PG 2218 A TIMESHARE CONDO PH 1 BLDG 1(12 UNITS)</t>
  </si>
  <si>
    <t>https://www.leepa.org/Display/Displayparcel.aspx?folioID=10550060</t>
  </si>
  <si>
    <t>3545210000007005A</t>
  </si>
  <si>
    <t>11509 CHAPIN LN</t>
  </si>
  <si>
    <t>11509</t>
  </si>
  <si>
    <t>ELIAS STEPHEN J &amp; PAMELA R TR</t>
  </si>
  <si>
    <t>FOR STEPHEN J ELIAS AND PAMELA R ELIAS TRUST</t>
  </si>
  <si>
    <t>PO BOX 547</t>
  </si>
  <si>
    <t>2020000013159</t>
  </si>
  <si>
    <t>-B3256-P2423-</t>
  </si>
  <si>
    <t>WEST PT LOT 5 BLK 3 WILES UNREC SUB DESC OR 3159 PG 2658</t>
  </si>
  <si>
    <t>https://www.leepa.org/Display/Displayparcel.aspx?folioID=10451860</t>
  </si>
  <si>
    <t>2245210000005002B</t>
  </si>
  <si>
    <t>MOTEL</t>
  </si>
  <si>
    <t>1057-1900 SOUTH SEAS PLANTATION RD</t>
  </si>
  <si>
    <t>1057-1900</t>
  </si>
  <si>
    <t>PARL IN GOVT LOT 2 DESC 1846/3934 + INST 2006-84294 LESS OR 1848/3453 + 1894/666 + 2440/4030 + 4228/2759</t>
  </si>
  <si>
    <t>https://www.leepa.org/Display/Displayparcel.aspx?folioID=10003922</t>
  </si>
  <si>
    <t>3545210000007009A</t>
  </si>
  <si>
    <t>11510 CHAPIN LN</t>
  </si>
  <si>
    <t>11510</t>
  </si>
  <si>
    <t>SWERDLICK GERALD S R TR +</t>
  </si>
  <si>
    <t>SWERDLICK CATHERINE TR FOR GERALD S R SWERDLICK TRUST</t>
  </si>
  <si>
    <t>16 DAVID AVE</t>
  </si>
  <si>
    <t>WESTERLY</t>
  </si>
  <si>
    <t>02891</t>
  </si>
  <si>
    <t>2009000170198</t>
  </si>
  <si>
    <t>-B3982-P2528-</t>
  </si>
  <si>
    <t>-B3354-P1424-</t>
  </si>
  <si>
    <t>-B3213-P1094-</t>
  </si>
  <si>
    <t>PARL E OF GORES SUB AS DESC OR 0357/0716</t>
  </si>
  <si>
    <t>https://www.leepa.org/Display/Displayparcel.aspx?folioID=10004727</t>
  </si>
  <si>
    <t>35452100000070280</t>
  </si>
  <si>
    <t>11510 GORE LN</t>
  </si>
  <si>
    <t>REYES HERNAN M &amp; DOLORES C</t>
  </si>
  <si>
    <t>PO BOX 1165</t>
  </si>
  <si>
    <t>-B2816-P0348-</t>
  </si>
  <si>
    <t>-B2505-P0661-</t>
  </si>
  <si>
    <t>-B0883-P0401-</t>
  </si>
  <si>
    <t>PARL E OF GORES SUBD AS DESC OR 0883/0401 8B 3 PG 75 RUN S 2 DEG 54</t>
  </si>
  <si>
    <t>https://www.leepa.org/Display/Displayparcel.aspx?folioID=10004744</t>
  </si>
  <si>
    <t>35452100000070290</t>
  </si>
  <si>
    <t>11510 MURMOND LN</t>
  </si>
  <si>
    <t>MURMOND LN</t>
  </si>
  <si>
    <t>HAHN LARRY H TR</t>
  </si>
  <si>
    <t>FOR LARRY H HAHN TRUST</t>
  </si>
  <si>
    <t>-B2915-P4087-</t>
  </si>
  <si>
    <t>-B2520-P1263-</t>
  </si>
  <si>
    <t>PARL E OF GORES SUB AS DESC OR 1023/0784</t>
  </si>
  <si>
    <t>https://www.leepa.org/Display/Displayparcel.aspx?folioID=10004745</t>
  </si>
  <si>
    <t>35452104000020000</t>
  </si>
  <si>
    <t>15951 CAPTIVA DR</t>
  </si>
  <si>
    <t>15951</t>
  </si>
  <si>
    <t>ROCHESTER RESORTS INC</t>
  </si>
  <si>
    <t>PO BOX 249</t>
  </si>
  <si>
    <t>-B1164-P0539-</t>
  </si>
  <si>
    <t>DICKEYS JOHN R SUBD PB 4 PG 6 LTS 2 THRU 8 AS DESC OR 1978 PG 239</t>
  </si>
  <si>
    <t>https://www.leepa.org/Display/Displayparcel.aspx?folioID=10004835</t>
  </si>
  <si>
    <t>26452102000030360</t>
  </si>
  <si>
    <t>0360</t>
  </si>
  <si>
    <t>11511 LAIKA LN</t>
  </si>
  <si>
    <t>11511</t>
  </si>
  <si>
    <t>SAWYER CLARE F TR</t>
  </si>
  <si>
    <t>FOR CLARE SAWYER TRUST</t>
  </si>
  <si>
    <t>159 KENTON RD</t>
  </si>
  <si>
    <t>-B2798-P2841-</t>
  </si>
  <si>
    <t>-B2470-P1093-</t>
  </si>
  <si>
    <t>-B2220-P3472-</t>
  </si>
  <si>
    <t>CAPTIVA BEACH PB 7 PG 73 BLK 3 LOT 36 + W 1/2 LOT 35 + POR VAC ROW DESC IN OR 1737 PG 1855</t>
  </si>
  <si>
    <t>https://www.leepa.org/Display/Displayparcel.aspx?folioID=10004168</t>
  </si>
  <si>
    <t>35452103000370000</t>
  </si>
  <si>
    <t>00037</t>
  </si>
  <si>
    <t>11508 ANDY ROSSE LN</t>
  </si>
  <si>
    <t>-B3650-P2699-</t>
  </si>
  <si>
    <t>-B3266-P3181-</t>
  </si>
  <si>
    <t>-B1535-P0725-</t>
  </si>
  <si>
    <t>F A LANES BAYVIEW SUBD PB 3 PG 21 LOTS 37 + 38</t>
  </si>
  <si>
    <t>https://www.leepa.org/Display/Displayparcel.aspx?folioID=10004804</t>
  </si>
  <si>
    <t>35452103000290000</t>
  </si>
  <si>
    <t>00029</t>
  </si>
  <si>
    <t>11509 ANDY ROSSE LN</t>
  </si>
  <si>
    <t>-B3079-P2161-</t>
  </si>
  <si>
    <t>-B2800-P3015-</t>
  </si>
  <si>
    <t>-B2325-P2302-</t>
  </si>
  <si>
    <t>-B1890-P3362-</t>
  </si>
  <si>
    <t>LANES F A BAYVIEW SUBD PB 3 PG 21 LOTS 29 + 30</t>
  </si>
  <si>
    <t>https://www.leepa.org/Display/Displayparcel.aspx?folioID=10004799</t>
  </si>
  <si>
    <t>26452102000040200</t>
  </si>
  <si>
    <t>11513 WIGHTMAN LN</t>
  </si>
  <si>
    <t>MOLLER RONALD F JR + NISCAH G</t>
  </si>
  <si>
    <t>PO BOX 335</t>
  </si>
  <si>
    <t>KEENE</t>
  </si>
  <si>
    <t>76059</t>
  </si>
  <si>
    <t>2015000144754</t>
  </si>
  <si>
    <t>-B4813-P1944-</t>
  </si>
  <si>
    <t>-B2691-P0483-</t>
  </si>
  <si>
    <t>-B2530-P0861-</t>
  </si>
  <si>
    <t>CAPTIVA BEACH BLK 4 PB 7 PG 73 LOTS 20 + 21 + POR VAC WHIGHTMAN LN DESC IN OR 1737 PG 1855</t>
  </si>
  <si>
    <t>https://www.leepa.org/Display/Displayparcel.aspx?folioID=10004192</t>
  </si>
  <si>
    <t>35452103000400000</t>
  </si>
  <si>
    <t>00040</t>
  </si>
  <si>
    <t>11514 ANDY ROSSE LN</t>
  </si>
  <si>
    <t>11514</t>
  </si>
  <si>
    <t>JETT M MONROE +</t>
  </si>
  <si>
    <t>MILLS ELLEN LOUISE</t>
  </si>
  <si>
    <t>3633 BARROW WOOD LN</t>
  </si>
  <si>
    <t>LEXINGTON</t>
  </si>
  <si>
    <t>40502</t>
  </si>
  <si>
    <t>2017000086904</t>
  </si>
  <si>
    <t>-B3586-P4429-</t>
  </si>
  <si>
    <t>-B3155-P3141-</t>
  </si>
  <si>
    <t>-B2885-P0182-</t>
  </si>
  <si>
    <t>LANES F.A.BAYVIEW SUBD. PB 3 PG 21 LOT 40</t>
  </si>
  <si>
    <t>https://www.leepa.org/Display/Displayparcel.aspx?folioID=10004806</t>
  </si>
  <si>
    <t>26452102000030230</t>
  </si>
  <si>
    <t>11514 WIGHTMAN LN</t>
  </si>
  <si>
    <t>FRANCHI MARTIN G &amp;</t>
  </si>
  <si>
    <t>FRANCHI MAUREEN E</t>
  </si>
  <si>
    <t>15W444 CONCORD ST</t>
  </si>
  <si>
    <t>ELMHURST</t>
  </si>
  <si>
    <t>60126</t>
  </si>
  <si>
    <t>2020000196705</t>
  </si>
  <si>
    <t>-B2981-P3648-</t>
  </si>
  <si>
    <t>-B2794-P0925-</t>
  </si>
  <si>
    <t>-B1584-P0175-</t>
  </si>
  <si>
    <t>CAPTIVA BEACH PB 7 PG 73 BLK 3 LOT 23 + W 1/2 LOT 24 + POR VAC ROW DESC IN OR 1737 PG 1855</t>
  </si>
  <si>
    <t>https://www.leepa.org/Display/Displayparcel.aspx?folioID=10004159</t>
  </si>
  <si>
    <t>35452103000260000</t>
  </si>
  <si>
    <t>11515 ANDY ROSSE LN</t>
  </si>
  <si>
    <t>11515</t>
  </si>
  <si>
    <t>2017000106683</t>
  </si>
  <si>
    <t>-B4584-P4359-</t>
  </si>
  <si>
    <t>LANES F A BAYVIEW SUBD PB 3 PG 21 LOT 26</t>
  </si>
  <si>
    <t>https://www.leepa.org/Display/Displayparcel.aspx?folioID=10462315</t>
  </si>
  <si>
    <t>35452100000070340</t>
  </si>
  <si>
    <t>11515 CHAPIN LN</t>
  </si>
  <si>
    <t>MASS MARK E + KAREN J</t>
  </si>
  <si>
    <t>475 MCCORMICK DR</t>
  </si>
  <si>
    <t>2011000124329</t>
  </si>
  <si>
    <t>-B2172-P3442-</t>
  </si>
  <si>
    <t>-B1978-P0474-</t>
  </si>
  <si>
    <t>PARL IN N W 1/4 OR 772 PG 690 AKA LT 4 BLK 3 WILES SUBD UNREC</t>
  </si>
  <si>
    <t>https://www.leepa.org/Display/Displayparcel.aspx?folioID=10004751</t>
  </si>
  <si>
    <t>35452100000070170</t>
  </si>
  <si>
    <t>11515 GORE LN</t>
  </si>
  <si>
    <t>MBK PROPERTIES LLC</t>
  </si>
  <si>
    <t>26 SPOEDE LANE</t>
  </si>
  <si>
    <t>2013000257765</t>
  </si>
  <si>
    <t>2012000058601</t>
  </si>
  <si>
    <t>2011000144698</t>
  </si>
  <si>
    <t>PARL E OF GORE SUB AS DESC OR 0358/0077</t>
  </si>
  <si>
    <t>https://www.leepa.org/Display/Displayparcel.aspx?folioID=10004733</t>
  </si>
  <si>
    <t>26452102000030370</t>
  </si>
  <si>
    <t>0370</t>
  </si>
  <si>
    <t>11515 LAIKA LN</t>
  </si>
  <si>
    <t>LIFSHATZ STEPHEN &amp;</t>
  </si>
  <si>
    <t>RUBY ILIE</t>
  </si>
  <si>
    <t>PO BOX 686</t>
  </si>
  <si>
    <t>DOVER</t>
  </si>
  <si>
    <t>02030</t>
  </si>
  <si>
    <t>2014000031550</t>
  </si>
  <si>
    <t>2007000242027</t>
  </si>
  <si>
    <t>2005000031810</t>
  </si>
  <si>
    <t>-B3801-P4700-</t>
  </si>
  <si>
    <t>CAPTIVA BEACH PB 7 PG 73 BLK 3 LOT 37 + E 1/2 OF 38 + POR VAC ROW DESC IN OR 1737 PG 1855</t>
  </si>
  <si>
    <t>https://www.leepa.org/Display/Displayparcel.aspx?folioID=10004169</t>
  </si>
  <si>
    <t>35452100000070400</t>
  </si>
  <si>
    <t>0400</t>
  </si>
  <si>
    <t>11515 MURMOND LN</t>
  </si>
  <si>
    <t>CRYSTAL 3 LLC</t>
  </si>
  <si>
    <t>6 SECOND FAIRWAY DR</t>
  </si>
  <si>
    <t>BELLEVILLE</t>
  </si>
  <si>
    <t>62220</t>
  </si>
  <si>
    <t>2016000061760</t>
  </si>
  <si>
    <t>-B2965-P0277-</t>
  </si>
  <si>
    <t>-B2257-P3385-</t>
  </si>
  <si>
    <t>-B2123-P0358-</t>
  </si>
  <si>
    <t>PARL IN NE 1/4 T45 R21 S35 COR MUNSON-MURMOND ST DESC IN OR 1275 PG 1074</t>
  </si>
  <si>
    <t>https://www.leepa.org/Display/Displayparcel.aspx?folioID=10004757</t>
  </si>
  <si>
    <t>26452102000040190</t>
  </si>
  <si>
    <t>11515 WIGHTMAN LN</t>
  </si>
  <si>
    <t>R &amp; LS ENDLESS SUMMER LLC</t>
  </si>
  <si>
    <t>7N120 WEYBRIDGE DR</t>
  </si>
  <si>
    <t>SAINT CHARLES</t>
  </si>
  <si>
    <t>60175</t>
  </si>
  <si>
    <t>2009000020623</t>
  </si>
  <si>
    <t>2005000019498</t>
  </si>
  <si>
    <t>-B4310-P3068-</t>
  </si>
  <si>
    <t>CAPTIVA BEACH BLK 4 PB 7 PG 73 LOT 19 + POR VAC WHIGHTMAN LN DESC IN OR 1737 PG 1855</t>
  </si>
  <si>
    <t>https://www.leepa.org/Display/Displayparcel.aspx?folioID=10490233</t>
  </si>
  <si>
    <t>35452103000410000</t>
  </si>
  <si>
    <t>00041</t>
  </si>
  <si>
    <t>11516 ANDY ROSSE LN</t>
  </si>
  <si>
    <t>11516</t>
  </si>
  <si>
    <t>CAPTIVA DREAMING LLC</t>
  </si>
  <si>
    <t>8422 RAYLIN DR</t>
  </si>
  <si>
    <t>HOUSTON</t>
  </si>
  <si>
    <t>77055</t>
  </si>
  <si>
    <t>2015000187346</t>
  </si>
  <si>
    <t>2013000244976</t>
  </si>
  <si>
    <t>2007000224913</t>
  </si>
  <si>
    <t>-B4274-P2931-</t>
  </si>
  <si>
    <t>LANES F A BAYVIEW SUBD PB 3 PG 21 LOT 41</t>
  </si>
  <si>
    <t>https://www.leepa.org/Display/Displayparcel.aspx?folioID=10457050</t>
  </si>
  <si>
    <t>26452102000030220</t>
  </si>
  <si>
    <t>11516 WIGHTMAN LN</t>
  </si>
  <si>
    <t>NEWBERY RICHARD MARK JONATHAN</t>
  </si>
  <si>
    <t>NEWBERRY SANDRA MARGARET</t>
  </si>
  <si>
    <t>PO BOX 741</t>
  </si>
  <si>
    <t>CAPTIVA BEACH PB 7 PG 73 BLK 3 LOT 22 + E 1/2 LOT 21 + POR VAC ROW DESC IN OR 1737 PG 1855</t>
  </si>
  <si>
    <t>https://www.leepa.org/Display/Displayparcel.aspx?folioID=10578104</t>
  </si>
  <si>
    <t>35452103000250000</t>
  </si>
  <si>
    <t>11517 ANDY ROSSE LN</t>
  </si>
  <si>
    <t>11517</t>
  </si>
  <si>
    <t>S + C ISLAND REALTY LLC</t>
  </si>
  <si>
    <t>CHARLES K IDELSON</t>
  </si>
  <si>
    <t>PO BOX 61532</t>
  </si>
  <si>
    <t>-B3537-P0115-</t>
  </si>
  <si>
    <t>LANES F A BAYVIEW SUBD PB 3 PG 21 LOT 25</t>
  </si>
  <si>
    <t>https://www.leepa.org/Display/Displayparcel.aspx?folioID=10462314</t>
  </si>
  <si>
    <t>26452102000040180</t>
  </si>
  <si>
    <t>11517 WIGHTMAN LN</t>
  </si>
  <si>
    <t>SILVIA JOHN E &amp;</t>
  </si>
  <si>
    <t>KALIKO TIFFANI T</t>
  </si>
  <si>
    <t>PO BOX 491</t>
  </si>
  <si>
    <t>2013000137579</t>
  </si>
  <si>
    <t>2012000118142</t>
  </si>
  <si>
    <t>2006000183079</t>
  </si>
  <si>
    <t>CAPTIVA BEACH BLK 4 PB 7 PG 73 LOT 18 + POR VAC WHIGHTMAN LN DESC IN OR 1737 PG 1855</t>
  </si>
  <si>
    <t>https://www.leepa.org/Display/Displayparcel.aspx?folioID=10490232</t>
  </si>
  <si>
    <t>35452103000420000</t>
  </si>
  <si>
    <t>00042</t>
  </si>
  <si>
    <t>11518 ANDY ROSSE LN</t>
  </si>
  <si>
    <t>11518</t>
  </si>
  <si>
    <t>THURMAN CONNIE R</t>
  </si>
  <si>
    <t>4001 LYNNWOOD CT</t>
  </si>
  <si>
    <t>37069</t>
  </si>
  <si>
    <t>-B3740-P0620-</t>
  </si>
  <si>
    <t>-B3493-P1819-</t>
  </si>
  <si>
    <t>LANES F A BAYVIEW SUBD PB 3 PG 21 LOT 42</t>
  </si>
  <si>
    <t>https://www.leepa.org/Display/Displayparcel.aspx?folioID=10457051</t>
  </si>
  <si>
    <t>35452103000240000</t>
  </si>
  <si>
    <t>11519 ANDY ROSSE LN</t>
  </si>
  <si>
    <t>11519</t>
  </si>
  <si>
    <t>2008000119281</t>
  </si>
  <si>
    <t>2006000155845</t>
  </si>
  <si>
    <t>-B4300-P3934-</t>
  </si>
  <si>
    <t>LANES F A BAYVIEW SUBD PB 3 PG 21 LOT 24</t>
  </si>
  <si>
    <t>https://www.leepa.org/Display/Displayparcel.aspx?folioID=10462313</t>
  </si>
  <si>
    <t>35452103000430000</t>
  </si>
  <si>
    <t>00043</t>
  </si>
  <si>
    <t>11520 ANDY ROSSE LN</t>
  </si>
  <si>
    <t>11520</t>
  </si>
  <si>
    <t>HORTUS LLC</t>
  </si>
  <si>
    <t>FEINER WOLFSON</t>
  </si>
  <si>
    <t>STE 900</t>
  </si>
  <si>
    <t>ONE CONSTITUTIONAL PLAZA</t>
  </si>
  <si>
    <t>HARTFORD</t>
  </si>
  <si>
    <t>06103</t>
  </si>
  <si>
    <t>2016000015721</t>
  </si>
  <si>
    <t>2010000125006</t>
  </si>
  <si>
    <t>2006000473028</t>
  </si>
  <si>
    <t>-B3372-P1531-</t>
  </si>
  <si>
    <t>LANES F A BAYVIEW SUBD PB 3 PG 21 LOT 43</t>
  </si>
  <si>
    <t>https://www.leepa.org/Display/Displayparcel.aspx?folioID=10004807</t>
  </si>
  <si>
    <t>35452100000070320</t>
  </si>
  <si>
    <t>11520 CHAPIN LN</t>
  </si>
  <si>
    <t>HOWARD DAVID G &amp; PAMELA KAY</t>
  </si>
  <si>
    <t>7673 COLDSTREAM WOODS DR</t>
  </si>
  <si>
    <t>45255</t>
  </si>
  <si>
    <t>2019000105495</t>
  </si>
  <si>
    <t>-B3125-P2306-</t>
  </si>
  <si>
    <t>-B2916-P2650-</t>
  </si>
  <si>
    <t>-B1868-P1854-</t>
  </si>
  <si>
    <t>PARL IN N W 1/4 SEC 35 TWP 45 R 21 DESC IN OR 692 PG 395</t>
  </si>
  <si>
    <t>https://www.leepa.org/Display/Displayparcel.aspx?folioID=10004748</t>
  </si>
  <si>
    <t>35452100000070350</t>
  </si>
  <si>
    <t>0350</t>
  </si>
  <si>
    <t>11520 GORE LN</t>
  </si>
  <si>
    <t>STAADT GARY E TR +</t>
  </si>
  <si>
    <t>STAADT MARY RUTH WELCH TR FOR MARY RUTH WELCH STAADT TRUST</t>
  </si>
  <si>
    <t>313 HOWARD AV</t>
  </si>
  <si>
    <t>ROCKVILLE</t>
  </si>
  <si>
    <t>47872</t>
  </si>
  <si>
    <t>-B2915-P3985-</t>
  </si>
  <si>
    <t>-B1524-P1345-</t>
  </si>
  <si>
    <t>-B0920-P0351-</t>
  </si>
  <si>
    <t>PARL E OF GORES SUB AS DESC OR 0920/0351</t>
  </si>
  <si>
    <t>https://www.leepa.org/Display/Displayparcel.aspx?folioID=10004752</t>
  </si>
  <si>
    <t>26452102000020230</t>
  </si>
  <si>
    <t>11520 LAIKA LN</t>
  </si>
  <si>
    <t>11520 LAIKA LANE LLC</t>
  </si>
  <si>
    <t>2015000036192</t>
  </si>
  <si>
    <t>CAPTIVA BEACH PB 7 PG 73 BLK 2 LTS 23 THRU 25 + S 10 FT OF LTS 33-35 AS DESC IN INST #2007000285961 + POR VAC ROW DESC IN OR 1737 PG 1855</t>
  </si>
  <si>
    <t>https://www.leepa.org/Display/Displayparcel.aspx?folioID=10004144</t>
  </si>
  <si>
    <t>35452100000070260</t>
  </si>
  <si>
    <t>11520 MURMOND LN</t>
  </si>
  <si>
    <t>-B2764-P2473-</t>
  </si>
  <si>
    <t>-B1797-P2693-</t>
  </si>
  <si>
    <t>PARL E OF GORES SUB AS DESC OR 0911/0225</t>
  </si>
  <si>
    <t>https://www.leepa.org/Display/Displayparcel.aspx?folioID=10004743</t>
  </si>
  <si>
    <t>26452102000030200</t>
  </si>
  <si>
    <t>11520 WIGHTMAN LN</t>
  </si>
  <si>
    <t>TOBIAS RANDALL L &amp;</t>
  </si>
  <si>
    <t>TOBIAS DEBORAH F</t>
  </si>
  <si>
    <t>10330 LAUREL RIDGE LANE</t>
  </si>
  <si>
    <t>CARMEL</t>
  </si>
  <si>
    <t>46032</t>
  </si>
  <si>
    <t>2020000163214</t>
  </si>
  <si>
    <t>2017000111332</t>
  </si>
  <si>
    <t>2006000439735</t>
  </si>
  <si>
    <t>-B4853-P0504-</t>
  </si>
  <si>
    <t>CAPTIVA BEACH PB 7 PG 73 BLK 3 LOT 20 + W 1/2 LOT 21 + POR VAC ROW DESC IN OR 1737 PG 1855</t>
  </si>
  <si>
    <t>https://www.leepa.org/Display/Displayparcel.aspx?folioID=10004157</t>
  </si>
  <si>
    <t>35452103000230000</t>
  </si>
  <si>
    <t>11521 ANDY ROSSE LN</t>
  </si>
  <si>
    <t>11521</t>
  </si>
  <si>
    <t>2018000052367</t>
  </si>
  <si>
    <t>-B3747-P1811-</t>
  </si>
  <si>
    <t>LANES F A BAYVIEW SUBD PB 3 PG 21 LOT 23</t>
  </si>
  <si>
    <t>https://www.leepa.org/Display/Displayparcel.aspx?folioID=10004798</t>
  </si>
  <si>
    <t>26452102000030390</t>
  </si>
  <si>
    <t>0390</t>
  </si>
  <si>
    <t>11521 LAIKA LN</t>
  </si>
  <si>
    <t>CALYPSO CAPTIVA LLC</t>
  </si>
  <si>
    <t>55 WALKER ST #5A</t>
  </si>
  <si>
    <t>10013</t>
  </si>
  <si>
    <t>2016000059702</t>
  </si>
  <si>
    <t>-B4533-P2905-</t>
  </si>
  <si>
    <t>-B2671-P1099-</t>
  </si>
  <si>
    <t>-B2498-P3299-</t>
  </si>
  <si>
    <t>CAPTIVA BEACH PB 7 PG 73 BLK 3 LOT 39 + W 1/2 38 + POR VAC ROW DESC IN OR 1737 PG 1855</t>
  </si>
  <si>
    <t>https://www.leepa.org/Display/Displayparcel.aspx?folioID=10004170</t>
  </si>
  <si>
    <t>26452102000040170</t>
  </si>
  <si>
    <t>11521 WIGHTMAN LN</t>
  </si>
  <si>
    <t>MALUEG JOHN B &amp; LESLIE A</t>
  </si>
  <si>
    <t>2011 CARLISLE RD</t>
  </si>
  <si>
    <t>GREENSBORO</t>
  </si>
  <si>
    <t>27408</t>
  </si>
  <si>
    <t>2012000118127</t>
  </si>
  <si>
    <t>CAPTIVA BEACH BLK 4 PB 7 PG 73 LOT 17 + POR VAC WHIGHTMAN LN DESC IN OR 1737 PG 1855</t>
  </si>
  <si>
    <t>https://www.leepa.org/Display/Displayparcel.aspx?folioID=10004191</t>
  </si>
  <si>
    <t>35452103000440000</t>
  </si>
  <si>
    <t>00044</t>
  </si>
  <si>
    <t>11522 ANDY ROSSE LN</t>
  </si>
  <si>
    <t>11522</t>
  </si>
  <si>
    <t>SAN-CAP INVESTMENTS LLC</t>
  </si>
  <si>
    <t>CITYSIDE MGMT CORP</t>
  </si>
  <si>
    <t>25 SUNDIAL AVE STE 504W</t>
  </si>
  <si>
    <t>MANCHESTER</t>
  </si>
  <si>
    <t>NH</t>
  </si>
  <si>
    <t>03103</t>
  </si>
  <si>
    <t>2014000039984</t>
  </si>
  <si>
    <t>2012000024454</t>
  </si>
  <si>
    <t>2011000021113</t>
  </si>
  <si>
    <t>-B4343-P0128-</t>
  </si>
  <si>
    <t>LANES F A BAYVIEW SUBD PB 3 PG 21 LOT 44</t>
  </si>
  <si>
    <t>https://www.leepa.org/Display/Displayparcel.aspx?folioID=10004808</t>
  </si>
  <si>
    <t>35452103000220000</t>
  </si>
  <si>
    <t>00022</t>
  </si>
  <si>
    <t>11523 ANDY ROSSE LN</t>
  </si>
  <si>
    <t>11523</t>
  </si>
  <si>
    <t>VEITH GARY + VICTORIA</t>
  </si>
  <si>
    <t>43 LAWRENCE LN</t>
  </si>
  <si>
    <t>BAY SHORE</t>
  </si>
  <si>
    <t>11706</t>
  </si>
  <si>
    <t>-B4760-P4508-</t>
  </si>
  <si>
    <t>LANES F A BAYVIEW SUBD PB 3 PG 21 LOT 22</t>
  </si>
  <si>
    <t>https://www.leepa.org/Display/Displayparcel.aspx?folioID=10462312</t>
  </si>
  <si>
    <t>26452102000040160</t>
  </si>
  <si>
    <t>11523 WIGHTMAN LN</t>
  </si>
  <si>
    <t>CAPTIVA SOL LLC</t>
  </si>
  <si>
    <t>641 LAKE AVE</t>
  </si>
  <si>
    <t>2016000208143</t>
  </si>
  <si>
    <t>2012000144473</t>
  </si>
  <si>
    <t>-B4813-P3535-</t>
  </si>
  <si>
    <t>-B3310-P3739-</t>
  </si>
  <si>
    <t>CAPTIVA BEACH BLK 4 PB 7 PG 73 LOT 16 + POR VAC WHIGHTMAN LN DESC IN OR 1737 PG 1855</t>
  </si>
  <si>
    <t>https://www.leepa.org/Display/Displayparcel.aspx?folioID=10004190</t>
  </si>
  <si>
    <t>35452103000450000</t>
  </si>
  <si>
    <t>00045</t>
  </si>
  <si>
    <t>11524 ANDY ROSSE LN</t>
  </si>
  <si>
    <t>11524</t>
  </si>
  <si>
    <t>2017000031891</t>
  </si>
  <si>
    <t>2011000148244</t>
  </si>
  <si>
    <t>2011000021112</t>
  </si>
  <si>
    <t>LANES FA BAYVIEW SUBD PB 3 PG 21 LOT 45</t>
  </si>
  <si>
    <t>https://www.leepa.org/Display/Displayparcel.aspx?folioID=10493384</t>
  </si>
  <si>
    <t>26452102000020220</t>
  </si>
  <si>
    <t>11524 LAIKA LN</t>
  </si>
  <si>
    <t>TURNER SHEILA H TR</t>
  </si>
  <si>
    <t>FOR SHEILA H TURNER 2016 TRUST</t>
  </si>
  <si>
    <t>4369 BAY SHORE DR</t>
  </si>
  <si>
    <t>STURGEON BAY</t>
  </si>
  <si>
    <t>54235</t>
  </si>
  <si>
    <t>-B2505-P1305-</t>
  </si>
  <si>
    <t>-B2182-P4402-</t>
  </si>
  <si>
    <t>CAPTIVA BEACH PB 7 PG 73 BLK 2 LOT 22 + POR VAC ROW DESC IN OR 1737 PG 1855</t>
  </si>
  <si>
    <t>https://www.leepa.org/Display/Displayparcel.aspx?folioID=10004143</t>
  </si>
  <si>
    <t>26452102000030190</t>
  </si>
  <si>
    <t>11524 WIGHTMAN LN</t>
  </si>
  <si>
    <t>HUNTER JUDITH ANN H</t>
  </si>
  <si>
    <t>14206 INDIAN WELLS DR</t>
  </si>
  <si>
    <t>77069</t>
  </si>
  <si>
    <t>CAPTIVA BEACH PB 7 PG 73 BLK 3 LOT 19 + POR VAC ROW DESC IN OR 1737 PG 1855</t>
  </si>
  <si>
    <t>https://www.leepa.org/Display/Displayparcel.aspx?folioID=10004156</t>
  </si>
  <si>
    <t>35452103000210000</t>
  </si>
  <si>
    <t>11525 ANDY ROSSE LN</t>
  </si>
  <si>
    <t>11525</t>
  </si>
  <si>
    <t>CAPTIVA LANDING LLC</t>
  </si>
  <si>
    <t>8591 BELLE MEADE DR</t>
  </si>
  <si>
    <t>2009000161505</t>
  </si>
  <si>
    <t>2007000015404</t>
  </si>
  <si>
    <t>-B4690-P4581-</t>
  </si>
  <si>
    <t>-B3162-P1767-</t>
  </si>
  <si>
    <t>LANES F A BAYVIEW SUBD PB 3 PG 21 LOT 21</t>
  </si>
  <si>
    <t>https://www.leepa.org/Display/Displayparcel.aspx?folioID=10004797</t>
  </si>
  <si>
    <t>35452100000070310</t>
  </si>
  <si>
    <t>11525 CHAPIN LN</t>
  </si>
  <si>
    <t>MYERS ROBERT J &amp; CAROL L</t>
  </si>
  <si>
    <t>2560 SCHUKRAFT RD</t>
  </si>
  <si>
    <t>QUAKERTOWN</t>
  </si>
  <si>
    <t>18951</t>
  </si>
  <si>
    <t>2018000291069</t>
  </si>
  <si>
    <t>2016000069617</t>
  </si>
  <si>
    <t>2005000006051</t>
  </si>
  <si>
    <t>-B3418-P3675-</t>
  </si>
  <si>
    <t>PARL IN N W 1/4 SEC 35 TWP 45 R 21 DESC IN OR 679 PG 325</t>
  </si>
  <si>
    <t>https://www.leepa.org/Display/Displayparcel.aspx?folioID=10004747</t>
  </si>
  <si>
    <t>35452100000070210</t>
  </si>
  <si>
    <t>11525 GORE LN</t>
  </si>
  <si>
    <t>BREWSTER CAPTIVA LLC</t>
  </si>
  <si>
    <t>450 NORTH END AV 4A</t>
  </si>
  <si>
    <t>10282</t>
  </si>
  <si>
    <t>2015000121264</t>
  </si>
  <si>
    <t>2010000280440</t>
  </si>
  <si>
    <t>-B4218-P1662-</t>
  </si>
  <si>
    <t>-B1289-P0338-</t>
  </si>
  <si>
    <t>PARL E OF GORES SUB AS DESC OR 1289/0338</t>
  </si>
  <si>
    <t>https://www.leepa.org/Display/Displayparcel.aspx?folioID=10004738</t>
  </si>
  <si>
    <t>26452102000030400</t>
  </si>
  <si>
    <t>MULTI-FAMILY, LESS THAN 10 UNITS</t>
  </si>
  <si>
    <t>11525 LAIKA LN</t>
  </si>
  <si>
    <t>MANDY LAND LLC</t>
  </si>
  <si>
    <t>60 FLORENCE ST</t>
  </si>
  <si>
    <t>-B1242-P1451-</t>
  </si>
  <si>
    <t>-B1189-P0422-</t>
  </si>
  <si>
    <t>CAPTIVA BEACH PB 7 PG 73 BLK 3 LOT 40 + E 1/2 41 + POR VAC ROW DESC IN OR 1737 PG 1855</t>
  </si>
  <si>
    <t>https://www.leepa.org/Display/Displayparcel.aspx?folioID=10004171</t>
  </si>
  <si>
    <t>35452100000070370</t>
  </si>
  <si>
    <t>11525 MURMOND LN</t>
  </si>
  <si>
    <t>SPOONER RODNEY M +</t>
  </si>
  <si>
    <t>KINCANON PATRICIA A</t>
  </si>
  <si>
    <t>182 RESPLANDER CIR</t>
  </si>
  <si>
    <t>SUNRISE BEACH</t>
  </si>
  <si>
    <t>65079</t>
  </si>
  <si>
    <t>2020000307913</t>
  </si>
  <si>
    <t>2011000179661</t>
  </si>
  <si>
    <t>-B4266-P1371-</t>
  </si>
  <si>
    <t>PARL E OF GORES SUBD AS DESC OR 1128/0904</t>
  </si>
  <si>
    <t>https://www.leepa.org/Display/Displayparcel.aspx?folioID=10004754</t>
  </si>
  <si>
    <t>26452102000040150</t>
  </si>
  <si>
    <t>11525 WIGHTMAN LN</t>
  </si>
  <si>
    <t>CASA DE LUZ PROPERTIES LLC</t>
  </si>
  <si>
    <t>2020000143284</t>
  </si>
  <si>
    <t>-B2683-P1314-</t>
  </si>
  <si>
    <t>-B1948-P2926-</t>
  </si>
  <si>
    <t>CAPTIVA BEACH BLK 4 PB 7 PG 73 LOT 15 + POR VAC WHIGHTMAN LN DESC IN OR 1737 PG 1855</t>
  </si>
  <si>
    <t>https://www.leepa.org/Display/Displayparcel.aspx?folioID=10004189</t>
  </si>
  <si>
    <t>35452103000280000</t>
  </si>
  <si>
    <t>11511 ANDY ROSSE LN</t>
  </si>
  <si>
    <t>SANDRA STILWELL</t>
  </si>
  <si>
    <t>-B3590-P3072-</t>
  </si>
  <si>
    <t>LANES F A BAYVIEW SUBD PB 3 PG 21 LOT 28</t>
  </si>
  <si>
    <t>https://www.leepa.org/Display/Displayparcel.aspx?folioID=10462317</t>
  </si>
  <si>
    <t>26452102000020210</t>
  </si>
  <si>
    <t>11526 LAIKA LN</t>
  </si>
  <si>
    <t>600 GILLIAM RD</t>
  </si>
  <si>
    <t>2018000018505</t>
  </si>
  <si>
    <t>2007000062366</t>
  </si>
  <si>
    <t>-B4593-P4586-</t>
  </si>
  <si>
    <t>-B4593-P4584-</t>
  </si>
  <si>
    <t>CAPTIVA BEACH PB 7 PG 73 BLK 2 LOT 21 + E 1/2 OF LOT 20 + POR VAC ROW DESC IN OR 1737 PG 1855</t>
  </si>
  <si>
    <t>https://www.leepa.org/Display/Displayparcel.aspx?folioID=10004142</t>
  </si>
  <si>
    <t>35452103000200000</t>
  </si>
  <si>
    <t>C1</t>
  </si>
  <si>
    <t>11527 ANDY ROSSE LN</t>
  </si>
  <si>
    <t>11527</t>
  </si>
  <si>
    <t>MANN JOHN DINN</t>
  </si>
  <si>
    <t>9 VINTAGE FARM</t>
  </si>
  <si>
    <t>NEWTOWN</t>
  </si>
  <si>
    <t>18940</t>
  </si>
  <si>
    <t>2014000078729</t>
  </si>
  <si>
    <t>2010000025733</t>
  </si>
  <si>
    <t>-B3203-P1594-</t>
  </si>
  <si>
    <t>-B3068-P2547-</t>
  </si>
  <si>
    <t>LANES F A BAYVIEW SUBD PB 3 PG 21 LOT 20</t>
  </si>
  <si>
    <t>https://www.leepa.org/Display/Displayparcel.aspx?folioID=10442404</t>
  </si>
  <si>
    <t>26452102000040140</t>
  </si>
  <si>
    <t>11527 WIGHTMAN LN</t>
  </si>
  <si>
    <t>-B2759-P3819-</t>
  </si>
  <si>
    <t>-B2529-P2903-</t>
  </si>
  <si>
    <t>CAPTIVA BEACH BLK 4 PB 7 PG 73 LOT 14 + POR VAC WHIGHTMAN LN DESC IN OR 1737 PG 1855</t>
  </si>
  <si>
    <t>https://www.leepa.org/Display/Displayparcel.aspx?folioID=10004188</t>
  </si>
  <si>
    <t>224521110000100A0</t>
  </si>
  <si>
    <t>1317 SOUTH SEAS PLANTATION RD</t>
  </si>
  <si>
    <t>1317</t>
  </si>
  <si>
    <t>SOUTH SEAS CLUB</t>
  </si>
  <si>
    <t>SOUTH SEAS CLUB CONDO A TIME-SHARE OR1504-1270 BLDGS 1-2-3 / 24 UNITS</t>
  </si>
  <si>
    <t>https://www.leepa.org/Display/Displayparcel.aspx?folioID=10004019</t>
  </si>
  <si>
    <t>26452102000030180</t>
  </si>
  <si>
    <t>11528 WIGHTMAN LN</t>
  </si>
  <si>
    <t>CAPTIVA BEACH PB 7 PG 73 BLK 3 LOT 18 + PT LOT 17 TH E 1/2 + POR VAC ROW DESC IN OR 1737 PG 1855</t>
  </si>
  <si>
    <t>https://www.leepa.org/Display/Displayparcel.aspx?folioID=10004155</t>
  </si>
  <si>
    <t>35452103000190000</t>
  </si>
  <si>
    <t>11529 ANDY ROSSE LN</t>
  </si>
  <si>
    <t>11529</t>
  </si>
  <si>
    <t>GINGERICH VIRGINIA R TR</t>
  </si>
  <si>
    <t>FOR VIRGINIA R GINGERICH TRUST</t>
  </si>
  <si>
    <t>PO BOX 606</t>
  </si>
  <si>
    <t>-B3934-P4857-</t>
  </si>
  <si>
    <t>-B3191-P1791-</t>
  </si>
  <si>
    <t>-B2926-P3309-</t>
  </si>
  <si>
    <t>LANES F.A.BAYVIEW SUBD. PB 3 PG 21 LOT 19</t>
  </si>
  <si>
    <t>https://www.leepa.org/Display/Displayparcel.aspx?folioID=10004796</t>
  </si>
  <si>
    <t>26452102000030420</t>
  </si>
  <si>
    <t>0420</t>
  </si>
  <si>
    <t>11529 LAIKA LN</t>
  </si>
  <si>
    <t>DRAKE SANDRA A TR</t>
  </si>
  <si>
    <t>FOR SANDRA A DRAKE TRUST</t>
  </si>
  <si>
    <t>1696 CASSADY PLACE DR</t>
  </si>
  <si>
    <t>48170</t>
  </si>
  <si>
    <t>2007000119369</t>
  </si>
  <si>
    <t>-B3721-P2837-</t>
  </si>
  <si>
    <t>-B3239-P2877-</t>
  </si>
  <si>
    <t>CAPTIVA BEACH PB 7 PG 73 BLK 3 LOT 42 + LOT 41 W 1/2 + POR VAC ROW DESC IN OR 1737 PG 1855</t>
  </si>
  <si>
    <t>https://www.leepa.org/Display/Displayparcel.aspx?folioID=10004172</t>
  </si>
  <si>
    <t>35452100000070240</t>
  </si>
  <si>
    <t>11530 CHAPIN LN</t>
  </si>
  <si>
    <t>DANIEL R MILLER TRUST +</t>
  </si>
  <si>
    <t>SUSAN E MILLER TRUST</t>
  </si>
  <si>
    <t>67733 300TH ST</t>
  </si>
  <si>
    <t>TABOR</t>
  </si>
  <si>
    <t>51653</t>
  </si>
  <si>
    <t>-B4140-P3631-</t>
  </si>
  <si>
    <t>-B2953-P0458-</t>
  </si>
  <si>
    <t>PARL E OF GORES SUB AS DESC OR 1271/0811</t>
  </si>
  <si>
    <t>https://www.leepa.org/Display/Displayparcel.aspx?folioID=10004741</t>
  </si>
  <si>
    <t>3545210000007033A</t>
  </si>
  <si>
    <t>033A</t>
  </si>
  <si>
    <t>11530 GORE LN</t>
  </si>
  <si>
    <t>BRACE SHARON L TR</t>
  </si>
  <si>
    <t>FOR SHARON L BRACE TRUST</t>
  </si>
  <si>
    <t>PO BOX 906</t>
  </si>
  <si>
    <t>-B2682-P0359-</t>
  </si>
  <si>
    <t>-B1700-P1843-</t>
  </si>
  <si>
    <t>PARL E OF GORES SUBD DESC OR 1173 PG 0603 LESS 7.0330</t>
  </si>
  <si>
    <t>https://www.leepa.org/Display/Displayparcel.aspx?folioID=10004750</t>
  </si>
  <si>
    <t>26452102000020190</t>
  </si>
  <si>
    <t>11530 LAIKA LN</t>
  </si>
  <si>
    <t>DELISIO DANIEL &amp; TRACY</t>
  </si>
  <si>
    <t>535 THOMPSON RUN RD</t>
  </si>
  <si>
    <t>15237</t>
  </si>
  <si>
    <t>2019000204566</t>
  </si>
  <si>
    <t>2007000245724</t>
  </si>
  <si>
    <t>-B4015-P3846-</t>
  </si>
  <si>
    <t>CAPTIVA BEACH BLK 2 PB PG 73 LOT 19 + W 1/2 LOT 20 + POR VAC ROW DESC IN OR 1737 PG 1855</t>
  </si>
  <si>
    <t>https://www.leepa.org/Display/Displayparcel.aspx?folioID=10004141</t>
  </si>
  <si>
    <t>26452102000030160</t>
  </si>
  <si>
    <t>11530 WIGHTMAN LN</t>
  </si>
  <si>
    <t>BORSCHKE AUGUST J + SUSAN S</t>
  </si>
  <si>
    <t>5325 MERCIA CT</t>
  </si>
  <si>
    <t>WINSTON SALEM</t>
  </si>
  <si>
    <t>27106</t>
  </si>
  <si>
    <t>-B2797-P1166-</t>
  </si>
  <si>
    <t>-B2398-P3676-</t>
  </si>
  <si>
    <t>CAPTIVA BEACH PB 7 PG 73 BLK 3 E 1/2 LOT 16 + W 1/2 LOT 17 + POR VAC ROW DESC IN OR 1737 PG 1855</t>
  </si>
  <si>
    <t>https://www.leepa.org/Display/Displayparcel.aspx?folioID=10004154</t>
  </si>
  <si>
    <t>35452103000180000</t>
  </si>
  <si>
    <t>11531 ANDY ROSSE LN</t>
  </si>
  <si>
    <t>FERGUS GREGG C</t>
  </si>
  <si>
    <t>PO BOX 1715</t>
  </si>
  <si>
    <t>2012000017593</t>
  </si>
  <si>
    <t>-B4551-P2490-</t>
  </si>
  <si>
    <t>-B3118-P2671-</t>
  </si>
  <si>
    <t>-B3068-P2549-</t>
  </si>
  <si>
    <t>LANES F A BAYVIEW SUBD PB3 PG 21 LOT 18</t>
  </si>
  <si>
    <t>https://www.leepa.org/Display/Displayparcel.aspx?folioID=10442401</t>
  </si>
  <si>
    <t>26452102000040130</t>
  </si>
  <si>
    <t>11531 WIGHTMAN LN</t>
  </si>
  <si>
    <t>BRESCIA CAROLE LYNN</t>
  </si>
  <si>
    <t>756 PINES LAKE DR E</t>
  </si>
  <si>
    <t>2007000089585</t>
  </si>
  <si>
    <t>-B2188-P1404-</t>
  </si>
  <si>
    <t>-B2072-P2204-</t>
  </si>
  <si>
    <t>CAPTIVA BEACH BLK 4 PB 7 PG 73 LOT 13 + E 1/2 OF LOT 12 + POR VAC WHIGHTMAN LN DESC IN OR 1737 PG 1855</t>
  </si>
  <si>
    <t>https://www.leepa.org/Display/Displayparcel.aspx?folioID=10004187</t>
  </si>
  <si>
    <t>22452122000001501</t>
  </si>
  <si>
    <t>1501</t>
  </si>
  <si>
    <t>1501 SOUTH SEAS PLANTATION RD</t>
  </si>
  <si>
    <t>COTTAGES AT S S PLANTATION</t>
  </si>
  <si>
    <t>COTTAGES AT S S PLANTATION A TIME-SHARE OR1657 PG2197 UNITS 1501 THRU 1514 (14 UNITS)</t>
  </si>
  <si>
    <t>https://www.leepa.org/Display/Displayparcel.aspx?folioID=10004027</t>
  </si>
  <si>
    <t>35452100000040000</t>
  </si>
  <si>
    <t>004</t>
  </si>
  <si>
    <t>15107 CAPTIVA DR</t>
  </si>
  <si>
    <t>15107</t>
  </si>
  <si>
    <t>JRM LLLP</t>
  </si>
  <si>
    <t>-B1221-P1417-</t>
  </si>
  <si>
    <t>PARL IN NE COR OF SEC AS DESC OR 1221/1417</t>
  </si>
  <si>
    <t>https://www.leepa.org/Display/Displayparcel.aspx?folioID=10004659</t>
  </si>
  <si>
    <t>22452124000001901</t>
  </si>
  <si>
    <t>1901</t>
  </si>
  <si>
    <t>1901 SOUTH SEAS PLANTATION RD</t>
  </si>
  <si>
    <t>PLANTATION HOUSE</t>
  </si>
  <si>
    <t>PLANTATION HOUSE CONDO A TIME-SHARE OR1901-1912 UNITS 1901-1912 / 12 UNITS</t>
  </si>
  <si>
    <t>https://www.leepa.org/Display/Displayparcel.aspx?folioID=10004098</t>
  </si>
  <si>
    <t>224521270000A0000</t>
  </si>
  <si>
    <t>920 SOUTH SEAS PLANTATION RD</t>
  </si>
  <si>
    <t>920</t>
  </si>
  <si>
    <t>HARBOURVIEW VILLAS SOUTH SEAS</t>
  </si>
  <si>
    <t>HILTON GRAND VACATIONS COMPANY</t>
  </si>
  <si>
    <t>6355 METROWEST BLVD STE 180</t>
  </si>
  <si>
    <t>-B3274-P2082-</t>
  </si>
  <si>
    <t>-B2459-P2607-</t>
  </si>
  <si>
    <t>HARBOURVIEW VILLAS AT SOUTH SEAS RESORT TIMESHARE OR 4202 PG 3254 10 UNITS #981 THRU 990</t>
  </si>
  <si>
    <t>https://www.leepa.org/Display/Displayparcel.aspx?folioID=10486988</t>
  </si>
  <si>
    <t>26452102000030150</t>
  </si>
  <si>
    <t>11532 WIGHTMAN LN</t>
  </si>
  <si>
    <t>SONKING RICHARD +</t>
  </si>
  <si>
    <t>GRANT JULIA</t>
  </si>
  <si>
    <t>PO BOX 265</t>
  </si>
  <si>
    <t>2014000159159</t>
  </si>
  <si>
    <t>2007000096746</t>
  </si>
  <si>
    <t>-B0682-P0133-</t>
  </si>
  <si>
    <t>CAPTIVA BEACH PB 7 PG 73 BLK 3 LOT 15 + PT LOT 16 W 1/2 + POR VAC ROW DESC IN OR 1737 PG 1855</t>
  </si>
  <si>
    <t>https://www.leepa.org/Display/Displayparcel.aspx?folioID=10004153</t>
  </si>
  <si>
    <t>35452103000170000</t>
  </si>
  <si>
    <t>11533 ANDY ROSSE LN</t>
  </si>
  <si>
    <t>11533</t>
  </si>
  <si>
    <t>LINN GORDON D + JUDITH A</t>
  </si>
  <si>
    <t>820 TAFT RD</t>
  </si>
  <si>
    <t>-B3205-P4891-</t>
  </si>
  <si>
    <t>-B2034-P1602-</t>
  </si>
  <si>
    <t>LANES F A BAYVIEW SUBD PB3 PG 21 LOT 17</t>
  </si>
  <si>
    <t>https://www.leepa.org/Display/Displayparcel.aspx?folioID=10442400</t>
  </si>
  <si>
    <t>26452102000030430</t>
  </si>
  <si>
    <t>0430</t>
  </si>
  <si>
    <t>11533 LAIKA LN</t>
  </si>
  <si>
    <t>-B1069-P1800-</t>
  </si>
  <si>
    <t>CAPTIVA BEACH PB 7 PG 73 BLK 3 LTS 43 + PT 44 E 1/2 OF 44 + POR VAC ROW DESC IN OR 1737 PG 1855</t>
  </si>
  <si>
    <t>https://www.leepa.org/Display/Displayparcel.aspx?folioID=10004173</t>
  </si>
  <si>
    <t>22452125000009700</t>
  </si>
  <si>
    <t>9700</t>
  </si>
  <si>
    <t>970 SOUTH SEAS PLANTATION RD</t>
  </si>
  <si>
    <t>970</t>
  </si>
  <si>
    <t>PLANTATION BAY VILLAS</t>
  </si>
  <si>
    <t>PLANTATION BAY VILLAS A TIME-SHARE OR2168-1706 UNITS 970-976 / 4 UNITS</t>
  </si>
  <si>
    <t>https://www.leepa.org/Display/Displayparcel.aspx?folioID=10004100</t>
  </si>
  <si>
    <t>26452102000020180</t>
  </si>
  <si>
    <t>11534 LAIKA LN</t>
  </si>
  <si>
    <t>ABDE LLC</t>
  </si>
  <si>
    <t>16200 FOREST OAKS DR</t>
  </si>
  <si>
    <t>2018000282154</t>
  </si>
  <si>
    <t>2010000306717</t>
  </si>
  <si>
    <t>-B2709-P0389-</t>
  </si>
  <si>
    <t>CAPTIVA BEACH PB 7 PG 73 BLK 2 LOT 18 + E 1/2 OF LOT 17 + POR VAC ROW DESC IN OR 1737 PG 1855</t>
  </si>
  <si>
    <t>https://www.leepa.org/Display/Displayparcel.aspx?folioID=10004140</t>
  </si>
  <si>
    <t>35452103000160000</t>
  </si>
  <si>
    <t>11535 ANDY ROSSE LN</t>
  </si>
  <si>
    <t>11535</t>
  </si>
  <si>
    <t>SCHABERG CURTIS G TR</t>
  </si>
  <si>
    <t>FOR CURTIS G SCHABERG TRUST</t>
  </si>
  <si>
    <t>6398 RIDGEPOND PL</t>
  </si>
  <si>
    <t>EAST LANSING</t>
  </si>
  <si>
    <t>48823</t>
  </si>
  <si>
    <t>2016000094594</t>
  </si>
  <si>
    <t>-B3052-P0934-</t>
  </si>
  <si>
    <t>-B3052-P0932-</t>
  </si>
  <si>
    <t>LANES F.A.BAYVIEW SUBD. PB 3 PG 21 LOT 16</t>
  </si>
  <si>
    <t>https://www.leepa.org/Display/Displayparcel.aspx?folioID=10004795</t>
  </si>
  <si>
    <t>35452100000070250</t>
  </si>
  <si>
    <t>11535 CHAPIN LN</t>
  </si>
  <si>
    <t>GEMEINHARDT SEEDS INC</t>
  </si>
  <si>
    <t>PO BOX 199</t>
  </si>
  <si>
    <t>ANNISTON</t>
  </si>
  <si>
    <t>63820</t>
  </si>
  <si>
    <t>2018000132810</t>
  </si>
  <si>
    <t>2010000036908</t>
  </si>
  <si>
    <t>PARL IN N W 1/4 SEC 35 TWP 45 R 21 DESC IN OR 530 PG 444</t>
  </si>
  <si>
    <t>https://www.leepa.org/Display/Displayparcel.aspx?folioID=10004742</t>
  </si>
  <si>
    <t>35452100000070300</t>
  </si>
  <si>
    <t>11535 MURMOND LN</t>
  </si>
  <si>
    <t>LIBONATE THOMAS &amp; MARION</t>
  </si>
  <si>
    <t>PO BOX 23 1135 MURMOND LN</t>
  </si>
  <si>
    <t>2013000058836</t>
  </si>
  <si>
    <t>2013000041979</t>
  </si>
  <si>
    <t>-B3734-P1001-</t>
  </si>
  <si>
    <t>-B3146-P4486-</t>
  </si>
  <si>
    <t>PARL E OF GORES SUBD DESC OR 692/56 AKA LT 1 BLK 1 WILES UNREC S/D</t>
  </si>
  <si>
    <t>https://www.leepa.org/Display/Displayparcel.aspx?folioID=10004746</t>
  </si>
  <si>
    <t>26452102000040110</t>
  </si>
  <si>
    <t>11535 WIGHTMAN LN</t>
  </si>
  <si>
    <t>WELLS BRIAN H TR</t>
  </si>
  <si>
    <t>FOR BRIAN H WELLS TRUST</t>
  </si>
  <si>
    <t>12 BOW ST</t>
  </si>
  <si>
    <t>CONCORD</t>
  </si>
  <si>
    <t>01742</t>
  </si>
  <si>
    <t>2019000104706</t>
  </si>
  <si>
    <t>2016000086321</t>
  </si>
  <si>
    <t>-B1863-P2969-</t>
  </si>
  <si>
    <t>CAPTIVA BEACH BLK 4 PB 7 PG 73 LOT 11 + W 1/2 OF LOT 12 + POR VAC WHIGHTMAN LN DESC IN OR 1737 PG 1855</t>
  </si>
  <si>
    <t>https://www.leepa.org/Display/Displayparcel.aspx?folioID=10004186</t>
  </si>
  <si>
    <t>35452103000510000</t>
  </si>
  <si>
    <t>00051</t>
  </si>
  <si>
    <t>11536 ANDY ROSSE LN</t>
  </si>
  <si>
    <t>11536</t>
  </si>
  <si>
    <t>ROBERTS LARRY JR &amp; TERRI</t>
  </si>
  <si>
    <t>2176 STATE ROUTE 730</t>
  </si>
  <si>
    <t>2017000005622</t>
  </si>
  <si>
    <t>2011000095877</t>
  </si>
  <si>
    <t>-B4681-P2690-</t>
  </si>
  <si>
    <t>-B3455-P2581-</t>
  </si>
  <si>
    <t>LANES F A BAYVIEW SUBD PB 3 PG 21 LOT 51</t>
  </si>
  <si>
    <t>https://www.leepa.org/Display/Displayparcel.aspx?folioID=10004812</t>
  </si>
  <si>
    <t>26452102000030140</t>
  </si>
  <si>
    <t>11536 WIGHTMAN LN</t>
  </si>
  <si>
    <t>ROMARKO LLC</t>
  </si>
  <si>
    <t>3235 INTERLAKEN ST</t>
  </si>
  <si>
    <t>WEST BLOOMFIELD</t>
  </si>
  <si>
    <t>48323</t>
  </si>
  <si>
    <t>2011000257898</t>
  </si>
  <si>
    <t>-B3729-P1822-</t>
  </si>
  <si>
    <t>-B2883-P4085-</t>
  </si>
  <si>
    <t>-B2654-P3074-</t>
  </si>
  <si>
    <t>CAPTIVA BEACH PB 7 PG 73 BLK 3 LOT 14 + PT LOT 13 E 1/2 + POR VAC ROW DESC IN OR 1737 PG 1855</t>
  </si>
  <si>
    <t>https://www.leepa.org/Display/Displayparcel.aspx?folioID=10004152</t>
  </si>
  <si>
    <t>35452103000150000</t>
  </si>
  <si>
    <t>11537 ANDY ROSSE LN</t>
  </si>
  <si>
    <t>11537</t>
  </si>
  <si>
    <t>KEMPH CHRISTOPHER W &amp;</t>
  </si>
  <si>
    <t>KEMPH BETH L</t>
  </si>
  <si>
    <t>11018 WELLSLEY CT</t>
  </si>
  <si>
    <t>63146</t>
  </si>
  <si>
    <t>2015000157382</t>
  </si>
  <si>
    <t>2012000005036</t>
  </si>
  <si>
    <t>2006000342185</t>
  </si>
  <si>
    <t>-B3236-P1652-</t>
  </si>
  <si>
    <t>LANES F A BAYVIEW SUBD PB 3 PG 21 LOT 15</t>
  </si>
  <si>
    <t>https://www.leepa.org/Display/Displayparcel.aspx?folioID=10004794</t>
  </si>
  <si>
    <t>26452102000030450</t>
  </si>
  <si>
    <t>0450</t>
  </si>
  <si>
    <t>11537 LAIKA LN</t>
  </si>
  <si>
    <t>FOR ROBERT T BILLINGSLEY AND RUTH A BILLINGSLEY</t>
  </si>
  <si>
    <t>20597 STATE GAP RD</t>
  </si>
  <si>
    <t>2017000040412</t>
  </si>
  <si>
    <t>2011000219431</t>
  </si>
  <si>
    <t>-B3432-P4644-</t>
  </si>
  <si>
    <t>-B1263-P1303-</t>
  </si>
  <si>
    <t>CAPTIVA BEACH PB 7 PG 73 BLK 3 LTS 45 + PT 44 W 1/2 OF 44 + POR VAC ROW DESC IN OR 1737 PG 1855</t>
  </si>
  <si>
    <t>https://www.leepa.org/Display/Displayparcel.aspx?folioID=10004174</t>
  </si>
  <si>
    <t>35452103000520000</t>
  </si>
  <si>
    <t>00052</t>
  </si>
  <si>
    <t>11538 ANDY ROSSE LN</t>
  </si>
  <si>
    <t>11538</t>
  </si>
  <si>
    <t>L T LAND DEVELOPMENT LLC</t>
  </si>
  <si>
    <t>2008000109927</t>
  </si>
  <si>
    <t>-B3333-P3513-</t>
  </si>
  <si>
    <t>LANES FA BAYVIEW SUBD PB 3 PG 21 LOT 52</t>
  </si>
  <si>
    <t>https://www.leepa.org/Display/Displayparcel.aspx?folioID=10004813</t>
  </si>
  <si>
    <t>26452102000040100</t>
  </si>
  <si>
    <t>11539 WIGHTMAN LN</t>
  </si>
  <si>
    <t>11539</t>
  </si>
  <si>
    <t>MCDANIEL FAMILY PARTNERSHIP LL</t>
  </si>
  <si>
    <t>6010 S RACE CT</t>
  </si>
  <si>
    <t>CENTENNIAL</t>
  </si>
  <si>
    <t>80121</t>
  </si>
  <si>
    <t>2017000078362</t>
  </si>
  <si>
    <t>2015000106567</t>
  </si>
  <si>
    <t>CAPTIVA BEACH BLK 4 PB 7 PG 73 LOT 10 + E 1/2 OF LOT 9 + POR VAC WHIGHTMAN LN DESC IN OR 1737 PG 1855</t>
  </si>
  <si>
    <t>https://www.leepa.org/Display/Displayparcel.aspx?folioID=10004185</t>
  </si>
  <si>
    <t>26452100000100000</t>
  </si>
  <si>
    <t>00010</t>
  </si>
  <si>
    <t>70</t>
  </si>
  <si>
    <t>VACANT INSTITUTIONAL</t>
  </si>
  <si>
    <t>14840 CAPTIVA DR</t>
  </si>
  <si>
    <t>14840</t>
  </si>
  <si>
    <t>RAUSCHENBERG CAPTIVA LLC</t>
  </si>
  <si>
    <t>ROBERT RAUSCHENBERG FOUNDATION</t>
  </si>
  <si>
    <t>381 LAFAYETTE ST</t>
  </si>
  <si>
    <t>10003</t>
  </si>
  <si>
    <t>PARL N OF CAPTIVA BCH SUB AS DESC IN OR 0069 PG 0273</t>
  </si>
  <si>
    <t>https://www.leepa.org/Display/Displayparcel.aspx?folioID=10004125</t>
  </si>
  <si>
    <t>35452100000070220</t>
  </si>
  <si>
    <t>11540 CHAPIN LN</t>
  </si>
  <si>
    <t>BATES JOHN F</t>
  </si>
  <si>
    <t>PO BOX 622</t>
  </si>
  <si>
    <t>-B1667-P2453-</t>
  </si>
  <si>
    <t>-B1333-P1945-</t>
  </si>
  <si>
    <t>PARL E OF GORES SUB AS DESC OR 0532/0001</t>
  </si>
  <si>
    <t>https://www.leepa.org/Display/Displayparcel.aspx?folioID=10004739</t>
  </si>
  <si>
    <t>35452100000070330</t>
  </si>
  <si>
    <t>11540 GORE LN</t>
  </si>
  <si>
    <t>NYMAN ERIC +</t>
  </si>
  <si>
    <t>NYMAN LAURA</t>
  </si>
  <si>
    <t>295 LAUREL AVE</t>
  </si>
  <si>
    <t>PROVIDENCE</t>
  </si>
  <si>
    <t>02906</t>
  </si>
  <si>
    <t>2011000124581</t>
  </si>
  <si>
    <t>-B4710-P3588-</t>
  </si>
  <si>
    <t>-B2577-P1845-</t>
  </si>
  <si>
    <t>PARL E OF GORES SUB AS DESC OR 1173/0603 LESS PARCEL 7.033A</t>
  </si>
  <si>
    <t>https://www.leepa.org/Display/Displayparcel.aspx?folioID=10004749</t>
  </si>
  <si>
    <t>26452102000020160</t>
  </si>
  <si>
    <t>11540 LAIKA LN</t>
  </si>
  <si>
    <t>FIELD KAREN M TR</t>
  </si>
  <si>
    <t>FOR DAVID O DAVIS TRUST</t>
  </si>
  <si>
    <t>-B1993-P1977-</t>
  </si>
  <si>
    <t>CAPTIVA BEACH PB 7 PG 73 BLK 2 LOT 16 + W 1/2 OF 17 + POR VAC ROW DESC IN OR 1737 PG 1855</t>
  </si>
  <si>
    <t>https://www.leepa.org/Display/Displayparcel.aspx?folioID=10004139</t>
  </si>
  <si>
    <t>26452102000030120</t>
  </si>
  <si>
    <t>11540 WIGHTMAN LN</t>
  </si>
  <si>
    <t>MINTZ DAVID A &amp;</t>
  </si>
  <si>
    <t>RIORDAN ELISA</t>
  </si>
  <si>
    <t>PO BOX 626</t>
  </si>
  <si>
    <t>2009000126292</t>
  </si>
  <si>
    <t>CAPTIVA BEACH PB 7 PG 73 BLK 3 LOT 12 + PT LOT 13 W 1/2 + POR VAC ROW DESC IN OR 1737 PG 1855</t>
  </si>
  <si>
    <t>https://www.leepa.org/Display/Displayparcel.aspx?folioID=10004151</t>
  </si>
  <si>
    <t>26452102000030460</t>
  </si>
  <si>
    <t>0460</t>
  </si>
  <si>
    <t>11541 LAIKA LN</t>
  </si>
  <si>
    <t>ROBBINS LORI L TR</t>
  </si>
  <si>
    <t>FOR LORI L ROBBINS TRUST</t>
  </si>
  <si>
    <t>6125 SPRINGHOUSE FARM LN</t>
  </si>
  <si>
    <t>40222</t>
  </si>
  <si>
    <t>2014000093636</t>
  </si>
  <si>
    <t>-B4201-P2454-</t>
  </si>
  <si>
    <t>-B3630-P3088-</t>
  </si>
  <si>
    <t>-B1737-P2136-</t>
  </si>
  <si>
    <t>CAPTIVA BEACH PB 7 PG 73 BLK 3 LT 46 + E 1/2 OF 47 + POR VAC ROW DESC IN OR 1737 PG 1855</t>
  </si>
  <si>
    <t>https://www.leepa.org/Display/Displayparcel.aspx?folioID=10004175</t>
  </si>
  <si>
    <t>26452102000040080</t>
  </si>
  <si>
    <t>11541 WIGHTMAN LN</t>
  </si>
  <si>
    <t>SANDY CRACK ESTATES LLC</t>
  </si>
  <si>
    <t>14134 PINNACLE DR</t>
  </si>
  <si>
    <t>WICHITA</t>
  </si>
  <si>
    <t>67230</t>
  </si>
  <si>
    <t>2018000210621</t>
  </si>
  <si>
    <t>2013000269145</t>
  </si>
  <si>
    <t>2011000049764</t>
  </si>
  <si>
    <t>-B3345-P0991-</t>
  </si>
  <si>
    <t>CAPTIVA BEACH BLK 4 PB 7 PG 73 LOT 8 + W 1/2 OF LOT 9 + POR VAC WHIGHTMAN LN DESC IN OR 1737 PG 1855</t>
  </si>
  <si>
    <t>https://www.leepa.org/Display/Displayparcel.aspx?folioID=10004184</t>
  </si>
  <si>
    <t>26452102000020150</t>
  </si>
  <si>
    <t>11542 LAIKA LN</t>
  </si>
  <si>
    <t>11542</t>
  </si>
  <si>
    <t>PYLE RICHARD E &amp;</t>
  </si>
  <si>
    <t>PYLE NATHALIE CLARK</t>
  </si>
  <si>
    <t>PO BOX 327</t>
  </si>
  <si>
    <t>-B2972-P2937-</t>
  </si>
  <si>
    <t>-B2211-P0909-</t>
  </si>
  <si>
    <t>-B1746-P4386-</t>
  </si>
  <si>
    <t>CAPTIVA BEACH PB 7 PG 73 BLK 2 LOT 15 + E 1/2 LOT 14 + POR VAC ROW DESC IN OR 1737 PG 1855</t>
  </si>
  <si>
    <t>https://www.leepa.org/Display/Displayparcel.aspx?folioID=10004138</t>
  </si>
  <si>
    <t>26452102000030100</t>
  </si>
  <si>
    <t>11542 WIGHTMAN LN</t>
  </si>
  <si>
    <t>CAPTIVA SUN LLC</t>
  </si>
  <si>
    <t>2820 BEWELL AVE SE</t>
  </si>
  <si>
    <t>LOWELL</t>
  </si>
  <si>
    <t>49331</t>
  </si>
  <si>
    <t>2020000116731</t>
  </si>
  <si>
    <t>-B3949-P2972-</t>
  </si>
  <si>
    <t>-B3122-P1508-</t>
  </si>
  <si>
    <t>-B2707-P2415-</t>
  </si>
  <si>
    <t>CAPTIVA BEACH PB 7 PG 73 BLK 3 LOTS 10 + 11 + POR VAC ROW DESC IN OR 1737 PG 1855</t>
  </si>
  <si>
    <t>https://www.leepa.org/Display/Displayparcel.aspx?folioID=10004150</t>
  </si>
  <si>
    <t>26452102000030480</t>
  </si>
  <si>
    <t>0480</t>
  </si>
  <si>
    <t>11543 LAIKA LN</t>
  </si>
  <si>
    <t>11543</t>
  </si>
  <si>
    <t>LASH RICHARD A + KATHLEEN D</t>
  </si>
  <si>
    <t>1530 KEY BLVD #1310</t>
  </si>
  <si>
    <t>22209</t>
  </si>
  <si>
    <t>-B4484-P1913-</t>
  </si>
  <si>
    <t>-B4381-P1225-</t>
  </si>
  <si>
    <t>-B3326-P1160-</t>
  </si>
  <si>
    <t>-B1925-P0093-</t>
  </si>
  <si>
    <t>CAPTIVA BEACH PB 7 PG 73 BLK 3 LT 48 + W 1/2 OF 47 + POR VAC ROW DESC IN OR 1737 PG 1855</t>
  </si>
  <si>
    <t>https://www.leepa.org/Display/Displayparcel.aspx?folioID=10004176</t>
  </si>
  <si>
    <t>26452102000030080</t>
  </si>
  <si>
    <t>11544 WIGHTMAN LN</t>
  </si>
  <si>
    <t>11544</t>
  </si>
  <si>
    <t>WINSLOW PAUL + CATHERINE</t>
  </si>
  <si>
    <t>950 LARGER CROSS RD N</t>
  </si>
  <si>
    <t>FAR HILLS</t>
  </si>
  <si>
    <t>07931</t>
  </si>
  <si>
    <t>-B2963-P1124-</t>
  </si>
  <si>
    <t>-B2935-P3313-</t>
  </si>
  <si>
    <t>-B2736-P2385-</t>
  </si>
  <si>
    <t>CAPTIVA BEACH PB 7 PG 73 BLK 3 LT 9 + E 12 FT LT 8 + POR VAC ROW DESC IN OR 1737 PG 1855</t>
  </si>
  <si>
    <t>https://www.leepa.org/Display/Displayparcel.aspx?folioID=10004149</t>
  </si>
  <si>
    <t>35452100000070230</t>
  </si>
  <si>
    <t>11545 CHAPIN LN</t>
  </si>
  <si>
    <t>JDC CAPTIVA LLC</t>
  </si>
  <si>
    <t>108 PHEASANT DR</t>
  </si>
  <si>
    <t>BLAWNOX</t>
  </si>
  <si>
    <t>15238</t>
  </si>
  <si>
    <t>2008000125950</t>
  </si>
  <si>
    <t>-B4702-P1692-</t>
  </si>
  <si>
    <t>-B3405-P3071-</t>
  </si>
  <si>
    <t>PARL E OF GORES SUB AS DESC OR 0531/0880</t>
  </si>
  <si>
    <t>https://www.leepa.org/Display/Displayparcel.aspx?folioID=10004740</t>
  </si>
  <si>
    <t>26452102000040070</t>
  </si>
  <si>
    <t>11545 WIGHTMAN LN</t>
  </si>
  <si>
    <t>KEJM PROPERTIES LLC</t>
  </si>
  <si>
    <t>JOE OBRIEN</t>
  </si>
  <si>
    <t>720 MT EDEN RD STE 200</t>
  </si>
  <si>
    <t>SHELBYVILLE</t>
  </si>
  <si>
    <t>40065</t>
  </si>
  <si>
    <t>2015000256739</t>
  </si>
  <si>
    <t>2006000208032</t>
  </si>
  <si>
    <t>2006000208031</t>
  </si>
  <si>
    <t>-B4678-P0181-</t>
  </si>
  <si>
    <t>CAPTIVA BEACH BLK 4 PB 7 PG 73 LOT 7 + E 1/2 OF LOT 6 + POR VAC WHIGHTMAN LN DESC IN OR 1737 PG 1855</t>
  </si>
  <si>
    <t>https://www.leepa.org/Display/Displayparcel.aspx?folioID=10004183</t>
  </si>
  <si>
    <t>26452102000020130</t>
  </si>
  <si>
    <t>11546 LAIKA LN</t>
  </si>
  <si>
    <t>BROWN NICHOLAS TR</t>
  </si>
  <si>
    <t>FOR OSPREY IV REALTY TRUST</t>
  </si>
  <si>
    <t>15260 VENTURA BLVD STE 2100</t>
  </si>
  <si>
    <t>SHERMAN OAKS</t>
  </si>
  <si>
    <t>91403</t>
  </si>
  <si>
    <t>2008000196679</t>
  </si>
  <si>
    <t>-B2262-P2558-</t>
  </si>
  <si>
    <t>-B2202-P1152-</t>
  </si>
  <si>
    <t>CAPTIVA BEACH PB 7 PG 73 BLK 2 LOT 13 + W 1/2 LOT 14 + POR VAC ROW DESC IN OR 1737 PG 1855</t>
  </si>
  <si>
    <t>https://www.leepa.org/Display/Displayparcel.aspx?folioID=10004137</t>
  </si>
  <si>
    <t>26452102000030490</t>
  </si>
  <si>
    <t>0490</t>
  </si>
  <si>
    <t>11547 LAIKA LN</t>
  </si>
  <si>
    <t>11547</t>
  </si>
  <si>
    <t>FILALY REALTY LLC</t>
  </si>
  <si>
    <t>2020000201813</t>
  </si>
  <si>
    <t>-B3963-P2416-</t>
  </si>
  <si>
    <t>-B3402-P1178-</t>
  </si>
  <si>
    <t>-B2108-P1671-</t>
  </si>
  <si>
    <t>CAPTIVA BEACH PB 7 PG 73 BLK 3 LOT 49 + POR VAC ROW DESC IN OR 1737 PG 1855</t>
  </si>
  <si>
    <t>https://www.leepa.org/Display/Displayparcel.aspx?folioID=10004177</t>
  </si>
  <si>
    <t>26452102000040050</t>
  </si>
  <si>
    <t>11547 WIGHTMAN LN</t>
  </si>
  <si>
    <t>CHATTERTON FAMILY PARTNERSHIP</t>
  </si>
  <si>
    <t>6689 RED BANK RD</t>
  </si>
  <si>
    <t>GALENA</t>
  </si>
  <si>
    <t>43021</t>
  </si>
  <si>
    <t>2014000162972</t>
  </si>
  <si>
    <t>-B3107-P2242-</t>
  </si>
  <si>
    <t>-B0919-P0358-</t>
  </si>
  <si>
    <t>CAPTIVA BEACH BLK 4 PB 7 PG 73 LOT 5 + W 1/2 OF LOT 6 + POR VAC WHIGHTMAN LN DESC IN OR 1737 PG 1855</t>
  </si>
  <si>
    <t>https://www.leepa.org/Display/Displayparcel.aspx?folioID=10004182</t>
  </si>
  <si>
    <t>26452102000040030</t>
  </si>
  <si>
    <t>11549 WIGHTMAN LN</t>
  </si>
  <si>
    <t>11549</t>
  </si>
  <si>
    <t>2008000128259</t>
  </si>
  <si>
    <t>-B4100-P2645-</t>
  </si>
  <si>
    <t>-B3355-P3647-</t>
  </si>
  <si>
    <t>-B1937-P0392-</t>
  </si>
  <si>
    <t>CAPTIVA BEACH BLK 4 PB 7 PG 73 LTS 3 + 4 + POR VAC WHIGHTMAN LN DESC IN OR 1737 PG 1855</t>
  </si>
  <si>
    <t>https://www.leepa.org/Display/Displayparcel.aspx?folioID=10004181</t>
  </si>
  <si>
    <t>26452102000020310</t>
  </si>
  <si>
    <t>14880 CAPTIVA DR</t>
  </si>
  <si>
    <t>14880</t>
  </si>
  <si>
    <t>CAPTIVA BEACH PB 7 PG 73 BLK 2 LOT 31 + VAC ROW DESC IN OR 1301 PG 724</t>
  </si>
  <si>
    <t>https://www.leepa.org/Display/Displayparcel.aspx?folioID=10004146</t>
  </si>
  <si>
    <t>26452102000020120</t>
  </si>
  <si>
    <t>11550 LAIKA LN</t>
  </si>
  <si>
    <t>GSO BUSINESS MGMT LLC</t>
  </si>
  <si>
    <t>2011000229835</t>
  </si>
  <si>
    <t>-B3727-P2323-</t>
  </si>
  <si>
    <t>-B2297-P0267-</t>
  </si>
  <si>
    <t>-B0533-P0265-</t>
  </si>
  <si>
    <t>CAPTIVA BEACH PB 7 PG 73 BLK 2 LOT 12 + E 1/2 OF LOT 11 + POR VAC ROW DESC IN OR 1737 PG 1855</t>
  </si>
  <si>
    <t>https://www.leepa.org/Display/Displayparcel.aspx?folioID=10004136</t>
  </si>
  <si>
    <t>26452102000030500</t>
  </si>
  <si>
    <t>0500</t>
  </si>
  <si>
    <t>11551 LAIKA LN</t>
  </si>
  <si>
    <t>BARBEE JOSEPH E &amp; WYNELLE S</t>
  </si>
  <si>
    <t>1936 GRACE AVE</t>
  </si>
  <si>
    <t>CAPTIVA BEACH PB 7 PG 73 BLK 3 LOT 50 + POR VAC ROW DESC IN OR 1737 PG 1855</t>
  </si>
  <si>
    <t>https://www.leepa.org/Display/Displayparcel.aspx?folioID=10004178</t>
  </si>
  <si>
    <t>26452102000020300</t>
  </si>
  <si>
    <t>14890 CAPTIVA DR</t>
  </si>
  <si>
    <t>14890</t>
  </si>
  <si>
    <t>CAPTIVA BCH PB 7 PG 73 BLK 2 LOT 30</t>
  </si>
  <si>
    <t>https://www.leepa.org/Display/Displayparcel.aspx?folioID=10004145</t>
  </si>
  <si>
    <t>26452100000030010</t>
  </si>
  <si>
    <t>ACCESS UNDETERMINED</t>
  </si>
  <si>
    <t>-B2290-P1733-</t>
  </si>
  <si>
    <t>PARL IN GOVT LOT 1 AS DESC IN OR 0580 PG 0863 LESS WLY 250 FT</t>
  </si>
  <si>
    <t>https://www.leepa.org/Display/Displayparcel.aspx?folioID=10004113</t>
  </si>
  <si>
    <t>26452102000020260</t>
  </si>
  <si>
    <t>CAPTIVA BEACH PB 7 PG 73 BLK 2 LOTS 26 THRU 29 + 32 AS DESC OR 477/309 + PT OF VAC ROWS DESC IN OR 1301 PG 724 + OR 1737 PG 1855</t>
  </si>
  <si>
    <t>https://www.leepa.org/Display/Displayparcel.aspx?folioID=10556691</t>
  </si>
  <si>
    <t>35452100000050120</t>
  </si>
  <si>
    <t>12 SEASCAPE CT</t>
  </si>
  <si>
    <t>SEASCAPE CT</t>
  </si>
  <si>
    <t>CONNOR JOHN F + SUSAN M</t>
  </si>
  <si>
    <t>-B4668-P0601-</t>
  </si>
  <si>
    <t>-B1976-P3431-</t>
  </si>
  <si>
    <t>SUNSET CAPTIVA UNREC LOT 12 DESC OR 1289 PG 1769</t>
  </si>
  <si>
    <t>https://www.leepa.org/Display/Displayparcel.aspx?folioID=10004668</t>
  </si>
  <si>
    <t>22452126000001251</t>
  </si>
  <si>
    <t>1251</t>
  </si>
  <si>
    <t>1251 SOUTH SEAS PLANTATION RD</t>
  </si>
  <si>
    <t>LIBERTY LAND OF CAPTIVA ISLAND</t>
  </si>
  <si>
    <t>2012000070780</t>
  </si>
  <si>
    <t>-B2459-P3937-</t>
  </si>
  <si>
    <t>SEABREEZE AT S S PLANTATION OR 2446 PG 3790 AMEND OR 2447 PG 3132 UNIT 1251</t>
  </si>
  <si>
    <t>https://www.leepa.org/Display/Displayparcel.aspx?folioID=10004103</t>
  </si>
  <si>
    <t>22452126000001252</t>
  </si>
  <si>
    <t>1252</t>
  </si>
  <si>
    <t>1252 SOUTH SEAS PLANTATION RD</t>
  </si>
  <si>
    <t>APPELBAUM JONATHAN D</t>
  </si>
  <si>
    <t>PO BOX 1145</t>
  </si>
  <si>
    <t>NORTHBROOK</t>
  </si>
  <si>
    <t>60065</t>
  </si>
  <si>
    <t>-B2792-P1612-</t>
  </si>
  <si>
    <t>-B2458-P3857-</t>
  </si>
  <si>
    <t>SEABREEZE AT S S PLANTATION OR 2446 PG 3790 AMEND OR 2447 PG 3132 UNIT 1252</t>
  </si>
  <si>
    <t>https://www.leepa.org/Display/Displayparcel.aspx?folioID=10004104</t>
  </si>
  <si>
    <t>22452126000001253</t>
  </si>
  <si>
    <t>1253</t>
  </si>
  <si>
    <t>1253 SOUTH SEAS PLANTATION RD</t>
  </si>
  <si>
    <t>FINNEY JOHN SCOTT &amp;</t>
  </si>
  <si>
    <t>FINNEY DENISE M</t>
  </si>
  <si>
    <t>7040 WARE NECK RD</t>
  </si>
  <si>
    <t>GLOUCESTER</t>
  </si>
  <si>
    <t>23061</t>
  </si>
  <si>
    <t>2020000157973</t>
  </si>
  <si>
    <t>2016000250637</t>
  </si>
  <si>
    <t>2009000334658</t>
  </si>
  <si>
    <t>2009000322438</t>
  </si>
  <si>
    <t>SEABREEZE AT S S PLANTATION OR 2446 PG 3790 AMEND OR 2447 PG 3132 UNIT 1253</t>
  </si>
  <si>
    <t>https://www.leepa.org/Display/Displayparcel.aspx?folioID=10004105</t>
  </si>
  <si>
    <t>22452126000001254</t>
  </si>
  <si>
    <t>1254</t>
  </si>
  <si>
    <t>1254 SOUTH SEAS PLANTATION RD</t>
  </si>
  <si>
    <t>NELSON GRANT E + CAROL J</t>
  </si>
  <si>
    <t>W11410 453RD AVE</t>
  </si>
  <si>
    <t>PRESCOTT</t>
  </si>
  <si>
    <t>54021</t>
  </si>
  <si>
    <t>-B3445-P2155-</t>
  </si>
  <si>
    <t>-B3224-P4629-</t>
  </si>
  <si>
    <t>-B3072-P1676-</t>
  </si>
  <si>
    <t>-B3017-P0513-</t>
  </si>
  <si>
    <t>SEABREEZE AT S S PLANTATION OR 2446 PG 3790 AMEND OR 2447 PG 3132 UNIT 1254</t>
  </si>
  <si>
    <t>https://www.leepa.org/Display/Displayparcel.aspx?folioID=10004106</t>
  </si>
  <si>
    <t>22452126000001255</t>
  </si>
  <si>
    <t>1255</t>
  </si>
  <si>
    <t>1255 SOUTH SEAS PLANTATION RD</t>
  </si>
  <si>
    <t>FINNEY J SCOTT + DENISE M</t>
  </si>
  <si>
    <t>7040 WARENECK RD</t>
  </si>
  <si>
    <t>2009000238967</t>
  </si>
  <si>
    <t>-B2967-P0447-</t>
  </si>
  <si>
    <t>-B2447-P2515-</t>
  </si>
  <si>
    <t>SEABREEZE AT S S PLANTATION OR 2446 PG 3790 AMEND OR 2447 PG 3132 UNIT 1255</t>
  </si>
  <si>
    <t>https://www.leepa.org/Display/Displayparcel.aspx?folioID=10004107</t>
  </si>
  <si>
    <t>22452126000001256</t>
  </si>
  <si>
    <t>1256</t>
  </si>
  <si>
    <t>1256 SOUTH SEAS PLANTATION RD</t>
  </si>
  <si>
    <t>MANCHESKI JUDITH TR</t>
  </si>
  <si>
    <t>FOR JUDITH MANCHESKI FAMILY TRUST</t>
  </si>
  <si>
    <t>PO BOX 1666</t>
  </si>
  <si>
    <t>DRAPER</t>
  </si>
  <si>
    <t>84020</t>
  </si>
  <si>
    <t>2008000096038</t>
  </si>
  <si>
    <t>-B2954-P1361-</t>
  </si>
  <si>
    <t>-B2447-P2513-</t>
  </si>
  <si>
    <t>SEABREEZE AT S S PLANTATION OR 2446 PG 3790 AMEND OR 2447 PG 3132 UNIT 1256</t>
  </si>
  <si>
    <t>https://www.leepa.org/Display/Displayparcel.aspx?folioID=10004108</t>
  </si>
  <si>
    <t>22452126000001257</t>
  </si>
  <si>
    <t>1257</t>
  </si>
  <si>
    <t>1257 SOUTH SEAS PLANTATION RD</t>
  </si>
  <si>
    <t>GARLAND FLORENCE S</t>
  </si>
  <si>
    <t>PO BOX 297</t>
  </si>
  <si>
    <t>-B2449-P2977-</t>
  </si>
  <si>
    <t>SEABREEZE AT S S PLANTATION OR 2446 PG 3790 AMEND OR 2447 PG 3132 UNIT 1257</t>
  </si>
  <si>
    <t>https://www.leepa.org/Display/Displayparcel.aspx?folioID=10004109</t>
  </si>
  <si>
    <t>22452126000001258</t>
  </si>
  <si>
    <t>1258</t>
  </si>
  <si>
    <t>1258 SOUTH SEAS PLANTATION RD</t>
  </si>
  <si>
    <t>WILLIAM A BABBIT TRUST NO 1 +</t>
  </si>
  <si>
    <t>JUDITH VANARK BABBIT TRUST NO 1</t>
  </si>
  <si>
    <t>-B2447-P2514-</t>
  </si>
  <si>
    <t>SEABREEZE AT S S PLANTATION OR 2446 PG 3790 AMEND OR 2447 PG 3132 UNIT 1258</t>
  </si>
  <si>
    <t>https://www.leepa.org/Display/Displayparcel.aspx?folioID=10004110</t>
  </si>
  <si>
    <t>35452100000050130</t>
  </si>
  <si>
    <t>13 SEASCAPE CT</t>
  </si>
  <si>
    <t>GISSY STEVEN J + BETSY J K</t>
  </si>
  <si>
    <t>2112 MEADOW CREEK DR</t>
  </si>
  <si>
    <t>INNSBROOK</t>
  </si>
  <si>
    <t>63390</t>
  </si>
  <si>
    <t>-B3290-P3243-</t>
  </si>
  <si>
    <t>-B1708-P3402-</t>
  </si>
  <si>
    <t>-B1678-P3461-</t>
  </si>
  <si>
    <t>PARL IN GL 1 AS DESC IN OR 1451 PG 198 AKA LOT 13 SUNSET CAPTIVA</t>
  </si>
  <si>
    <t>https://www.leepa.org/Display/Displayparcel.aspx?folioID=10004669</t>
  </si>
  <si>
    <t>26452102000020330</t>
  </si>
  <si>
    <t>CAPTIVA BEACH PB 7 PG 73 BLK 2 LOT 33 + VAC ROW DESC IN OR 1301 PG 724 LESS S 10 FT AS DESC IN 2007000285961</t>
  </si>
  <si>
    <t>https://www.leepa.org/Display/Displayparcel.aspx?folioID=10439836</t>
  </si>
  <si>
    <t>35452100000020000</t>
  </si>
  <si>
    <t>71</t>
  </si>
  <si>
    <t>CHURCH</t>
  </si>
  <si>
    <t>11580 CHAPIN LN</t>
  </si>
  <si>
    <t>11580</t>
  </si>
  <si>
    <t>CAPTIVA CHAPEL BY THE SEA</t>
  </si>
  <si>
    <t>PO BOX 188</t>
  </si>
  <si>
    <t>PARL IN NW 1/4 DESC IN OR 1665 PG 2766 + IN OR 0232 PG 0367</t>
  </si>
  <si>
    <t>B</t>
  </si>
  <si>
    <t>https://www.leepa.org/Display/Displayparcel.aspx?folioID=10004657</t>
  </si>
  <si>
    <t>034621010000A005B</t>
  </si>
  <si>
    <t>13470 PALMFLOWER LN</t>
  </si>
  <si>
    <t>13470</t>
  </si>
  <si>
    <t>PALMFLOWER LN</t>
  </si>
  <si>
    <t>24175 N 1ST ST</t>
  </si>
  <si>
    <t>2019000281878</t>
  </si>
  <si>
    <t>2012000193799</t>
  </si>
  <si>
    <t>2009000293795</t>
  </si>
  <si>
    <t>-B3328-P1542-</t>
  </si>
  <si>
    <t>PT OF LOT 5 + NLY 1/2 OF 6 DESC OR 2306/1632 FROWES S/D BLK A PB 3/41</t>
  </si>
  <si>
    <t>https://www.leepa.org/Display/Displayparcel.aspx?folioID=10005081</t>
  </si>
  <si>
    <t>034621010000A0050</t>
  </si>
  <si>
    <t>00A</t>
  </si>
  <si>
    <t>13500 PALMFLOWER LN</t>
  </si>
  <si>
    <t>13500</t>
  </si>
  <si>
    <t>2020000150059</t>
  </si>
  <si>
    <t>2017000065913</t>
  </si>
  <si>
    <t>2010000315245</t>
  </si>
  <si>
    <t>PT OF LT 5 + NLY 1/2 OF 6 DESC OR 2306/1629 FROWES S/D BLK A PB 3 PG 41</t>
  </si>
  <si>
    <t>https://www.leepa.org/Display/Displayparcel.aspx?folioID=10005079</t>
  </si>
  <si>
    <t>35452100000050140</t>
  </si>
  <si>
    <t>14 SEASCAPE CT</t>
  </si>
  <si>
    <t>VINSON ROBERT K &amp;</t>
  </si>
  <si>
    <t>VINSON MARY JANE TR TR FOR ROBERT K VINSON + MARY JANE VINSON TRUST</t>
  </si>
  <si>
    <t>PO BOX 446</t>
  </si>
  <si>
    <t>-B2049-P0965-</t>
  </si>
  <si>
    <t>SUNSET CAPTIVA UNREC LOT 14 DESC OR 1304 PG 23</t>
  </si>
  <si>
    <t>https://www.leepa.org/Display/Displayparcel.aspx?folioID=10004670</t>
  </si>
  <si>
    <t>26452101000030050</t>
  </si>
  <si>
    <t>14802 CAPTIVA DR</t>
  </si>
  <si>
    <t>14802</t>
  </si>
  <si>
    <t>2015000242166</t>
  </si>
  <si>
    <t>-B2937-P2407-</t>
  </si>
  <si>
    <t>BRYANTS G.W.ADD.GULF VIEW BLK 3 PB 3 PG 21 LTS 5 + 6 ALSO SEE OR 1304 PG 0142 + VAC ROW OR 176 PG 294</t>
  </si>
  <si>
    <t>https://www.leepa.org/Display/Displayparcel.aspx?folioID=10004133</t>
  </si>
  <si>
    <t>354521010000A0000</t>
  </si>
  <si>
    <t>MORTUARY, FUNERAL HOME</t>
  </si>
  <si>
    <t>15135 WILES DR</t>
  </si>
  <si>
    <t>15135</t>
  </si>
  <si>
    <t>GORES A M SUBD PB 4 PG 7 LOT A CEMETERY</t>
  </si>
  <si>
    <t>https://www.leepa.org/Display/Displayparcel.aspx?folioID=10004775</t>
  </si>
  <si>
    <t>26452102000010060</t>
  </si>
  <si>
    <t>75</t>
  </si>
  <si>
    <t>NONPROFIT SERVICES</t>
  </si>
  <si>
    <t>11558/560 LAIKA LN</t>
  </si>
  <si>
    <t>11558/560</t>
  </si>
  <si>
    <t>CAPTIVA BEACH PB 7 PG 73 ALL OF BLK 1 + PARK + PT BLK 2 DESC OR 477/309 + VAC ROWS DESC IN OR 1301 PG 724 + OR 1737 PG 1855 LESS LTS 10-33 + S 10 FT OF LTS 34-35 OF BLK 2</t>
  </si>
  <si>
    <t>https://www.leepa.org/Display/Displayparcel.aspx?folioID=10004135</t>
  </si>
  <si>
    <t>35452100000070130</t>
  </si>
  <si>
    <t>11550 CHAPIN LN</t>
  </si>
  <si>
    <t>CAPTIVA CIVIC ASSN INC</t>
  </si>
  <si>
    <t>PO BOX 778</t>
  </si>
  <si>
    <t>PARL IN NW 1/4 SEC 35 DESC IN OR 0014 PG 0033</t>
  </si>
  <si>
    <t>A</t>
  </si>
  <si>
    <t>https://www.leepa.org/Display/Displayparcel.aspx?folioID=10004729</t>
  </si>
  <si>
    <t>26452102000020100</t>
  </si>
  <si>
    <t>11554 LAIKA LN</t>
  </si>
  <si>
    <t>11554</t>
  </si>
  <si>
    <t>CAPTIVA BEACH PB 7 PG 73 BLK 2 LOT 10 + W 1/2 OF 11 + POR VAC ROW DESC IN OR 1737 PG 1855</t>
  </si>
  <si>
    <t>https://www.leepa.org/Display/Displayparcel.aspx?folioID=10439835</t>
  </si>
  <si>
    <t>35452100000061000</t>
  </si>
  <si>
    <t>1000</t>
  </si>
  <si>
    <t>11570 CHAPIN LN</t>
  </si>
  <si>
    <t>11570</t>
  </si>
  <si>
    <t>PARC IN NW 1/4 AS DESC IN OR 1525 PG 1541</t>
  </si>
  <si>
    <t>https://www.leepa.org/Display/Displayparcel.aspx?folioID=10438004</t>
  </si>
  <si>
    <t>26452100000030030</t>
  </si>
  <si>
    <t>14837 CAPTIVA DR</t>
  </si>
  <si>
    <t>14837</t>
  </si>
  <si>
    <t>PARL IN GOV LT 1 AS DESC IN OR2263/2493 NELY LINE OF BINDER AV</t>
  </si>
  <si>
    <t>https://www.leepa.org/Display/Displayparcel.aspx?folioID=10004115</t>
  </si>
  <si>
    <t>26452100000030020</t>
  </si>
  <si>
    <t>TCF-2</t>
  </si>
  <si>
    <t>14845 CAPTIVA DR</t>
  </si>
  <si>
    <t>14845</t>
  </si>
  <si>
    <t>PARL IN GOVT LT 1 AS DESC IN OR 2263/2487 E LINE OF MUNSON+NELY LINE BINDER AV</t>
  </si>
  <si>
    <t>https://www.leepa.org/Display/Displayparcel.aspx?folioID=10004114</t>
  </si>
  <si>
    <t>26452100000080000</t>
  </si>
  <si>
    <t>14846/850 CAPTIVA DR</t>
  </si>
  <si>
    <t>14846/850</t>
  </si>
  <si>
    <t>-B0746-P0272-</t>
  </si>
  <si>
    <t>PARL ON W SI MUNSON ST AS DESC IN OR 0746 PG 0272 + OR 0630 PG 0210</t>
  </si>
  <si>
    <t>https://www.leepa.org/Display/Displayparcel.aspx?folioID=10004124</t>
  </si>
  <si>
    <t>27452103000010090</t>
  </si>
  <si>
    <t>80</t>
  </si>
  <si>
    <t>RM</t>
  </si>
  <si>
    <t>COUNTY OWNED, OFFICES, LIBRARY, GOVERNMENT BLDG</t>
  </si>
  <si>
    <t>LEE COUNTY</t>
  </si>
  <si>
    <t>PO BOX 398</t>
  </si>
  <si>
    <t>GULF VIEW BLK 1 PB 3 PG 8 LOT 9</t>
  </si>
  <si>
    <t>https://www.leepa.org/Display/Displayparcel.aspx?folioID=10004652</t>
  </si>
  <si>
    <t>26452100000050000</t>
  </si>
  <si>
    <t>14847/851 CAPTIVA DR</t>
  </si>
  <si>
    <t>14847/851</t>
  </si>
  <si>
    <t>STEGMANN KRYS M &amp; DANIEL K TR</t>
  </si>
  <si>
    <t>FOR KRYS M STEGMANN TRUST</t>
  </si>
  <si>
    <t>PO BOX 1086</t>
  </si>
  <si>
    <t>-B0963-P0582-</t>
  </si>
  <si>
    <t>PARL IN S 1/4 OF SEC AS DESC IN OR 0963 PG 0582</t>
  </si>
  <si>
    <t>https://www.leepa.org/Display/Displayparcel.aspx?folioID=10004116</t>
  </si>
  <si>
    <t>26452100000070030</t>
  </si>
  <si>
    <t>14860 MANGO CT</t>
  </si>
  <si>
    <t>14860</t>
  </si>
  <si>
    <t>MANGO CT</t>
  </si>
  <si>
    <t>FIORE RICHARD ANGELO &amp;</t>
  </si>
  <si>
    <t>FIORE BETH ANN</t>
  </si>
  <si>
    <t>120 QUASSICK AVE</t>
  </si>
  <si>
    <t>NEW WINDSOR</t>
  </si>
  <si>
    <t>12553</t>
  </si>
  <si>
    <t>2018000252652</t>
  </si>
  <si>
    <t>2006000250858</t>
  </si>
  <si>
    <t>-B3510-P4364-</t>
  </si>
  <si>
    <t>-B2500-P2521-</t>
  </si>
  <si>
    <t>PARL N OF LANES BAYVIEW SUB AS DESC IN OR 0941 PG 0146</t>
  </si>
  <si>
    <t>https://www.leepa.org/Display/Displayparcel.aspx?folioID=10004123</t>
  </si>
  <si>
    <t>26452100000060010</t>
  </si>
  <si>
    <t>14861 MANGO CT</t>
  </si>
  <si>
    <t>14861</t>
  </si>
  <si>
    <t>GARVEY PAUL E</t>
  </si>
  <si>
    <t>PO BOX 204</t>
  </si>
  <si>
    <t>-B1745-P2852-</t>
  </si>
  <si>
    <t>PARL N OF BAYVIEW SUB AS DESC IN OR 0913 PG 0477</t>
  </si>
  <si>
    <t>https://www.leepa.org/Display/Displayparcel.aspx?folioID=10004118</t>
  </si>
  <si>
    <t>26452100000070010</t>
  </si>
  <si>
    <t>RM-1</t>
  </si>
  <si>
    <t>14865 CAPTIVA DR</t>
  </si>
  <si>
    <t>14865</t>
  </si>
  <si>
    <t>LANDON TIMOTHY + ELIZABETH</t>
  </si>
  <si>
    <t>2704 BENNET AV</t>
  </si>
  <si>
    <t>EVANSTON</t>
  </si>
  <si>
    <t>60201</t>
  </si>
  <si>
    <t>-B4317-P2935-</t>
  </si>
  <si>
    <t>-B3316-P2370-</t>
  </si>
  <si>
    <t>-B2453-P2347-</t>
  </si>
  <si>
    <t>-B2172-P3538-</t>
  </si>
  <si>
    <t>PARL N OF LANES BAYVIEW SUB AS DESC IN OR 1145 PG 1074</t>
  </si>
  <si>
    <t>https://www.leepa.org/Display/Displayparcel.aspx?folioID=10004121</t>
  </si>
  <si>
    <t>26452100000060020</t>
  </si>
  <si>
    <t>14865 MANGO CT</t>
  </si>
  <si>
    <t>OBRIEN JOSEPH D TR</t>
  </si>
  <si>
    <t>FOR JOSEPH D OBRIEN JR TRUST</t>
  </si>
  <si>
    <t>720 MOUNT EDEN RD</t>
  </si>
  <si>
    <t>2018000011018</t>
  </si>
  <si>
    <t>PARL IN S W 1/4 SEC 26 TWP 45 R 21 DESC IN OR 963 PG 10</t>
  </si>
  <si>
    <t>https://www.leepa.org/Display/Displayparcel.aspx?folioID=10004119</t>
  </si>
  <si>
    <t>22452100000050010</t>
  </si>
  <si>
    <t>VACANT GOVERNMENTAL</t>
  </si>
  <si>
    <t>1060/1062 SOUTH SEAS PLANTATION RD</t>
  </si>
  <si>
    <t>1060/1062</t>
  </si>
  <si>
    <t>FLORIDA GOVT UTILITY AUTHORITY</t>
  </si>
  <si>
    <t>GOVERNMENT SERVICES GROUP INC</t>
  </si>
  <si>
    <t>280 WEKIVA SPRINGS RD #2070</t>
  </si>
  <si>
    <t>LONGWOOD</t>
  </si>
  <si>
    <t>32779</t>
  </si>
  <si>
    <t>2013000079783</t>
  </si>
  <si>
    <t>-B3170-P0177-</t>
  </si>
  <si>
    <t>PARL IN SEC 22 + 23 AS DESC IN OR 1425 PG 2066 UTILITY PARCEL</t>
  </si>
  <si>
    <t>https://www.leepa.org/Display/Displayparcel.aspx?folioID=10003920</t>
  </si>
  <si>
    <t>22452100000060260</t>
  </si>
  <si>
    <t>UNITED STATES OF AMERICA</t>
  </si>
  <si>
    <t>US FISH AND WILDLIFE SERVICE</t>
  </si>
  <si>
    <t>1875 CENTURY BLVD</t>
  </si>
  <si>
    <t>30345</t>
  </si>
  <si>
    <t>PARL LOC IN GOVT LOT 3 LYING W OF SOUTH SEAS PLANTATION RD AKA PARCEL D SANDRIFT</t>
  </si>
  <si>
    <t>https://www.leepa.org/Display/Displayparcel.aspx?folioID=10491001</t>
  </si>
  <si>
    <t>23452100000010000</t>
  </si>
  <si>
    <t>MANGROVE</t>
  </si>
  <si>
    <t>GOVT LOT 1 LESS PT IN OR 1425 PG 2066 AKA PLANTATION EAST</t>
  </si>
  <si>
    <t>https://www.leepa.org/Display/Displayparcel.aspx?folioID=10004111</t>
  </si>
  <si>
    <t>26452103000730020</t>
  </si>
  <si>
    <t>00073</t>
  </si>
  <si>
    <t>14970 BINDER DR</t>
  </si>
  <si>
    <t>BINDER DR</t>
  </si>
  <si>
    <t>14970 BINDER DRIVE LLC</t>
  </si>
  <si>
    <t>261 E MAIN ST</t>
  </si>
  <si>
    <t>01930</t>
  </si>
  <si>
    <t>2016000120398</t>
  </si>
  <si>
    <t>2015000269139</t>
  </si>
  <si>
    <t>2006000450140</t>
  </si>
  <si>
    <t>-B4293-P2304-</t>
  </si>
  <si>
    <t>LANES F A 2ND BAYVIEW SUBD PB 3 PG 75 PT LTS 80 81+82 AS DESC OR 0679/0429</t>
  </si>
  <si>
    <t>https://www.leepa.org/Display/Displayparcel.aspx?folioID=10004212</t>
  </si>
  <si>
    <t>26452100000130000</t>
  </si>
  <si>
    <t>UTILITIES</t>
  </si>
  <si>
    <t>PARL IN GOVT LT 1 DESC IN OR 1846 PG 817 SW OF BAYSIDE VILLAS LT II</t>
  </si>
  <si>
    <t>https://www.leepa.org/Display/Displayparcel.aspx?folioID=10004128</t>
  </si>
  <si>
    <t>26452103000570000</t>
  </si>
  <si>
    <t>00057</t>
  </si>
  <si>
    <t>14971 BINDER DR</t>
  </si>
  <si>
    <t>14971</t>
  </si>
  <si>
    <t>YOUNG JEFFREY R</t>
  </si>
  <si>
    <t>851 OHIO PIKE</t>
  </si>
  <si>
    <t>45245</t>
  </si>
  <si>
    <t>-B2179-P0885-</t>
  </si>
  <si>
    <t>LANES F.A.2ND.BAYVIEW SUBD PB 3 PG 75 LT 57+PT LT 58 TH S 15 FT</t>
  </si>
  <si>
    <t>https://www.leepa.org/Display/Displayparcel.aspx?folioID=10004198</t>
  </si>
  <si>
    <t>26452103000790000</t>
  </si>
  <si>
    <t>00079</t>
  </si>
  <si>
    <t>14980 BINDER DR</t>
  </si>
  <si>
    <t>14980</t>
  </si>
  <si>
    <t>14980 BINDER LLC</t>
  </si>
  <si>
    <t>3921 SW 47TH TERR STE 1017</t>
  </si>
  <si>
    <t>33314</t>
  </si>
  <si>
    <t>2020000009812</t>
  </si>
  <si>
    <t>2017000170477</t>
  </si>
  <si>
    <t>-B3088-P2432-</t>
  </si>
  <si>
    <t>-B2919-P3818-</t>
  </si>
  <si>
    <t>LANES F.A.2ND BAYVIEW SUBD PB 3 PG 75 LT 79 + PT 80 AS DESC OR 1203/0898</t>
  </si>
  <si>
    <t>https://www.leepa.org/Display/Displayparcel.aspx?folioID=10004215</t>
  </si>
  <si>
    <t>26452103000550010</t>
  </si>
  <si>
    <t>00055</t>
  </si>
  <si>
    <t>14981 BINDER DR</t>
  </si>
  <si>
    <t>14981</t>
  </si>
  <si>
    <t>AYRES LESLIE MARIE</t>
  </si>
  <si>
    <t>155 WOODFIELD GRN</t>
  </si>
  <si>
    <t>DANVILLE</t>
  </si>
  <si>
    <t>46122</t>
  </si>
  <si>
    <t>2019000240809</t>
  </si>
  <si>
    <t>2012000103912</t>
  </si>
  <si>
    <t>F A LANES 2ND BAYVIEW SUB PB 3 PG 75 W 100 FT LOT 56+ N 30 FT OF W 100 FT LOT 55</t>
  </si>
  <si>
    <t>https://www.leepa.org/Display/Displayparcel.aspx?folioID=10004197</t>
  </si>
  <si>
    <t>22452100000060020</t>
  </si>
  <si>
    <t>IN GOVT LOT 3 OR 1848/3453 LESS .0000</t>
  </si>
  <si>
    <t>https://www.leepa.org/Display/Displayparcel.aspx?folioID=10572056</t>
  </si>
  <si>
    <t>26452103000780000</t>
  </si>
  <si>
    <t>00078</t>
  </si>
  <si>
    <t>14990 BINDER DR</t>
  </si>
  <si>
    <t>14990</t>
  </si>
  <si>
    <t>TERRILL THOMAS + JENNIFER B TR</t>
  </si>
  <si>
    <t>FOR JENNIFER B TERRILL TRUST</t>
  </si>
  <si>
    <t>363 E WASHINGTON AVE</t>
  </si>
  <si>
    <t>-B1363-P1798-</t>
  </si>
  <si>
    <t>LANES F A BAYVIEW SUBD PB 3 PG 75 LOT 78</t>
  </si>
  <si>
    <t>https://www.leepa.org/Display/Displayparcel.aspx?folioID=10004214</t>
  </si>
  <si>
    <t>26452103000550000</t>
  </si>
  <si>
    <t>14991 BINDER DR</t>
  </si>
  <si>
    <t>14991</t>
  </si>
  <si>
    <t>STEFFENS EDYTHE PUMFEY LAKE</t>
  </si>
  <si>
    <t>PO BOX 1026</t>
  </si>
  <si>
    <t>-B4654-P3406-</t>
  </si>
  <si>
    <t>-B2504-P4153-</t>
  </si>
  <si>
    <t>-B1416-P0203-</t>
  </si>
  <si>
    <t>LANES F.A.2ND.BAYVIEW SUBD PB 3 PG 75 LOTS 55 + 56 LESS PARL 55.001</t>
  </si>
  <si>
    <t>https://www.leepa.org/Display/Displayparcel.aspx?folioID=10004196</t>
  </si>
  <si>
    <t>35452100000050150</t>
  </si>
  <si>
    <t>15 SEASCAPE CT</t>
  </si>
  <si>
    <t>RYAN KENNETH E + MAUREEN E</t>
  </si>
  <si>
    <t>120 LAKE ST</t>
  </si>
  <si>
    <t>UPPER SADDLE RIVER</t>
  </si>
  <si>
    <t>07458</t>
  </si>
  <si>
    <t>2016000115999</t>
  </si>
  <si>
    <t>2011000278144</t>
  </si>
  <si>
    <t>-B1848-P4223-</t>
  </si>
  <si>
    <t>-B1364-P2133-</t>
  </si>
  <si>
    <t>SUNSET CAPTIVA UNREC LOT 15 DESC OR 1364 PG 2133</t>
  </si>
  <si>
    <t>https://www.leepa.org/Display/Displayparcel.aspx?folioID=10004671</t>
  </si>
  <si>
    <t>3545210300007000B</t>
  </si>
  <si>
    <t>000B</t>
  </si>
  <si>
    <t>15000 BINDER DR</t>
  </si>
  <si>
    <t>GUDZIAK MARKO R</t>
  </si>
  <si>
    <t>2016000080389</t>
  </si>
  <si>
    <t>-B1266-P0280-</t>
  </si>
  <si>
    <t>LANES F.A.BAYVIEW SUBD. PB 3 PG 21 PT LOT 7 E125FT LYING W OF DAVISON STREET</t>
  </si>
  <si>
    <t>https://www.leepa.org/Display/Displayparcel.aspx?folioID=10004786</t>
  </si>
  <si>
    <t>11462100000010010</t>
  </si>
  <si>
    <t>86</t>
  </si>
  <si>
    <t>GOVERNMENT OWNED, RECREATIONAL AREA</t>
  </si>
  <si>
    <t>17200 CAPTIVA DR</t>
  </si>
  <si>
    <t>17200</t>
  </si>
  <si>
    <t>-B0387-P0313-</t>
  </si>
  <si>
    <t>BEG CENTER OF WLY END CONCRETE BRIDGE ACROSS BLIND PASS ST RD S-867 RUN + LTS A-E + PT OF F+G</t>
  </si>
  <si>
    <t>https://www.leepa.org/Display/Displayparcel.aspx?folioID=10005131</t>
  </si>
  <si>
    <t>3545210300007000C</t>
  </si>
  <si>
    <t>000C</t>
  </si>
  <si>
    <t>15001 BINDER DR</t>
  </si>
  <si>
    <t>CHILDERS WENDY</t>
  </si>
  <si>
    <t>PO BOX 452</t>
  </si>
  <si>
    <t>-B3781-P0669-</t>
  </si>
  <si>
    <t>-B0975-P0037-</t>
  </si>
  <si>
    <t>LANES F.A.BAYVIEW SUBD. PB 3 PG 21 PT LOT 7 LYING E OF DAVISON STREET</t>
  </si>
  <si>
    <t>https://www.leepa.org/Display/Displayparcel.aspx?folioID=10004787</t>
  </si>
  <si>
    <t>22452100000050000</t>
  </si>
  <si>
    <t>88</t>
  </si>
  <si>
    <t>WAREHOUSING</t>
  </si>
  <si>
    <t>1170 SOUTH SEAS PLANTATION RD</t>
  </si>
  <si>
    <t>1170</t>
  </si>
  <si>
    <t>PART GOVT LOT 1 + 4 AS DESC IN OR 1848 PG 3453 LESS 5.0010 + 5.001A + INST 2006-84294</t>
  </si>
  <si>
    <t>G</t>
  </si>
  <si>
    <t>https://www.leepa.org/Display/Displayparcel.aspx?folioID=10003919</t>
  </si>
  <si>
    <t>3545210300005001A</t>
  </si>
  <si>
    <t>15009 BINDER DR</t>
  </si>
  <si>
    <t>15009</t>
  </si>
  <si>
    <t>FENOGLIO JOSEPH JAY</t>
  </si>
  <si>
    <t>2015000137316</t>
  </si>
  <si>
    <t>2008000261486</t>
  </si>
  <si>
    <t>-B2836-P3526-</t>
  </si>
  <si>
    <t>-B2501-P1921-</t>
  </si>
  <si>
    <t>F A LANES BAYVIEW SUBD PB 3 PG 21 PG LOT 6 + PT LOT 5 DESC OR 1852 PG 4319</t>
  </si>
  <si>
    <t>https://www.leepa.org/Display/Displayparcel.aspx?folioID=10004784</t>
  </si>
  <si>
    <t>26452103000760000</t>
  </si>
  <si>
    <t>00076</t>
  </si>
  <si>
    <t>89</t>
  </si>
  <si>
    <t>CFPD</t>
  </si>
  <si>
    <t>MUNICIPALLY OWNED, OFFICES, LIBRARY, GOVERNMENT BLDG</t>
  </si>
  <si>
    <t>14981 CAPTIVA DR</t>
  </si>
  <si>
    <t>CAPTIVA ISLAND FIRE CONTROL DI</t>
  </si>
  <si>
    <t>JAY HALVERSON</t>
  </si>
  <si>
    <t>PO BOX 477</t>
  </si>
  <si>
    <t>-B1821-P2282-</t>
  </si>
  <si>
    <t>-B1347-P2284-</t>
  </si>
  <si>
    <t>LANES F A 2ND BAYVIEW SUBD PB 3 PG 75 LT 76 + PT LOTS 73 + 75 AS DESC OR 933 PG 371</t>
  </si>
  <si>
    <t>https://www.leepa.org/Display/Displayparcel.aspx?folioID=10004213</t>
  </si>
  <si>
    <t>35452103000050000</t>
  </si>
  <si>
    <t>15012 BINDER DR</t>
  </si>
  <si>
    <t>15012</t>
  </si>
  <si>
    <t>15012 BINDER DRIVE LLC</t>
  </si>
  <si>
    <t>16650 REMARE RD</t>
  </si>
  <si>
    <t>MONKTON</t>
  </si>
  <si>
    <t>21111</t>
  </si>
  <si>
    <t>-B4744-P2971-</t>
  </si>
  <si>
    <t>-B2849-P2238-</t>
  </si>
  <si>
    <t>LANES FA BAYVIEW S/D PB3/ 21 PT LTS5+6 DESC OR683/84 LESS OR 2535/3005</t>
  </si>
  <si>
    <t>https://www.leepa.org/Display/Displayparcel.aspx?folioID=10004782</t>
  </si>
  <si>
    <t>35452103000050010</t>
  </si>
  <si>
    <t>15017 BINDER DR</t>
  </si>
  <si>
    <t>15017</t>
  </si>
  <si>
    <t>STEVENS BRIAN M TR +</t>
  </si>
  <si>
    <t>STEVENS BETH E TR FOR BRIAN M STEVENS TRUST</t>
  </si>
  <si>
    <t>25 HOOPER HILL RD</t>
  </si>
  <si>
    <t>NEW BOSTON</t>
  </si>
  <si>
    <t>03070</t>
  </si>
  <si>
    <t>2014000030433</t>
  </si>
  <si>
    <t>2010000099302</t>
  </si>
  <si>
    <t>-B2680-P0781-</t>
  </si>
  <si>
    <t>F A LANES BAYVIEW SUBD PB 3 PG 21 PT LOT 5 DESC OR 2680 PG 0781</t>
  </si>
  <si>
    <t>https://www.leepa.org/Display/Displayparcel.aspx?folioID=10004783</t>
  </si>
  <si>
    <t>26452102000040220</t>
  </si>
  <si>
    <t>91</t>
  </si>
  <si>
    <t>11509 WIGHTMAN LN</t>
  </si>
  <si>
    <t>UNITED TELEPHONE CO OF FL</t>
  </si>
  <si>
    <t>PROPERTY TAX DEPT</t>
  </si>
  <si>
    <t>1025 ELDORADO BLVD</t>
  </si>
  <si>
    <t>BROOMFIELD</t>
  </si>
  <si>
    <t>80021</t>
  </si>
  <si>
    <t>-B1832-P0046-</t>
  </si>
  <si>
    <t>-B1832-P0045-</t>
  </si>
  <si>
    <t>CAPTIVA BEACH BLK 4 PB 7 PG 73 LOT 22 + POR VAC WHIGHTMAN LN DESC IN OR 1737 PG 1855</t>
  </si>
  <si>
    <t>https://www.leepa.org/Display/Displayparcel.aspx?folioID=10004193</t>
  </si>
  <si>
    <t>02462100000120000</t>
  </si>
  <si>
    <t>16791 CAPTIVA DR</t>
  </si>
  <si>
    <t>16791</t>
  </si>
  <si>
    <t>ISLAND WATER ASSOCIATION INC</t>
  </si>
  <si>
    <t>3651 SANIBEL CAPTIVA RD</t>
  </si>
  <si>
    <t>PARL IN W 1/2 OF SEC 2 TWP 46 R 21 DESC IN OR 328 PG 132</t>
  </si>
  <si>
    <t>https://www.leepa.org/Display/Displayparcel.aspx?folioID=10004938</t>
  </si>
  <si>
    <t>354521120000000CE</t>
  </si>
  <si>
    <t>RESOURCE PROTECT., WETLANDS, PRESERVE, CYPRESS HEAD</t>
  </si>
  <si>
    <t>15061 CAPTIVA DR</t>
  </si>
  <si>
    <t>15061</t>
  </si>
  <si>
    <t>CAPTIVA BAY VILLAS CONDO</t>
  </si>
  <si>
    <t>ISLAND MANAGEMENT</t>
  </si>
  <si>
    <t>CAPTIVA BAY VILLAS CONDO DESC OR 3282 PG 3407 CPB 66 PG 84 COMMON ELEMENTS</t>
  </si>
  <si>
    <t>https://www.leepa.org/Display/Displayparcel.aspx?folioID=10457907</t>
  </si>
  <si>
    <t>354521120000A0000</t>
  </si>
  <si>
    <t>15067 CAPTIVA DR 1</t>
  </si>
  <si>
    <t>15067</t>
  </si>
  <si>
    <t>REISS VIRGINIA H TR</t>
  </si>
  <si>
    <t>FOR VIRGINIA H REISS REV TRUST</t>
  </si>
  <si>
    <t>PO BOX 45</t>
  </si>
  <si>
    <t>2013000247865</t>
  </si>
  <si>
    <t>-B3296-P0868-</t>
  </si>
  <si>
    <t>CAPTIVA BAY VILLAS CONDO DESC OR 3282 PG 3407 CPB 66 PG 84 UNIT A</t>
  </si>
  <si>
    <t>https://www.leepa.org/Display/Displayparcel.aspx?folioID=10457978</t>
  </si>
  <si>
    <t>354521120000B0000</t>
  </si>
  <si>
    <t>15067 CAPTIVA DR 2</t>
  </si>
  <si>
    <t>15067 CAPTIVA DRIVE LLC</t>
  </si>
  <si>
    <t>16735 WILLS TRACE</t>
  </si>
  <si>
    <t>63005</t>
  </si>
  <si>
    <t>2016000177730</t>
  </si>
  <si>
    <t>-B3296-P0873-</t>
  </si>
  <si>
    <t>CAPTIVA BAY VILLAS CONDO DESC OR 3282 PG 3407 CPB 66 PG 84 UNIT B</t>
  </si>
  <si>
    <t>https://www.leepa.org/Display/Displayparcel.aspx?folioID=10457979</t>
  </si>
  <si>
    <t>354521120000C0000</t>
  </si>
  <si>
    <t>15067 CAPTIVA DR 3</t>
  </si>
  <si>
    <t>RICHARD W STEGMANN TRUST +</t>
  </si>
  <si>
    <t>DENA L STEGMANN TRUST</t>
  </si>
  <si>
    <t>PO BOX 807</t>
  </si>
  <si>
    <t>2015000038144</t>
  </si>
  <si>
    <t>2006000449237</t>
  </si>
  <si>
    <t>-B3478-P2509-</t>
  </si>
  <si>
    <t>-B3299-P2174-</t>
  </si>
  <si>
    <t>CAPTIVA BAY VILLAS CONDO DESC OR 3282 PG 3407 CPB 66 PG 84 UNIT C</t>
  </si>
  <si>
    <t>https://www.leepa.org/Display/Displayparcel.aspx?folioID=10457980</t>
  </si>
  <si>
    <t>354521120000D0000</t>
  </si>
  <si>
    <t>15067 CAPTIVA DR 4</t>
  </si>
  <si>
    <t>OBRIEN JOSEPH D JR</t>
  </si>
  <si>
    <t>720 MT EDEN RD</t>
  </si>
  <si>
    <t>2016000148013</t>
  </si>
  <si>
    <t>2012000183519</t>
  </si>
  <si>
    <t>-B4626-P2180-</t>
  </si>
  <si>
    <t>-B3299-P2180-</t>
  </si>
  <si>
    <t>CAPTIVA BAY VILLAS CONDO DESC OR 3282 PG 3407 CPB 66 PG 84 UNIT D</t>
  </si>
  <si>
    <t>https://www.leepa.org/Display/Displayparcel.aspx?folioID=10457981</t>
  </si>
  <si>
    <t>354521120000E0000</t>
  </si>
  <si>
    <t>15067 CAPTIVA DR 5</t>
  </si>
  <si>
    <t>GINGERICH VIRGINIA TR</t>
  </si>
  <si>
    <t>2006000454883</t>
  </si>
  <si>
    <t>-B3299-P2177-</t>
  </si>
  <si>
    <t>CAPTIVA BAY VILLAS CONDO DESC OR 3282 PG 3407 CPB 66 PG 84 UNIT E</t>
  </si>
  <si>
    <t>https://www.leepa.org/Display/Displayparcel.aspx?folioID=10457982</t>
  </si>
  <si>
    <t>2245210000005001A</t>
  </si>
  <si>
    <t>-B2083-P3825-</t>
  </si>
  <si>
    <t>PARL LYING IN GOVT LT 4 OF SECT 22 DESC OR 2083/3825</t>
  </si>
  <si>
    <t>https://www.leepa.org/Display/Displayparcel.aspx?folioID=10003921</t>
  </si>
  <si>
    <t>354521080000A1010</t>
  </si>
  <si>
    <t>15123 CAPTIVA DR 101</t>
  </si>
  <si>
    <t>15123</t>
  </si>
  <si>
    <t>ADAMS ALAN D + JANIE S</t>
  </si>
  <si>
    <t>1259 DEVENS CT</t>
  </si>
  <si>
    <t>BRENTWOOD</t>
  </si>
  <si>
    <t>37027</t>
  </si>
  <si>
    <t>2013000267138</t>
  </si>
  <si>
    <t>2007000108010</t>
  </si>
  <si>
    <t>-B2955-P0682-</t>
  </si>
  <si>
    <t>-B2178-P1484-</t>
  </si>
  <si>
    <t>SUNSET CAPTIVA CONDO BLDG A OR 1596 PG 202 UNIT 101</t>
  </si>
  <si>
    <t>https://www.leepa.org/Display/Displayparcel.aspx?folioID=10004881</t>
  </si>
  <si>
    <t>354521080000A1020</t>
  </si>
  <si>
    <t>15123 CAPTIVA DR 102</t>
  </si>
  <si>
    <t>SHERLOCK SUSAN M TR</t>
  </si>
  <si>
    <t>FOR SUSAN M SHERLOCK TRUST</t>
  </si>
  <si>
    <t>PO BOX 483</t>
  </si>
  <si>
    <t>-B1861-P0102-</t>
  </si>
  <si>
    <t>-B1601-P2229-</t>
  </si>
  <si>
    <t>SUNSET CAPTIVA CONDO BLDG A OR 1596 PG 202 UNIT 102</t>
  </si>
  <si>
    <t>https://www.leepa.org/Display/Displayparcel.aspx?folioID=10004882</t>
  </si>
  <si>
    <t>354521080000A1030</t>
  </si>
  <si>
    <t>15123 CAPTIVA DR 103</t>
  </si>
  <si>
    <t>PPNCHO LLC SERIES B</t>
  </si>
  <si>
    <t>2900 SERENITY CT</t>
  </si>
  <si>
    <t>76016</t>
  </si>
  <si>
    <t>2019000188724</t>
  </si>
  <si>
    <t>-B4482-P4830-</t>
  </si>
  <si>
    <t>SUNSET CAPTIVA CONDO BLDG A OR 1596 PG 202 UNIT 103</t>
  </si>
  <si>
    <t>https://www.leepa.org/Display/Displayparcel.aspx?folioID=10004883</t>
  </si>
  <si>
    <t>354521080000A1040</t>
  </si>
  <si>
    <t>15123 CAPTIVA DR 104</t>
  </si>
  <si>
    <t>MARKLE THOMAS W TR</t>
  </si>
  <si>
    <t>FOR THOMAS MARKLE TRUST</t>
  </si>
  <si>
    <t>15141 CAPTIVA DR</t>
  </si>
  <si>
    <t>-B3089-P3197-</t>
  </si>
  <si>
    <t>-B2522-P2634-</t>
  </si>
  <si>
    <t>-B2522-P2632-</t>
  </si>
  <si>
    <t>SUNSET CAPTIVA CONDO BLDG A OR 1596 PG 202 UNIT 104</t>
  </si>
  <si>
    <t>https://www.leepa.org/Display/Displayparcel.aspx?folioID=10004884</t>
  </si>
  <si>
    <t>354521080000A2010</t>
  </si>
  <si>
    <t>15123 CAPTIVA DR 201</t>
  </si>
  <si>
    <t>201</t>
  </si>
  <si>
    <t>THELEN GERHARD A &amp;</t>
  </si>
  <si>
    <t>THELEN LYNN DAVIS</t>
  </si>
  <si>
    <t>PO BOX 820</t>
  </si>
  <si>
    <t>SUNSET CAPTIVA CONDO BLDG A OR 1596 PG 202 UNITS 201 + 202</t>
  </si>
  <si>
    <t>https://www.leepa.org/Display/Displayparcel.aspx?folioID=10593171</t>
  </si>
  <si>
    <t>354521080000A2030</t>
  </si>
  <si>
    <t>15123 CAPTIVA DR 203</t>
  </si>
  <si>
    <t>203</t>
  </si>
  <si>
    <t>WEISINGER MAX JAMIE TR</t>
  </si>
  <si>
    <t>FOR MAX JAIME WEISNGER TRUST</t>
  </si>
  <si>
    <t>7262 HEAVEN LN</t>
  </si>
  <si>
    <t>2019000128876</t>
  </si>
  <si>
    <t>-B2430-P2848-</t>
  </si>
  <si>
    <t>SUNSET CAPTIVA CONDO BLDG A OR 1596 PG 202 UNIT 203</t>
  </si>
  <si>
    <t>https://www.leepa.org/Display/Displayparcel.aspx?folioID=10004887</t>
  </si>
  <si>
    <t>354521080000A2040</t>
  </si>
  <si>
    <t>15123 CAPTIVA DR 204</t>
  </si>
  <si>
    <t>204</t>
  </si>
  <si>
    <t>GADDY BRIAN A &amp; SANDRA J +</t>
  </si>
  <si>
    <t>MANESS BONITA S</t>
  </si>
  <si>
    <t>3912 JUSTIN DR</t>
  </si>
  <si>
    <t>FORT WORTH</t>
  </si>
  <si>
    <t>76244</t>
  </si>
  <si>
    <t>2019000226115</t>
  </si>
  <si>
    <t>2010000111894</t>
  </si>
  <si>
    <t>-B3028-P1904-</t>
  </si>
  <si>
    <t>-B2895-P4078-</t>
  </si>
  <si>
    <t>SUNSET CAPTIVA CONDO BLDG A OR 1596 PG 202 UNIT 204</t>
  </si>
  <si>
    <t>https://www.leepa.org/Display/Displayparcel.aspx?folioID=10004888</t>
  </si>
  <si>
    <t>354521080000A3010</t>
  </si>
  <si>
    <t>15123 CAPTIVA DR 301</t>
  </si>
  <si>
    <t>301</t>
  </si>
  <si>
    <t>MORE SALLY A +</t>
  </si>
  <si>
    <t>GEORGE A MORE TRUST</t>
  </si>
  <si>
    <t>-B2854-P2311-</t>
  </si>
  <si>
    <t>-B1928-P4662-</t>
  </si>
  <si>
    <t>-B1625-P2047-</t>
  </si>
  <si>
    <t>SUNSET CAPTIVA CONDO BLDG A OR 1596 PG 202 UNIT 301</t>
  </si>
  <si>
    <t>https://www.leepa.org/Display/Displayparcel.aspx?folioID=10004889</t>
  </si>
  <si>
    <t>354521080000A3020</t>
  </si>
  <si>
    <t>15123 CAPTIVA DR 302</t>
  </si>
  <si>
    <t>302</t>
  </si>
  <si>
    <t>SAUNDERS DAVID O &amp;</t>
  </si>
  <si>
    <t>SAUNDERS JACQUELINE R</t>
  </si>
  <si>
    <t>2019000052821</t>
  </si>
  <si>
    <t>2007000339009</t>
  </si>
  <si>
    <t>-B4326-P4149-</t>
  </si>
  <si>
    <t>-B3076-P0415-</t>
  </si>
  <si>
    <t>SUNSET CAPTIVA CONDO BLDG A OR 1596 PG 202 UNIT 302</t>
  </si>
  <si>
    <t>https://www.leepa.org/Display/Displayparcel.aspx?folioID=10004890</t>
  </si>
  <si>
    <t>35452100000070040</t>
  </si>
  <si>
    <t>15127 CAPTIVA DR</t>
  </si>
  <si>
    <t>15127</t>
  </si>
  <si>
    <t>SUMMERHOUSE GROUP LLC</t>
  </si>
  <si>
    <t>200 LIGHTHOUSE VIEW DR</t>
  </si>
  <si>
    <t>STEVENSVILLE</t>
  </si>
  <si>
    <t>21666</t>
  </si>
  <si>
    <t>2017000247873</t>
  </si>
  <si>
    <t>2014000060985</t>
  </si>
  <si>
    <t>2013000160169</t>
  </si>
  <si>
    <t>-B2463-P3478-</t>
  </si>
  <si>
    <t>PAR E OF MUNSON+W OF PINE ISL SOUND DESC OR1671/0407</t>
  </si>
  <si>
    <t>https://www.leepa.org/Display/Displayparcel.aspx?folioID=10004721</t>
  </si>
  <si>
    <t>3545210000007015A</t>
  </si>
  <si>
    <t>015A</t>
  </si>
  <si>
    <t>15133 CAPTIVA DR</t>
  </si>
  <si>
    <t>15133</t>
  </si>
  <si>
    <t>FOX ROBERT L JR TR</t>
  </si>
  <si>
    <t>FOR ROBERT L FOX JR TRUST</t>
  </si>
  <si>
    <t>2851 CHARLEVOIX DR SE #116</t>
  </si>
  <si>
    <t>-B4386-P0025-</t>
  </si>
  <si>
    <t>-B4386-P0023-</t>
  </si>
  <si>
    <t>-B2324-P3552-</t>
  </si>
  <si>
    <t>PARL E MUNSON ST DESC IN OR 1620 PG 1652</t>
  </si>
  <si>
    <t>https://www.leepa.org/Display/Displayparcel.aspx?folioID=10004732</t>
  </si>
  <si>
    <t>35452100000070150</t>
  </si>
  <si>
    <t>15141</t>
  </si>
  <si>
    <t>PO BOX 866</t>
  </si>
  <si>
    <t>-B3276-P4301-</t>
  </si>
  <si>
    <t>-B2947-P3737-</t>
  </si>
  <si>
    <t>PARL E OF MUNSON ST AS DESC OR 0263/0745</t>
  </si>
  <si>
    <t>https://www.leepa.org/Display/Displayparcel.aspx?folioID=10004731</t>
  </si>
  <si>
    <t>35452100000070070</t>
  </si>
  <si>
    <t>15147 CAPTIVA DR</t>
  </si>
  <si>
    <t>15147</t>
  </si>
  <si>
    <t>BERGEN MICHAEL LAWRENCE</t>
  </si>
  <si>
    <t>141 YEATES ALLEY</t>
  </si>
  <si>
    <t>2020000291605</t>
  </si>
  <si>
    <t>-B2895-P1504-</t>
  </si>
  <si>
    <t>-B2499-P3815-</t>
  </si>
  <si>
    <t>PARL E OF MUNSON ST AS DESC OR 1235/1087</t>
  </si>
  <si>
    <t>https://www.leepa.org/Display/Displayparcel.aspx?folioID=10004724</t>
  </si>
  <si>
    <t>35452100000070200</t>
  </si>
  <si>
    <t>15152 WILES DR</t>
  </si>
  <si>
    <t>15152</t>
  </si>
  <si>
    <t>WFLP FAMILY LIMITED PARTNERSHI</t>
  </si>
  <si>
    <t>32 W 82 STREET APT 8A</t>
  </si>
  <si>
    <t>2011000144385</t>
  </si>
  <si>
    <t>2011000098802</t>
  </si>
  <si>
    <t>-B3884-P1488-</t>
  </si>
  <si>
    <t>PARL IN N W 1/4 OF N W 1/4 SEC 35 TWP 45 R 21 DESC IN OR 488 PG 734</t>
  </si>
  <si>
    <t>https://www.leepa.org/Display/Displayparcel.aspx?folioID=10004737</t>
  </si>
  <si>
    <t>35452100000070140</t>
  </si>
  <si>
    <t>15153 CAPTIVA DR</t>
  </si>
  <si>
    <t>15153</t>
  </si>
  <si>
    <t>ESCHERT JOAN M TR</t>
  </si>
  <si>
    <t>FOR JOAN M ESCHERT TRUST</t>
  </si>
  <si>
    <t>-B1995-P2269-</t>
  </si>
  <si>
    <t>PARL E OF MUNSON ST AS DESC OR 0322/0451</t>
  </si>
  <si>
    <t>https://www.leepa.org/Display/Displayparcel.aspx?folioID=10004730</t>
  </si>
  <si>
    <t>3545210000007003A</t>
  </si>
  <si>
    <t>003A</t>
  </si>
  <si>
    <t>15154 WILES DR</t>
  </si>
  <si>
    <t>15154</t>
  </si>
  <si>
    <t>COBB STEVEN D TR</t>
  </si>
  <si>
    <t>FOR STEVEN D COBB TRUST</t>
  </si>
  <si>
    <t>2018000049533</t>
  </si>
  <si>
    <t>-B1567-P0981-</t>
  </si>
  <si>
    <t>PARL IN GL 1 AS DESC IN OR 1567 PG 981</t>
  </si>
  <si>
    <t>https://www.leepa.org/Display/Displayparcel.aspx?folioID=10004720</t>
  </si>
  <si>
    <t>3545210000007018A</t>
  </si>
  <si>
    <t>018A</t>
  </si>
  <si>
    <t>15155 WILES DR</t>
  </si>
  <si>
    <t>15155</t>
  </si>
  <si>
    <t>OBRIEN JOSEPH D</t>
  </si>
  <si>
    <t>2018000190082</t>
  </si>
  <si>
    <t>-B1704-P1816-</t>
  </si>
  <si>
    <t>PARL IN GOVT LOT 1 DESC IN OR 1627 PG 0606</t>
  </si>
  <si>
    <t>https://www.leepa.org/Display/Displayparcel.aspx?folioID=10004735</t>
  </si>
  <si>
    <t>35452100000070110</t>
  </si>
  <si>
    <t>15160 CAPTIVA DR</t>
  </si>
  <si>
    <t>15160</t>
  </si>
  <si>
    <t>HODGES MARK D + TANIA</t>
  </si>
  <si>
    <t>29 HYDE VALE</t>
  </si>
  <si>
    <t>SE10 8QQ</t>
  </si>
  <si>
    <t>2013000217011</t>
  </si>
  <si>
    <t>2012000155077</t>
  </si>
  <si>
    <t>2010000298710</t>
  </si>
  <si>
    <t>PARL E OF MUNSON ST AS DESC OR 3268/1903</t>
  </si>
  <si>
    <t>https://www.leepa.org/Display/Displayparcel.aspx?folioID=10004728</t>
  </si>
  <si>
    <t>35452100000070190</t>
  </si>
  <si>
    <t>15161 CAPTIVA DR</t>
  </si>
  <si>
    <t>15161</t>
  </si>
  <si>
    <t>STILWELL SANDRA K TR</t>
  </si>
  <si>
    <t>FOR SANDRA K STILWELL TRUST</t>
  </si>
  <si>
    <t>2017000107938</t>
  </si>
  <si>
    <t>PARL BETWEEN PINE ISLAND SOUND + MUNSON ST IN SEC 35 TWP 45 R 21</t>
  </si>
  <si>
    <t>https://www.leepa.org/Display/Displayparcel.aspx?folioID=10004736</t>
  </si>
  <si>
    <t>35452100000070180</t>
  </si>
  <si>
    <t>15161 WILES DR</t>
  </si>
  <si>
    <t>RICE STEPHEN R +</t>
  </si>
  <si>
    <t>LEWIS BRAD C ET AL</t>
  </si>
  <si>
    <t>4476 E FARM RD 166</t>
  </si>
  <si>
    <t>65809</t>
  </si>
  <si>
    <t>2020000020254</t>
  </si>
  <si>
    <t>2012000049979</t>
  </si>
  <si>
    <t>-B4854-P2007-</t>
  </si>
  <si>
    <t>-B3554-P0490-</t>
  </si>
  <si>
    <t>PARL IN GOVT LOT 1 AS DESC OR 0407/0252 LESS PARL 7.018A</t>
  </si>
  <si>
    <t>https://www.leepa.org/Display/Displayparcel.aspx?folioID=10004734</t>
  </si>
  <si>
    <t>354521L1130000010</t>
  </si>
  <si>
    <t>15164 WILES DR</t>
  </si>
  <si>
    <t>15164</t>
  </si>
  <si>
    <t>GRACE SANDLOT LOT 1 AS DESC IN INST 2018000090730</t>
  </si>
  <si>
    <t>https://www.leepa.org/Display/Displayparcel.aspx?folioID=10585096</t>
  </si>
  <si>
    <t>354521L1130000040</t>
  </si>
  <si>
    <t>15180 WILES DR</t>
  </si>
  <si>
    <t>15180</t>
  </si>
  <si>
    <t>GRACE SANDLOT LOT 4 AS DESC IN INST 2018000090730</t>
  </si>
  <si>
    <t>https://www.leepa.org/Display/Displayparcel.aspx?folioID=10585099</t>
  </si>
  <si>
    <t>35452100000070360</t>
  </si>
  <si>
    <t>15181 WILES DR</t>
  </si>
  <si>
    <t>15181</t>
  </si>
  <si>
    <t>WU STEPHEN W + JANE E</t>
  </si>
  <si>
    <t>2627 134TH AVE NE</t>
  </si>
  <si>
    <t>98005</t>
  </si>
  <si>
    <t>-B2736-P2264-</t>
  </si>
  <si>
    <t>-B1654-P4291-</t>
  </si>
  <si>
    <t>PARL E OF GORES SUB AS DESC OR 1150/0315</t>
  </si>
  <si>
    <t>https://www.leepa.org/Display/Displayparcel.aspx?folioID=10004753</t>
  </si>
  <si>
    <t>3545210000007001A</t>
  </si>
  <si>
    <t>15182 WILES DR</t>
  </si>
  <si>
    <t>15182</t>
  </si>
  <si>
    <t>PARL IN N 1/2 AS DESC IN OR 1986 PG 23</t>
  </si>
  <si>
    <t>https://www.leepa.org/Display/Displayparcel.aspx?folioID=10004718</t>
  </si>
  <si>
    <t>034621000000500CE</t>
  </si>
  <si>
    <t>94</t>
  </si>
  <si>
    <t>RIGHT OF WAY</t>
  </si>
  <si>
    <t>CAPTIVA GULF WAY IMPROVEMENT A</t>
  </si>
  <si>
    <t>1937 GRACE AVE</t>
  </si>
  <si>
    <t>PARL W OF SANIBEL- CAPTIVA RD (ACCESS TO GULF R/W ) COMMON ELEMENT</t>
  </si>
  <si>
    <t>https://www.leepa.org/Display/Displayparcel.aspx?folioID=10005037</t>
  </si>
  <si>
    <t>35452100000070380</t>
  </si>
  <si>
    <t>0380</t>
  </si>
  <si>
    <t>15200 CAPTIVA DR</t>
  </si>
  <si>
    <t>15200</t>
  </si>
  <si>
    <t>JENSEN DAVID M TR</t>
  </si>
  <si>
    <t>FOR DAVID MARTIN JENSEN TRUST</t>
  </si>
  <si>
    <t>-B2236-P4294-</t>
  </si>
  <si>
    <t>PARL E OF GORES SUB AS DESC OR 1030/1767</t>
  </si>
  <si>
    <t>https://www.leepa.org/Display/Displayparcel.aspx?folioID=10004755</t>
  </si>
  <si>
    <t>354521050000100A0</t>
  </si>
  <si>
    <t>15221 CAPTIVA DR 1A</t>
  </si>
  <si>
    <t>15221</t>
  </si>
  <si>
    <t>LORD MARGOT H</t>
  </si>
  <si>
    <t>PO BOX 546</t>
  </si>
  <si>
    <t>-B2148-P1695-</t>
  </si>
  <si>
    <t>-B1674-P3254-</t>
  </si>
  <si>
    <t>VENTURA CAPTIVA CONDO OR 1252 PG 1614 UNIT 1-A</t>
  </si>
  <si>
    <t>https://www.leepa.org/Display/Displayparcel.aspx?folioID=10004838</t>
  </si>
  <si>
    <t>354521050000100B0</t>
  </si>
  <si>
    <t>15221 CAPTIVA DR 1B</t>
  </si>
  <si>
    <t>KOOPS EARL C + CHARLOTTE J</t>
  </si>
  <si>
    <t>PO BOX 196</t>
  </si>
  <si>
    <t>2016000041056</t>
  </si>
  <si>
    <t>2007000124753</t>
  </si>
  <si>
    <t>-B2250-P1626-</t>
  </si>
  <si>
    <t>VENTURA CAPTIVA CONDO OR 1252 PG 1614 UNIT 1-B</t>
  </si>
  <si>
    <t>https://www.leepa.org/Display/Displayparcel.aspx?folioID=10004839</t>
  </si>
  <si>
    <t>354521050000400A0</t>
  </si>
  <si>
    <t>15221 CAPTIVA DR 4A</t>
  </si>
  <si>
    <t>4A</t>
  </si>
  <si>
    <t>SCHAFFNER WILLIAM &amp;</t>
  </si>
  <si>
    <t>KNIGHT LOIS</t>
  </si>
  <si>
    <t>809 TIMBER LN</t>
  </si>
  <si>
    <t>NASHVILLE</t>
  </si>
  <si>
    <t>37215</t>
  </si>
  <si>
    <t>-B2979-P3462-</t>
  </si>
  <si>
    <t>-B2741-P1973-</t>
  </si>
  <si>
    <t>VENTURA CAPTIVA CONDO OR 1252 PG 1614 UNIT 4-A</t>
  </si>
  <si>
    <t>https://www.leepa.org/Display/Displayparcel.aspx?folioID=10004844</t>
  </si>
  <si>
    <t>354521050000400B0</t>
  </si>
  <si>
    <t>15221 CAPTIVA DR 4B</t>
  </si>
  <si>
    <t>4B</t>
  </si>
  <si>
    <t>MACLELLAN B JEFFREY &amp;</t>
  </si>
  <si>
    <t>MACLELLAN REBECCA D TR FOR MACLELLAN FAMILY TRUST</t>
  </si>
  <si>
    <t>3400 RIDGEVIEW DR</t>
  </si>
  <si>
    <t>2014000125902</t>
  </si>
  <si>
    <t>2007000145484</t>
  </si>
  <si>
    <t>-B2980-P0268-</t>
  </si>
  <si>
    <t>-B2365-P1552-</t>
  </si>
  <si>
    <t>VENTURA CAPTIVA CONDO OR 1252 PG 1614 UNIT 4-B</t>
  </si>
  <si>
    <t>https://www.leepa.org/Display/Displayparcel.aspx?folioID=10004845</t>
  </si>
  <si>
    <t>354521050000500A0</t>
  </si>
  <si>
    <t>15221 CAPTIVA DR 5A</t>
  </si>
  <si>
    <t>5A</t>
  </si>
  <si>
    <t>HANNA ELIZABETH A TR</t>
  </si>
  <si>
    <t>FOR HANNA TRUST</t>
  </si>
  <si>
    <t>PO BOX 155</t>
  </si>
  <si>
    <t>-B1941-P0092-</t>
  </si>
  <si>
    <t>VENTURA CAPTIVA CONDO OR 1252 PG 1614 UNIT 5-A</t>
  </si>
  <si>
    <t>https://www.leepa.org/Display/Displayparcel.aspx?folioID=10004846</t>
  </si>
  <si>
    <t>354521050000500B0</t>
  </si>
  <si>
    <t>15221 CAPTIVA DR 5B</t>
  </si>
  <si>
    <t>5B</t>
  </si>
  <si>
    <t>COLARUSSO ROBERT J + DEBORAH</t>
  </si>
  <si>
    <t>18 NEEL CT</t>
  </si>
  <si>
    <t>SAYVILLE</t>
  </si>
  <si>
    <t>11782</t>
  </si>
  <si>
    <t>2014000225401</t>
  </si>
  <si>
    <t>-B4248-P1743-</t>
  </si>
  <si>
    <t>-B2937-P1888-</t>
  </si>
  <si>
    <t>-B1405-P0148-</t>
  </si>
  <si>
    <t>VENTURA CAPTIVA CONDO OR 1252 PG 1614 UNIT 5-B</t>
  </si>
  <si>
    <t>https://www.leepa.org/Display/Displayparcel.aspx?folioID=10004847</t>
  </si>
  <si>
    <t>35452100000070390</t>
  </si>
  <si>
    <t>15230 CAPTIVA DR</t>
  </si>
  <si>
    <t>15230</t>
  </si>
  <si>
    <t>MERRILL MICHAEL W</t>
  </si>
  <si>
    <t>100 STATE ST FL 2</t>
  </si>
  <si>
    <t>02109</t>
  </si>
  <si>
    <t>-B2732-P1979-</t>
  </si>
  <si>
    <t>-B1944-P3873-</t>
  </si>
  <si>
    <t>PARL E OF GORES SUB DESC OR 1084/2190 AKA LT C BLK 1 WILES UNREC SUB</t>
  </si>
  <si>
    <t>https://www.leepa.org/Display/Displayparcel.aspx?folioID=10004756</t>
  </si>
  <si>
    <t>35452100000080010</t>
  </si>
  <si>
    <t>15261</t>
  </si>
  <si>
    <t>BROWN JEFFREY B TR</t>
  </si>
  <si>
    <t>FOR JEFFREY B BROWN TRUST</t>
  </si>
  <si>
    <t>PO BOX 632</t>
  </si>
  <si>
    <t>2011000222185</t>
  </si>
  <si>
    <t>2007000219263</t>
  </si>
  <si>
    <t>-B1687-P4296-</t>
  </si>
  <si>
    <t>PARL S OF VENTURA CAPTIVA CONDO AS DESC IN OR 0308/0327</t>
  </si>
  <si>
    <t>https://www.leepa.org/Display/Displayparcel.aspx?folioID=10004759</t>
  </si>
  <si>
    <t>354521050000200A0</t>
  </si>
  <si>
    <t>15291 CAPTIVA DR 2A</t>
  </si>
  <si>
    <t>15291</t>
  </si>
  <si>
    <t>HERMAN KATHLEEN M</t>
  </si>
  <si>
    <t>PO BOX 396</t>
  </si>
  <si>
    <t>ALLENWOOD</t>
  </si>
  <si>
    <t>08720</t>
  </si>
  <si>
    <t>2019000214292</t>
  </si>
  <si>
    <t>2013000020755</t>
  </si>
  <si>
    <t>-B2636-P0336-</t>
  </si>
  <si>
    <t>VENTURA CAPTIVA CONDO OR 1252 PG 1614 UNIT 2-A</t>
  </si>
  <si>
    <t>https://www.leepa.org/Display/Displayparcel.aspx?folioID=10004840</t>
  </si>
  <si>
    <t>354521050000200B0</t>
  </si>
  <si>
    <t>15291 CAPTIVA DR 2B</t>
  </si>
  <si>
    <t>ANDREA CHRISTIAN &amp;</t>
  </si>
  <si>
    <t>ANDREA LAURIE ANN</t>
  </si>
  <si>
    <t>528 MYRTLE RD</t>
  </si>
  <si>
    <t>NAPLES</t>
  </si>
  <si>
    <t>34109</t>
  </si>
  <si>
    <t>2020000316856</t>
  </si>
  <si>
    <t>2019000293146</t>
  </si>
  <si>
    <t>2014000052496</t>
  </si>
  <si>
    <t>-B1493-P0542-</t>
  </si>
  <si>
    <t>VENTURA CAPTIVA CONDO OR 1252 PG 1614 UNIT 2-B</t>
  </si>
  <si>
    <t>https://www.leepa.org/Display/Displayparcel.aspx?folioID=10004841</t>
  </si>
  <si>
    <t>354521050000300A0</t>
  </si>
  <si>
    <t>15291 CAPTIVA DR 3A</t>
  </si>
  <si>
    <t>BERNHARD PAUL J + YVONNE M</t>
  </si>
  <si>
    <t>1213 DORCHESTER RD</t>
  </si>
  <si>
    <t>-B2743-P3135-</t>
  </si>
  <si>
    <t>VENTURA CAPTIVA CONDO OR 1252 PG 1614 UNIT 3-A</t>
  </si>
  <si>
    <t>https://www.leepa.org/Display/Displayparcel.aspx?folioID=10004842</t>
  </si>
  <si>
    <t>354521050000300B0</t>
  </si>
  <si>
    <t>15291 CAPTIVA DR 3B</t>
  </si>
  <si>
    <t>CAPTIVA LLC</t>
  </si>
  <si>
    <t>1121 WARREN AVE STE 140</t>
  </si>
  <si>
    <t>DOWNERS GROVE</t>
  </si>
  <si>
    <t>60515</t>
  </si>
  <si>
    <t>-B2978-P2232-</t>
  </si>
  <si>
    <t>-B1723-P3919-</t>
  </si>
  <si>
    <t>VENTURA CAPTIVA CONDO OR 1252 PG 1614 UNIT 3-B</t>
  </si>
  <si>
    <t>https://www.leepa.org/Display/Displayparcel.aspx?folioID=10004843</t>
  </si>
  <si>
    <t>35452100000070020</t>
  </si>
  <si>
    <t>15295 CAPTIVA DR</t>
  </si>
  <si>
    <t>15295</t>
  </si>
  <si>
    <t>49 PARL AVE SUITE D</t>
  </si>
  <si>
    <t>2020000076423</t>
  </si>
  <si>
    <t>2013000262789</t>
  </si>
  <si>
    <t>2013000042144</t>
  </si>
  <si>
    <t>-B4071-P3916-</t>
  </si>
  <si>
    <t>PARL E OF GORES SUB AS DESC OR 0359/0520</t>
  </si>
  <si>
    <t>https://www.leepa.org/Display/Displayparcel.aspx?folioID=10004719</t>
  </si>
  <si>
    <t>35452107000090000</t>
  </si>
  <si>
    <t>15411 CAPTIVA DR 9</t>
  </si>
  <si>
    <t>CAVANAUGH WILLIAM F JR &amp;</t>
  </si>
  <si>
    <t>CAVANAUGH MARY ELLEN</t>
  </si>
  <si>
    <t>2020000124249</t>
  </si>
  <si>
    <t>-B1695-P3980-</t>
  </si>
  <si>
    <t>CAPTIVA SHORES CONDO OR 1555 PG 2363 UNIT 9</t>
  </si>
  <si>
    <t>https://www.leepa.org/Display/Displayparcel.aspx?folioID=10004879</t>
  </si>
  <si>
    <t>354521070000100A0</t>
  </si>
  <si>
    <t>15411 CAPTIVA DR A1</t>
  </si>
  <si>
    <t>A1</t>
  </si>
  <si>
    <t>DOHERTY JOHN C &amp; MARGARITA</t>
  </si>
  <si>
    <t>2 ORCHARD RD</t>
  </si>
  <si>
    <t>SOUTHBOROUGH</t>
  </si>
  <si>
    <t>01772</t>
  </si>
  <si>
    <t>2015000208812</t>
  </si>
  <si>
    <t>2006000173367</t>
  </si>
  <si>
    <t>-B2889-P1602-</t>
  </si>
  <si>
    <t>-B2311-P3900-</t>
  </si>
  <si>
    <t>CAPTIVA SHORES CONDO OR 1555 PG 2363 UNIT 1-A</t>
  </si>
  <si>
    <t>https://www.leepa.org/Display/Displayparcel.aspx?folioID=10004859</t>
  </si>
  <si>
    <t>354521070000200A0</t>
  </si>
  <si>
    <t>15411 CAPTIVA DR A2</t>
  </si>
  <si>
    <t>A2</t>
  </si>
  <si>
    <t>WAS CAPTIVA LLC</t>
  </si>
  <si>
    <t>6444 GEORGETOWN PIKE</t>
  </si>
  <si>
    <t>-B2042-P0017-</t>
  </si>
  <si>
    <t>-B1811-P3037-</t>
  </si>
  <si>
    <t>CAPTIVA SHORES CONDO OR 1555 PG 2363 UNIT 2-A</t>
  </si>
  <si>
    <t>https://www.leepa.org/Display/Displayparcel.aspx?folioID=10004861</t>
  </si>
  <si>
    <t>354521070000300A0</t>
  </si>
  <si>
    <t>15411 CAPTIVA DR A3</t>
  </si>
  <si>
    <t>A3</t>
  </si>
  <si>
    <t>STACHELBERG CYNTHIA +</t>
  </si>
  <si>
    <t>PHILLIPS VICTORIA</t>
  </si>
  <si>
    <t>2910 44TH PL NW</t>
  </si>
  <si>
    <t>WASHINGTON</t>
  </si>
  <si>
    <t>DC</t>
  </si>
  <si>
    <t>20016</t>
  </si>
  <si>
    <t>2012000044186</t>
  </si>
  <si>
    <t>-B2680-P1437-</t>
  </si>
  <si>
    <t>-B2577-P2454-</t>
  </si>
  <si>
    <t>CAPTIVA SHORES CONDO OR 1555 PG 2363 UNIT 3-A</t>
  </si>
  <si>
    <t>https://www.leepa.org/Display/Displayparcel.aspx?folioID=10004863</t>
  </si>
  <si>
    <t>354521070000400A0</t>
  </si>
  <si>
    <t>15411 CAPTIVA DR A4</t>
  </si>
  <si>
    <t>A4</t>
  </si>
  <si>
    <t>CONROY JOAN T TR</t>
  </si>
  <si>
    <t>FOR JOAN CONROY TRUST</t>
  </si>
  <si>
    <t>152 STURGES HWY</t>
  </si>
  <si>
    <t>-B1560-P2196-</t>
  </si>
  <si>
    <t>CAPTIVA SHORES CONDO OR 1555 PG 2363 UNIT 4-A</t>
  </si>
  <si>
    <t>https://www.leepa.org/Display/Displayparcel.aspx?folioID=10004865</t>
  </si>
  <si>
    <t>354521070000500A0</t>
  </si>
  <si>
    <t>15411 CAPTIVA DR A5</t>
  </si>
  <si>
    <t>A5</t>
  </si>
  <si>
    <t>LAWRENCE PAUL R + LEMMA ANN</t>
  </si>
  <si>
    <t>73 BISER RD</t>
  </si>
  <si>
    <t>FLEMINGTON</t>
  </si>
  <si>
    <t>08822</t>
  </si>
  <si>
    <t>2010000294628</t>
  </si>
  <si>
    <t>-B1652-P0514-</t>
  </si>
  <si>
    <t>CAPTIVA SHORES CONDO OR 1555 PG 2363 UNIT 5-A</t>
  </si>
  <si>
    <t>https://www.leepa.org/Display/Displayparcel.aspx?folioID=10004867</t>
  </si>
  <si>
    <t>354521070000100B0</t>
  </si>
  <si>
    <t>15411 CAPTIVA DR B1</t>
  </si>
  <si>
    <t>B1</t>
  </si>
  <si>
    <t>VINDERINE ROY ZALMAN TR</t>
  </si>
  <si>
    <t>FOR HOSKINS CAPTIVA ISLAND TRUST</t>
  </si>
  <si>
    <t>2797 LAKESHORE BLVD W</t>
  </si>
  <si>
    <t>TORONTO</t>
  </si>
  <si>
    <t>M8V 1H4</t>
  </si>
  <si>
    <t>2012000177217</t>
  </si>
  <si>
    <t>-B3407-P4207-</t>
  </si>
  <si>
    <t>-B2227-P4117-</t>
  </si>
  <si>
    <t>CAPTIVA SHORES CONDO OR 1555 PG 2363 UNIT 1-B</t>
  </si>
  <si>
    <t>https://www.leepa.org/Display/Displayparcel.aspx?folioID=10004860</t>
  </si>
  <si>
    <t>354521070000200B0</t>
  </si>
  <si>
    <t>15411 CAPTIVA DR B2</t>
  </si>
  <si>
    <t>B2</t>
  </si>
  <si>
    <t>HERR PHILLIP E + KIMBERLY J</t>
  </si>
  <si>
    <t>6268 E TRUSDELL AVE</t>
  </si>
  <si>
    <t>SYRACUSE</t>
  </si>
  <si>
    <t>46567</t>
  </si>
  <si>
    <t>2006000149350</t>
  </si>
  <si>
    <t>-B2337-P1936-</t>
  </si>
  <si>
    <t>-B2058-P3738-</t>
  </si>
  <si>
    <t>CAPTIVA SHORES CONDO OR 1555 PG 2363 UNIT 2-B</t>
  </si>
  <si>
    <t>https://www.leepa.org/Display/Displayparcel.aspx?folioID=10004862</t>
  </si>
  <si>
    <t>354521070000300B0</t>
  </si>
  <si>
    <t>15411 CAPTIVA DR B3</t>
  </si>
  <si>
    <t>B3</t>
  </si>
  <si>
    <t>TECKLENBURG DON PAUL + LINDA S</t>
  </si>
  <si>
    <t>PO BOX 367</t>
  </si>
  <si>
    <t>-B1562-P1937-</t>
  </si>
  <si>
    <t>CAPTIVA SHORES CONDO OR 1555 PG 2363 UNIT 3-B</t>
  </si>
  <si>
    <t>https://www.leepa.org/Display/Displayparcel.aspx?folioID=10004864</t>
  </si>
  <si>
    <t>354521070000400B0</t>
  </si>
  <si>
    <t>15411 CAPTIVA DR B4</t>
  </si>
  <si>
    <t>B4</t>
  </si>
  <si>
    <t>MIES MICHAEL A &amp; LINDA G</t>
  </si>
  <si>
    <t>8610 W 147TH TER</t>
  </si>
  <si>
    <t>66223</t>
  </si>
  <si>
    <t>2018000021226</t>
  </si>
  <si>
    <t>-B3243-P3100-</t>
  </si>
  <si>
    <t>-B2712-P1554-</t>
  </si>
  <si>
    <t>-B2449-P3934-</t>
  </si>
  <si>
    <t>CAPTIVA SHORES CONDO OR 1555 PG 2363 UNIT 4-B</t>
  </si>
  <si>
    <t>https://www.leepa.org/Display/Displayparcel.aspx?folioID=10004866</t>
  </si>
  <si>
    <t>354521070000500B0</t>
  </si>
  <si>
    <t>15411 CAPTIVA DR B5</t>
  </si>
  <si>
    <t>B5</t>
  </si>
  <si>
    <t>PILON JEAN M &amp; JOHN L JR TR</t>
  </si>
  <si>
    <t>FOR JEAN M PILON TRUST</t>
  </si>
  <si>
    <t>2450 E 5TH AVE UNIT P</t>
  </si>
  <si>
    <t>80206</t>
  </si>
  <si>
    <t>-B2888-P0247-</t>
  </si>
  <si>
    <t>-B2374-P1186-</t>
  </si>
  <si>
    <t>CAPTIVA SHORES CONDO OR 1555 PG 2363 UNIT 5-B</t>
  </si>
  <si>
    <t>https://www.leepa.org/Display/Displayparcel.aspx?folioID=10004868</t>
  </si>
  <si>
    <t>354521070000500C0</t>
  </si>
  <si>
    <t>15411 CAPTIVA DR C5</t>
  </si>
  <si>
    <t>C5</t>
  </si>
  <si>
    <t>HENRY MARILYN SUE TR</t>
  </si>
  <si>
    <t>FOR MARILYN SUE HENRY TRUST</t>
  </si>
  <si>
    <t>2524 E BRAODMOOR</t>
  </si>
  <si>
    <t>2015000058883</t>
  </si>
  <si>
    <t>-B1653-P4617-</t>
  </si>
  <si>
    <t>CAPTIVA SHORES CONDO OR 1555 PG 2363 UNIT 5-C</t>
  </si>
  <si>
    <t>https://www.leepa.org/Display/Displayparcel.aspx?folioID=10004869</t>
  </si>
  <si>
    <t>354521070000500D0</t>
  </si>
  <si>
    <t>15411 CAPTIVA DR D5</t>
  </si>
  <si>
    <t>D5</t>
  </si>
  <si>
    <t>AMAR CAPTIVA LLC</t>
  </si>
  <si>
    <t>15411 CAPTIVA DR</t>
  </si>
  <si>
    <t>2012000125011</t>
  </si>
  <si>
    <t>-B3257-P0999-</t>
  </si>
  <si>
    <t>-B1573-P0668-</t>
  </si>
  <si>
    <t>CAPTIVA SHORES CONDO OR 1555 PG 2363 UNIT 5-D</t>
  </si>
  <si>
    <t>https://www.leepa.org/Display/Displayparcel.aspx?folioID=10004870</t>
  </si>
  <si>
    <t>354521100000300E0</t>
  </si>
  <si>
    <t>00E0</t>
  </si>
  <si>
    <t>15557 CAPTIVA DR</t>
  </si>
  <si>
    <t>15557</t>
  </si>
  <si>
    <t>ZINK JAMES R TR</t>
  </si>
  <si>
    <t>FOR JAMES R ZINK TRUST</t>
  </si>
  <si>
    <t>PO BOX 129</t>
  </si>
  <si>
    <t>2011000184550</t>
  </si>
  <si>
    <t>2007000284050</t>
  </si>
  <si>
    <t>2007000284049</t>
  </si>
  <si>
    <t>CAPTIVA BEACH VILLAS CONDO DESC IN INST#2007000111288 BLDG 3 UNIT E</t>
  </si>
  <si>
    <t>https://www.leepa.org/Display/Displayparcel.aspx?folioID=10547984</t>
  </si>
  <si>
    <t>354521060000100A0</t>
  </si>
  <si>
    <t>15641 CAPTIVA DR</t>
  </si>
  <si>
    <t>15641</t>
  </si>
  <si>
    <t>ALEXANDER ROGER TR</t>
  </si>
  <si>
    <t>FOR ROGER ALEXANDER TRUST</t>
  </si>
  <si>
    <t>1016 LINCOLN AV</t>
  </si>
  <si>
    <t>ANN ARBOR</t>
  </si>
  <si>
    <t>48104</t>
  </si>
  <si>
    <t>-B3856-P2301-</t>
  </si>
  <si>
    <t>-B2473-P3849-</t>
  </si>
  <si>
    <t>-B1787-P1763-</t>
  </si>
  <si>
    <t>CAPTIVA COVE CONDO OR 1554 PG 1756 UNIT 1-A</t>
  </si>
  <si>
    <t>https://www.leepa.org/Display/Displayparcel.aspx?folioID=10004851</t>
  </si>
  <si>
    <t>354521060000100B0</t>
  </si>
  <si>
    <t>15643 CAPTIVA DR</t>
  </si>
  <si>
    <t>15643</t>
  </si>
  <si>
    <t>HEMMELGARN BRIAN J TR</t>
  </si>
  <si>
    <t>FOR BRIAN J HEMMELGARN TRUST</t>
  </si>
  <si>
    <t>PO BOX 421</t>
  </si>
  <si>
    <t>35</t>
  </si>
  <si>
    <t>2009000076412</t>
  </si>
  <si>
    <t>2007000077807</t>
  </si>
  <si>
    <t>-B3891-P0280-</t>
  </si>
  <si>
    <t>-B3161-P2978-</t>
  </si>
  <si>
    <t>CAPTIVA COVE CONDO OR 1554 PG 1756 UNIT 1-B</t>
  </si>
  <si>
    <t>https://www.leepa.org/Display/Displayparcel.aspx?folioID=10004852</t>
  </si>
  <si>
    <t>354521060000200A0</t>
  </si>
  <si>
    <t>15651 CAPTIVA DR</t>
  </si>
  <si>
    <t>15651</t>
  </si>
  <si>
    <t>BARTON RALPH W TR</t>
  </si>
  <si>
    <t>FOR RALPH W BARTON LIVING TRUST</t>
  </si>
  <si>
    <t>PO BOX 354</t>
  </si>
  <si>
    <t>-B1849-P4531-</t>
  </si>
  <si>
    <t>CAPTIVA COVE CONDO OR 1554 PG 1756 UNIT 2-A</t>
  </si>
  <si>
    <t>https://www.leepa.org/Display/Displayparcel.aspx?folioID=10004853</t>
  </si>
  <si>
    <t>354521060000200B0</t>
  </si>
  <si>
    <t>15653 CAPTIVA DR</t>
  </si>
  <si>
    <t>15653</t>
  </si>
  <si>
    <t>CLARK CAROL C TR</t>
  </si>
  <si>
    <t>FOR CAROL C CLARK TRUST</t>
  </si>
  <si>
    <t>2015000274623</t>
  </si>
  <si>
    <t>2013000103502</t>
  </si>
  <si>
    <t>-B2477-P2868-</t>
  </si>
  <si>
    <t>-B2032-P1478-</t>
  </si>
  <si>
    <t>CAPTIVA COVE CONDO OR 1554 PG 1756 UNIT 2-B</t>
  </si>
  <si>
    <t>https://www.leepa.org/Display/Displayparcel.aspx?folioID=10004854</t>
  </si>
  <si>
    <t>354521060000300A0</t>
  </si>
  <si>
    <t>15661 CAPTIVA DR</t>
  </si>
  <si>
    <t>15661</t>
  </si>
  <si>
    <t>FOX JEAN C TR</t>
  </si>
  <si>
    <t>FOR JEAN C FOX TRUST</t>
  </si>
  <si>
    <t>PO BOX 338</t>
  </si>
  <si>
    <t>-B2622-P2104-</t>
  </si>
  <si>
    <t>CAPTIVA COVE CONDO OR 1554 PG 1756 UNIT 3-A</t>
  </si>
  <si>
    <t>https://www.leepa.org/Display/Displayparcel.aspx?folioID=10004855</t>
  </si>
  <si>
    <t>354521060000300B0</t>
  </si>
  <si>
    <t>15663 CAPTIVA DR</t>
  </si>
  <si>
    <t>15663</t>
  </si>
  <si>
    <t>CAPTIVA PARTNERS</t>
  </si>
  <si>
    <t>8500 ARDMORE AVE</t>
  </si>
  <si>
    <t>WYNDMOOR</t>
  </si>
  <si>
    <t>19038</t>
  </si>
  <si>
    <t>-B2628-P1829-</t>
  </si>
  <si>
    <t>-B2160-P1370-</t>
  </si>
  <si>
    <t>CAPTIVA COVE CONDO OR 1554 PG 1756 UNIT 3-B</t>
  </si>
  <si>
    <t>https://www.leepa.org/Display/Displayparcel.aspx?folioID=10004856</t>
  </si>
  <si>
    <t>35452100000050160</t>
  </si>
  <si>
    <t>16 URCHIN CT</t>
  </si>
  <si>
    <t>URCHIN CT</t>
  </si>
  <si>
    <t>DEAN WRIGHT INC</t>
  </si>
  <si>
    <t>49 MAYFIELD LANE</t>
  </si>
  <si>
    <t>POTTSBORO</t>
  </si>
  <si>
    <t>75076</t>
  </si>
  <si>
    <t>2012000003644</t>
  </si>
  <si>
    <t>-B1269-P2152-</t>
  </si>
  <si>
    <t>SUNSET CAPTIVA UNREC LOT 16 DESC OR 1269 PG 2152</t>
  </si>
  <si>
    <t>https://www.leepa.org/Display/Displayparcel.aspx?folioID=10004672</t>
  </si>
  <si>
    <t>22452123000001601</t>
  </si>
  <si>
    <t>1601</t>
  </si>
  <si>
    <t>1601 LANDS END VILLAGE</t>
  </si>
  <si>
    <t>LANDS END VILLAGE</t>
  </si>
  <si>
    <t>FARRENKOPF LEO C + DORA</t>
  </si>
  <si>
    <t>780 FOREST AVE</t>
  </si>
  <si>
    <t>2015000092010</t>
  </si>
  <si>
    <t>-B3834-P1214-</t>
  </si>
  <si>
    <t>-B1821-P0212-</t>
  </si>
  <si>
    <t>LANDS END VILLAGE CONDO PH VIII OR 1769 PG 4701 UNIT 1601</t>
  </si>
  <si>
    <t>https://www.leepa.org/Display/Displayparcel.aspx?folioID=10004029</t>
  </si>
  <si>
    <t>22452123000001602</t>
  </si>
  <si>
    <t>1602</t>
  </si>
  <si>
    <t>1602 LANDS END VILLAGE</t>
  </si>
  <si>
    <t>LANDS END 1602 LP</t>
  </si>
  <si>
    <t>5743 THIRD LINE ERAMOSA</t>
  </si>
  <si>
    <t>ROCKWOOD</t>
  </si>
  <si>
    <t>N0B 2K0</t>
  </si>
  <si>
    <t>2019000282474</t>
  </si>
  <si>
    <t>2015000105706</t>
  </si>
  <si>
    <t>2010000275103</t>
  </si>
  <si>
    <t>-B4117-P4135-</t>
  </si>
  <si>
    <t>LANDS END VILLAGE CONDO PH VIII OR 1769 PG 4701 UNIT 1602</t>
  </si>
  <si>
    <t>https://www.leepa.org/Display/Displayparcel.aspx?folioID=10004030</t>
  </si>
  <si>
    <t>22452123000001603</t>
  </si>
  <si>
    <t>1603</t>
  </si>
  <si>
    <t>1603 LANDS END VILLAGE</t>
  </si>
  <si>
    <t>NYGAARD DIANE A TR</t>
  </si>
  <si>
    <t>2227 DRURY LN</t>
  </si>
  <si>
    <t>MISSION HILLS</t>
  </si>
  <si>
    <t>66208</t>
  </si>
  <si>
    <t>-B2500-P1842-</t>
  </si>
  <si>
    <t>-B1885-P3986-</t>
  </si>
  <si>
    <t>LANDS END VILLAGE CONDO PH VIII OR 1769 PG 4701 UNIT 1603</t>
  </si>
  <si>
    <t>https://www.leepa.org/Display/Displayparcel.aspx?folioID=10004031</t>
  </si>
  <si>
    <t>22452123000001604</t>
  </si>
  <si>
    <t>1604</t>
  </si>
  <si>
    <t>1604 LANDS END VILLAGE</t>
  </si>
  <si>
    <t>SCHLOSSMAN JOHN + SHIRLEY</t>
  </si>
  <si>
    <t>232 MARY ST</t>
  </si>
  <si>
    <t>-B2708-P1879-</t>
  </si>
  <si>
    <t>LANDS END VILLAGE CONDO PH VIII OR 1769 PG 4701 UNIT 1604</t>
  </si>
  <si>
    <t>https://www.leepa.org/Display/Displayparcel.aspx?folioID=10004032</t>
  </si>
  <si>
    <t>22452123000001605</t>
  </si>
  <si>
    <t>1605</t>
  </si>
  <si>
    <t>1605 LANDS END VILLAGE</t>
  </si>
  <si>
    <t>FAIRWYN INVESTMENT COMPANY LLC</t>
  </si>
  <si>
    <t>2011000151954</t>
  </si>
  <si>
    <t>-B4590-P0200-</t>
  </si>
  <si>
    <t>-B4586-P2495-</t>
  </si>
  <si>
    <t>-B2155-P0957-</t>
  </si>
  <si>
    <t>LANDS END VILLAGE CONDO PH IX OR 1769 PG 4701 UNIT 1605</t>
  </si>
  <si>
    <t>https://www.leepa.org/Display/Displayparcel.aspx?folioID=10004033</t>
  </si>
  <si>
    <t>22452123000001606</t>
  </si>
  <si>
    <t>1606</t>
  </si>
  <si>
    <t>1606 LANDS END VILLAGE</t>
  </si>
  <si>
    <t>MCE PROPERTIES LLC</t>
  </si>
  <si>
    <t>121 BROOKE FARM RD</t>
  </si>
  <si>
    <t>2015000082057</t>
  </si>
  <si>
    <t>2015000061149</t>
  </si>
  <si>
    <t>2012000248328</t>
  </si>
  <si>
    <t>-B4617-P0346-</t>
  </si>
  <si>
    <t>LANDS END VILLAGE CONDO PH IX OR 1769 PG 4701 UNIT 1606</t>
  </si>
  <si>
    <t>https://www.leepa.org/Display/Displayparcel.aspx?folioID=10004034</t>
  </si>
  <si>
    <t>22452123000001607</t>
  </si>
  <si>
    <t>1607</t>
  </si>
  <si>
    <t>1607 LANDS END VILLAGE</t>
  </si>
  <si>
    <t>1607 LANDS END LLC</t>
  </si>
  <si>
    <t>PO BOX 111</t>
  </si>
  <si>
    <t>-B3952-P0469-</t>
  </si>
  <si>
    <t>-B1850-P1879-</t>
  </si>
  <si>
    <t>LANDS END VILLAGE CONDO PH IX OR 1769 PG 4701 UNIT 1607</t>
  </si>
  <si>
    <t>https://www.leepa.org/Display/Displayparcel.aspx?folioID=10004035</t>
  </si>
  <si>
    <t>22452123000001608</t>
  </si>
  <si>
    <t>1608</t>
  </si>
  <si>
    <t>1608 LANDS END VILLAGE</t>
  </si>
  <si>
    <t>2020000290434</t>
  </si>
  <si>
    <t>-B4209-P3617-</t>
  </si>
  <si>
    <t>-B2043-P2440-</t>
  </si>
  <si>
    <t>-B1855-P3743-</t>
  </si>
  <si>
    <t>LANDS END VILLAGE CONDO PH IX OR 1769 PG 4701 UNIT 1608</t>
  </si>
  <si>
    <t>https://www.leepa.org/Display/Displayparcel.aspx?folioID=10004036</t>
  </si>
  <si>
    <t>22452123000001609</t>
  </si>
  <si>
    <t>1609</t>
  </si>
  <si>
    <t>1609 LANDS END VILLAGE</t>
  </si>
  <si>
    <t>STEVENSON WILLIAM B III TR</t>
  </si>
  <si>
    <t>FOR WILLIAM B STEVENSON TRUST</t>
  </si>
  <si>
    <t>1476 THOR DR</t>
  </si>
  <si>
    <t>2013000049265</t>
  </si>
  <si>
    <t>2008000059117</t>
  </si>
  <si>
    <t>2006000060899</t>
  </si>
  <si>
    <t>-B3059-P2597-</t>
  </si>
  <si>
    <t>LANDS END VILLAGE CONDO PH X OR 1769 PG 4701 UNIT 1609</t>
  </si>
  <si>
    <t>https://www.leepa.org/Display/Displayparcel.aspx?folioID=10004037</t>
  </si>
  <si>
    <t>22452123000001610</t>
  </si>
  <si>
    <t>1610</t>
  </si>
  <si>
    <t>1610 LANDS END VILLAGE</t>
  </si>
  <si>
    <t>OLIVER DIANE K TR</t>
  </si>
  <si>
    <t>FOR DIANE K OLIVER TRUST</t>
  </si>
  <si>
    <t>8433 BOULDER SHORES DR</t>
  </si>
  <si>
    <t>SOUTH LYON</t>
  </si>
  <si>
    <t>48178</t>
  </si>
  <si>
    <t>2015000061830</t>
  </si>
  <si>
    <t>2012000093423</t>
  </si>
  <si>
    <t>-B3273-P1848-</t>
  </si>
  <si>
    <t>-B2275-P2328-</t>
  </si>
  <si>
    <t>LANDS END VILLAGE CONDO PH X OR 1769 PG 4701 UNIT 1610</t>
  </si>
  <si>
    <t>https://www.leepa.org/Display/Displayparcel.aspx?folioID=10004038</t>
  </si>
  <si>
    <t>22452123000001611</t>
  </si>
  <si>
    <t>1611</t>
  </si>
  <si>
    <t>1611 LANDS END VILLAGE</t>
  </si>
  <si>
    <t>SILIGMUELLER CINDA TR</t>
  </si>
  <si>
    <t>FOR CINDA SILIGMUELLER TRUST</t>
  </si>
  <si>
    <t>630 LENOX RD</t>
  </si>
  <si>
    <t>2013000173486</t>
  </si>
  <si>
    <t>-B2388-P2960-</t>
  </si>
  <si>
    <t>-B2208-P0310-</t>
  </si>
  <si>
    <t>LANDS END VILLAGE CONDO PH X OR 1769 PG 4701 UNIT 1611</t>
  </si>
  <si>
    <t>https://www.leepa.org/Display/Displayparcel.aspx?folioID=10004039</t>
  </si>
  <si>
    <t>22452123000001612</t>
  </si>
  <si>
    <t>1612</t>
  </si>
  <si>
    <t>1612 LANDS END VILLAGE</t>
  </si>
  <si>
    <t>RED FISH INVESTMENTS LLC</t>
  </si>
  <si>
    <t>3904 HALLOAK CT</t>
  </si>
  <si>
    <t>VALRICO</t>
  </si>
  <si>
    <t>33596</t>
  </si>
  <si>
    <t>-B3218-P0001-</t>
  </si>
  <si>
    <t>-B2148-P2125-</t>
  </si>
  <si>
    <t>-B1834-P2920-</t>
  </si>
  <si>
    <t>LANDS END VILLAGE CONDO PH X OR 1769 PG 4701 UNIT 1612</t>
  </si>
  <si>
    <t>https://www.leepa.org/Display/Displayparcel.aspx?folioID=10004040</t>
  </si>
  <si>
    <t>22452123000001613</t>
  </si>
  <si>
    <t>1613</t>
  </si>
  <si>
    <t>1613 LANDS END VILLAGE</t>
  </si>
  <si>
    <t>COWLES HAROLD F + JEAN L</t>
  </si>
  <si>
    <t>175 N COVE RD</t>
  </si>
  <si>
    <t>OLD SAYBROOK</t>
  </si>
  <si>
    <t>06475</t>
  </si>
  <si>
    <t>-B2106-P4354-</t>
  </si>
  <si>
    <t>-B1807-P1729-</t>
  </si>
  <si>
    <t>LANDS END VILLAGE CONDO PH XI OR 1769 PG 4701 UNIT 1613</t>
  </si>
  <si>
    <t>https://www.leepa.org/Display/Displayparcel.aspx?folioID=10004041</t>
  </si>
  <si>
    <t>22452123000001614</t>
  </si>
  <si>
    <t>1614</t>
  </si>
  <si>
    <t>1614 LANDS END VILLAGE</t>
  </si>
  <si>
    <t>IVERS MICHAEL A &amp;</t>
  </si>
  <si>
    <t>IVERS ELIZABETH M</t>
  </si>
  <si>
    <t>95N CHAPMAN RD</t>
  </si>
  <si>
    <t>DOYLESTOWN</t>
  </si>
  <si>
    <t>18901</t>
  </si>
  <si>
    <t>2017000206703</t>
  </si>
  <si>
    <t>-B2687-P0091-</t>
  </si>
  <si>
    <t>LANDS END VILLAGE CONDO PH XI OR 1769 PG 4701 UNIT 1614</t>
  </si>
  <si>
    <t>https://www.leepa.org/Display/Displayparcel.aspx?folioID=10004042</t>
  </si>
  <si>
    <t>034621010000A0070</t>
  </si>
  <si>
    <t>16143 CAPTIVA DR</t>
  </si>
  <si>
    <t>16143</t>
  </si>
  <si>
    <t>CAPTIVA ISLAND RENTAL LLC</t>
  </si>
  <si>
    <t>FROWES SUBD BLK A PB 3/41 PT OF S 1/2 LT 6 + PT LT 7 AS DESC IN INST#2015000263638</t>
  </si>
  <si>
    <t>https://www.leepa.org/Display/Displayparcel.aspx?folioID=10573680</t>
  </si>
  <si>
    <t>22452123000001615</t>
  </si>
  <si>
    <t>1615</t>
  </si>
  <si>
    <t>1615 LANDS END VILLAGE</t>
  </si>
  <si>
    <t>BONAZZOLI ALFRED F</t>
  </si>
  <si>
    <t>1615 LANDS END VLG</t>
  </si>
  <si>
    <t>-B1806-P1681-</t>
  </si>
  <si>
    <t>LANDS END VILLAGE CONDO PH XI OR 1769 PG 4701 UNIT 1615</t>
  </si>
  <si>
    <t>https://www.leepa.org/Display/Displayparcel.aspx?folioID=10004043</t>
  </si>
  <si>
    <t>034621010000A008B</t>
  </si>
  <si>
    <t>008B</t>
  </si>
  <si>
    <t>16155 CAPTIVA DR</t>
  </si>
  <si>
    <t>16155</t>
  </si>
  <si>
    <t>BALANCED TIME LLC</t>
  </si>
  <si>
    <t>221 WORTH AVE</t>
  </si>
  <si>
    <t>70508</t>
  </si>
  <si>
    <t>2020000079555</t>
  </si>
  <si>
    <t>FROWES SUBD BLK A PB 3 PG 41 AS DESC IN OR 3355 PG 3742</t>
  </si>
  <si>
    <t>https://www.leepa.org/Display/Displayparcel.aspx?folioID=10565004</t>
  </si>
  <si>
    <t>22452123000001616</t>
  </si>
  <si>
    <t>1616</t>
  </si>
  <si>
    <t>1616 LANDS END VILLAGE</t>
  </si>
  <si>
    <t>BLACK PAUL M TR</t>
  </si>
  <si>
    <t>FOR PAUL M BLACK TRUST</t>
  </si>
  <si>
    <t>2015000155648</t>
  </si>
  <si>
    <t>-B4137-P2001-</t>
  </si>
  <si>
    <t>-B2218-P0436-</t>
  </si>
  <si>
    <t>-B1814-P2147-</t>
  </si>
  <si>
    <t>LANDS END VILLAGE CONDO PH XI OR 1769 PG 4701 UNIT 1616</t>
  </si>
  <si>
    <t>https://www.leepa.org/Display/Displayparcel.aspx?folioID=10004044</t>
  </si>
  <si>
    <t>034621010000A009C</t>
  </si>
  <si>
    <t>009C</t>
  </si>
  <si>
    <t>16167 CAPTIVA DR</t>
  </si>
  <si>
    <t>16167</t>
  </si>
  <si>
    <t>ARETHUSA ENTERPRISES LLC</t>
  </si>
  <si>
    <t>38 CHISHOLM FARM RD</t>
  </si>
  <si>
    <t>STRATHAM</t>
  </si>
  <si>
    <t>03885</t>
  </si>
  <si>
    <t>2018000156216</t>
  </si>
  <si>
    <t>2011000190071</t>
  </si>
  <si>
    <t>-B3638-P2056-</t>
  </si>
  <si>
    <t>-B3310-P1612-</t>
  </si>
  <si>
    <t>FROWES SUB BLK A PB 3 PG 41 PT OF LOT 9 FR CM AT NO LI LT 9 E335 FT TO POB</t>
  </si>
  <si>
    <t>https://www.leepa.org/Display/Displayparcel.aspx?folioID=10005088</t>
  </si>
  <si>
    <t>22452123000001617</t>
  </si>
  <si>
    <t>1617</t>
  </si>
  <si>
    <t>1617 LANDS END VILLAGE</t>
  </si>
  <si>
    <t>SUMMIT NORTH LLC</t>
  </si>
  <si>
    <t>108 GIDEON DR</t>
  </si>
  <si>
    <t>2018000106376</t>
  </si>
  <si>
    <t>-B2444-P3970-</t>
  </si>
  <si>
    <t>-B2284-P2033-</t>
  </si>
  <si>
    <t>LANDS END VILLAGE CONDO PH XII OR 1769 PG 4701 UNIT 1617</t>
  </si>
  <si>
    <t>https://www.leepa.org/Display/Displayparcel.aspx?folioID=10004045</t>
  </si>
  <si>
    <t>034621010000A009B</t>
  </si>
  <si>
    <t>009B</t>
  </si>
  <si>
    <t>16171 CAPTIVA DR</t>
  </si>
  <si>
    <t>16171</t>
  </si>
  <si>
    <t>COTTIVA LLC</t>
  </si>
  <si>
    <t>PO BOX 568963</t>
  </si>
  <si>
    <t>32856</t>
  </si>
  <si>
    <t>2018000031592</t>
  </si>
  <si>
    <t>2011000125589</t>
  </si>
  <si>
    <t>-B2836-P3994-</t>
  </si>
  <si>
    <t>-B2395-P3466-</t>
  </si>
  <si>
    <t>FROWES SUBD BLK A PB 3 PG 41 PT LOT 9 FR CM AT INTER OF</t>
  </si>
  <si>
    <t>https://www.leepa.org/Display/Displayparcel.aspx?folioID=10005087</t>
  </si>
  <si>
    <t>034621010000A009D</t>
  </si>
  <si>
    <t>009D</t>
  </si>
  <si>
    <t>16179/181 CAPTIVA DR</t>
  </si>
  <si>
    <t>16179/181</t>
  </si>
  <si>
    <t>FROWES SUBD BLK A PB 3 PG 41 LOT 9 + 10 DESC IN OINST# 2018-209195</t>
  </si>
  <si>
    <t>https://www.leepa.org/Display/Displayparcel.aspx?folioID=10586859</t>
  </si>
  <si>
    <t>22452123000001618</t>
  </si>
  <si>
    <t>1618</t>
  </si>
  <si>
    <t>1618 LANDS END VILLAGE</t>
  </si>
  <si>
    <t>DAVID H WALLACE TRUST +</t>
  </si>
  <si>
    <t>HELEN J WALLACE TRUST</t>
  </si>
  <si>
    <t>RYAN LLC- DEPT 909</t>
  </si>
  <si>
    <t>PO BOX 460329</t>
  </si>
  <si>
    <t>77056</t>
  </si>
  <si>
    <t>-B1832-P4511-</t>
  </si>
  <si>
    <t>LANDS END VILLAGE CONDO PH XII OR 1769 PG 4701 UNIT 1618</t>
  </si>
  <si>
    <t>https://www.leepa.org/Display/Displayparcel.aspx?folioID=10004046</t>
  </si>
  <si>
    <t>034621010000A0110</t>
  </si>
  <si>
    <t>16185 CAPTIVA DR</t>
  </si>
  <si>
    <t>16185</t>
  </si>
  <si>
    <t>1708 WEST WILSHIRE BLVD</t>
  </si>
  <si>
    <t>2018000049974</t>
  </si>
  <si>
    <t>2012000092462</t>
  </si>
  <si>
    <t>2005000169988</t>
  </si>
  <si>
    <t>-B3201-P4171-</t>
  </si>
  <si>
    <t>FROWES SUBD BLK A PB 3 PG 41 PT LOT 10 + ALL 11 LESS A.011A/.011B</t>
  </si>
  <si>
    <t>https://www.leepa.org/Display/Displayparcel.aspx?folioID=10005091</t>
  </si>
  <si>
    <t>22452123000001619</t>
  </si>
  <si>
    <t>1619</t>
  </si>
  <si>
    <t>1619 LANDS END VILLAGE</t>
  </si>
  <si>
    <t>MIRANDA JAMES &amp; DONNA</t>
  </si>
  <si>
    <t>3514 RT 9 S</t>
  </si>
  <si>
    <t>2020000072792</t>
  </si>
  <si>
    <t>-B3121-P0570-</t>
  </si>
  <si>
    <t>-B2839-P0443-</t>
  </si>
  <si>
    <t>-B2639-P2265-</t>
  </si>
  <si>
    <t>LANDS END VILLAGE CONDO PH XII OR 1769 PG 4701 UNIT 1619</t>
  </si>
  <si>
    <t>https://www.leepa.org/Display/Displayparcel.aspx?folioID=10004047</t>
  </si>
  <si>
    <t>22452123000001620</t>
  </si>
  <si>
    <t>1620</t>
  </si>
  <si>
    <t>1620 LANDS END VILLAGE</t>
  </si>
  <si>
    <t>BRIGGS MALCOLM N &amp;</t>
  </si>
  <si>
    <t>BRIGGS REBECCA N</t>
  </si>
  <si>
    <t>PO BOX 731</t>
  </si>
  <si>
    <t>-B2219-P4336-</t>
  </si>
  <si>
    <t>-B2075-P3070-</t>
  </si>
  <si>
    <t>LAND END VILLAGE CONDO PH XII OR 1769 PG 4701 UNIT 1620</t>
  </si>
  <si>
    <t>https://www.leepa.org/Display/Displayparcel.aspx?folioID=10004048</t>
  </si>
  <si>
    <t>22452123000001621</t>
  </si>
  <si>
    <t>1621</t>
  </si>
  <si>
    <t>1621 LANDS END VILLAGE</t>
  </si>
  <si>
    <t>CHARCLEWIN INC</t>
  </si>
  <si>
    <t>CHALET LE CHARDONNET</t>
  </si>
  <si>
    <t>CHAMPEX LAC</t>
  </si>
  <si>
    <t>VALAIS</t>
  </si>
  <si>
    <t>1938</t>
  </si>
  <si>
    <t>-B2734-P0044-</t>
  </si>
  <si>
    <t>LANDS END VILLAGE CONDO PH XIII OR 1769 PG 4701 UNIT 1621</t>
  </si>
  <si>
    <t>https://www.leepa.org/Display/Displayparcel.aspx?folioID=10004049</t>
  </si>
  <si>
    <t>034621010000B0020</t>
  </si>
  <si>
    <t>16211 CAPTIVA DR</t>
  </si>
  <si>
    <t>16211</t>
  </si>
  <si>
    <t>TOBIAS MARIANNE W TR</t>
  </si>
  <si>
    <t>FOR MARIANNE W TOBIAS TRUST</t>
  </si>
  <si>
    <t>6454 HOLLIDAY DR WEST</t>
  </si>
  <si>
    <t>46260</t>
  </si>
  <si>
    <t>-B3620-P2242-</t>
  </si>
  <si>
    <t>-B3279-P1155-</t>
  </si>
  <si>
    <t>-B3133-P1691-</t>
  </si>
  <si>
    <t>FROWES SUBD BLK B PB 3 PG 41 LOT 2 LESS .002A</t>
  </si>
  <si>
    <t>https://www.leepa.org/Display/Displayparcel.aspx?folioID=10005097</t>
  </si>
  <si>
    <t>034621010000B003A</t>
  </si>
  <si>
    <t>16217 CAPTIVA DR</t>
  </si>
  <si>
    <t>16217</t>
  </si>
  <si>
    <t>HICKS DAVID C &amp; ANGELA L TR</t>
  </si>
  <si>
    <t>FOR HICKS TRUST</t>
  </si>
  <si>
    <t>1961 S BRISTOL AVE</t>
  </si>
  <si>
    <t>2020000163212</t>
  </si>
  <si>
    <t>-B3583-P4137-</t>
  </si>
  <si>
    <t>-B2164-P0391-</t>
  </si>
  <si>
    <t>FROWES SUBD. BLK.B PB 3 PG 41 LOT 3 PT OF FR NW COR OF</t>
  </si>
  <si>
    <t>https://www.leepa.org/Display/Displayparcel.aspx?folioID=10005099</t>
  </si>
  <si>
    <t>22452123000001622</t>
  </si>
  <si>
    <t>1622</t>
  </si>
  <si>
    <t>1622 LANDS END VILLAGE</t>
  </si>
  <si>
    <t>RUSK KATHY J</t>
  </si>
  <si>
    <t>98 LUCHSINGER RD</t>
  </si>
  <si>
    <t>PORT CLINTON</t>
  </si>
  <si>
    <t>43452</t>
  </si>
  <si>
    <t>-B2068-P4308-</t>
  </si>
  <si>
    <t>-B1915-P3761-</t>
  </si>
  <si>
    <t>LANDS END VILLAGE CONDO PH XIII OR 1769 PG 4701 UNIT 1622+ ELEVATOR</t>
  </si>
  <si>
    <t>https://www.leepa.org/Display/Displayparcel.aspx?folioID=10004050</t>
  </si>
  <si>
    <t>034621010000B003B</t>
  </si>
  <si>
    <t>003B</t>
  </si>
  <si>
    <t>16221 CAPTIVA DR</t>
  </si>
  <si>
    <t>16221</t>
  </si>
  <si>
    <t>-B3574-P0602-</t>
  </si>
  <si>
    <t>-B3359-P2084-</t>
  </si>
  <si>
    <t>-B2164-P0393-</t>
  </si>
  <si>
    <t>PARL IN BLK B AREA 1 SEC 3 TWP 46 R 21 REC IN PB 3 PG 41 DESC IN OR 673 PG 223</t>
  </si>
  <si>
    <t>https://www.leepa.org/Display/Displayparcel.aspx?folioID=10005100</t>
  </si>
  <si>
    <t>22452123000001623</t>
  </si>
  <si>
    <t>1623</t>
  </si>
  <si>
    <t>1623 LANDS END VILLAGE</t>
  </si>
  <si>
    <t>NESKEY SHARON D TR</t>
  </si>
  <si>
    <t>FOR SHARON D NESKEY TRUST</t>
  </si>
  <si>
    <t>BOX 2008</t>
  </si>
  <si>
    <t>TRURO</t>
  </si>
  <si>
    <t>02666</t>
  </si>
  <si>
    <t>-B3133-P1237-</t>
  </si>
  <si>
    <t>-B2094-P0094-</t>
  </si>
  <si>
    <t>-B1788-P0030-</t>
  </si>
  <si>
    <t>LANDS END VILLAGE CONDO PH XIII OR 1769 PG 4701 UNIT 1623</t>
  </si>
  <si>
    <t>https://www.leepa.org/Display/Displayparcel.aspx?folioID=10004051</t>
  </si>
  <si>
    <t>034621020000A0010</t>
  </si>
  <si>
    <t>16237 CAPTIVA DR</t>
  </si>
  <si>
    <t>16237</t>
  </si>
  <si>
    <t>FRENCH WILLIAM B TR</t>
  </si>
  <si>
    <t>FOR WILLIAM B FRENCH TRUST</t>
  </si>
  <si>
    <t>1829 ELMSFORD LN</t>
  </si>
  <si>
    <t>2017000051148</t>
  </si>
  <si>
    <t>-B3915-P4392-</t>
  </si>
  <si>
    <t>-B3265-P0255-</t>
  </si>
  <si>
    <t>-B2990-P1268-</t>
  </si>
  <si>
    <t>TICHENORS F.H.SILVER KING BLK A PB 4 PG 56 LOT 1</t>
  </si>
  <si>
    <t>https://www.leepa.org/Display/Displayparcel.aspx?folioID=10005102</t>
  </si>
  <si>
    <t>22452123000001624</t>
  </si>
  <si>
    <t>1624</t>
  </si>
  <si>
    <t>1624 LANDS END VILLAGE</t>
  </si>
  <si>
    <t>PAXTON PEGGY S TR</t>
  </si>
  <si>
    <t>FOR PEGGY S PAXTON TRUST</t>
  </si>
  <si>
    <t>28 MEADOW LINKS DR</t>
  </si>
  <si>
    <t>PADUCAH</t>
  </si>
  <si>
    <t>42001</t>
  </si>
  <si>
    <t>-B2223-P4436-</t>
  </si>
  <si>
    <t>-B1790-P4234-</t>
  </si>
  <si>
    <t>LANDS END VILLAGE CONDO PH XIII OR 1769 PG 4701 UNIT 1624 + ELEVATOR</t>
  </si>
  <si>
    <t>https://www.leepa.org/Display/Displayparcel.aspx?folioID=10004052</t>
  </si>
  <si>
    <t>034621020000A0020</t>
  </si>
  <si>
    <t>16249 CAPTIVA DR</t>
  </si>
  <si>
    <t>16249</t>
  </si>
  <si>
    <t>NICHOLSON JEFFREY A &amp;</t>
  </si>
  <si>
    <t>NICHOLSON BARBARA L</t>
  </si>
  <si>
    <t>200 W MICHIGAN AVE STE 201</t>
  </si>
  <si>
    <t>KALAMAZOO</t>
  </si>
  <si>
    <t>49007</t>
  </si>
  <si>
    <t>2015000091251</t>
  </si>
  <si>
    <t>2010000083803</t>
  </si>
  <si>
    <t>-B4603-P0575-</t>
  </si>
  <si>
    <t>-B4173-P4761-</t>
  </si>
  <si>
    <t>TICHENORS F H SILVER KING BLK A PB 4 PG 56 LOT 2</t>
  </si>
  <si>
    <t>https://www.leepa.org/Display/Displayparcel.aspx?folioID=10005103</t>
  </si>
  <si>
    <t>22452123000001625</t>
  </si>
  <si>
    <t>1625</t>
  </si>
  <si>
    <t>1625 LANDS END VILLAGE</t>
  </si>
  <si>
    <t>MAVROYANNIS IRENE</t>
  </si>
  <si>
    <t>30 E 85TH ST APT 5C</t>
  </si>
  <si>
    <t>10028</t>
  </si>
  <si>
    <t>2013000184783</t>
  </si>
  <si>
    <t>-B1796-P0295-</t>
  </si>
  <si>
    <t>LANDS END VILLAGE CONDO PH XIV OR 1769 PG 4701 UNIT 1625</t>
  </si>
  <si>
    <t>https://www.leepa.org/Display/Displayparcel.aspx?folioID=10004053</t>
  </si>
  <si>
    <t>034621020000A0030</t>
  </si>
  <si>
    <t>16251 CAPTIVA DR</t>
  </si>
  <si>
    <t>16251</t>
  </si>
  <si>
    <t>16251 CAPTIVA DR LLC</t>
  </si>
  <si>
    <t>2016000074805</t>
  </si>
  <si>
    <t>2016000074804</t>
  </si>
  <si>
    <t>2006000317137</t>
  </si>
  <si>
    <t>-B4854-P3638-</t>
  </si>
  <si>
    <t>TICHENORS F H SILVER KING BLK A PB 4 PG 56 LOT 3 + ADJOINING LANDS</t>
  </si>
  <si>
    <t>https://www.leepa.org/Display/Displayparcel.aspx?folioID=10005104</t>
  </si>
  <si>
    <t>22452123000001626</t>
  </si>
  <si>
    <t>1626</t>
  </si>
  <si>
    <t>1626 LANDS END VILLAGE</t>
  </si>
  <si>
    <t>GLASSMAN PROPERTIES LLC</t>
  </si>
  <si>
    <t>12345 OSAGE RD</t>
  </si>
  <si>
    <t>ANCHORAGE</t>
  </si>
  <si>
    <t>40223</t>
  </si>
  <si>
    <t>2006000385849</t>
  </si>
  <si>
    <t>-B4331-P2313-</t>
  </si>
  <si>
    <t>-B1783-P2550-</t>
  </si>
  <si>
    <t>LANDS END VILLAGE CONDO PH XIV OR 1769 PG 4701 UNIT 1626</t>
  </si>
  <si>
    <t>https://www.leepa.org/Display/Displayparcel.aspx?folioID=10004054</t>
  </si>
  <si>
    <t>22452123000001627</t>
  </si>
  <si>
    <t>1627</t>
  </si>
  <si>
    <t>1627 LANDS END VILLAGE</t>
  </si>
  <si>
    <t>BECKER MICHAEL K</t>
  </si>
  <si>
    <t>STR DI FULMIGNANO 25</t>
  </si>
  <si>
    <t>RUVIGLIANA</t>
  </si>
  <si>
    <t>6977</t>
  </si>
  <si>
    <t>-B2351-P2964-</t>
  </si>
  <si>
    <t>-B1949-P3347-</t>
  </si>
  <si>
    <t>LANDS END VILLAGE CONDO PH XIV OR 1769 PG 4701 UNIT 1627</t>
  </si>
  <si>
    <t>https://www.leepa.org/Display/Displayparcel.aspx?folioID=10004055</t>
  </si>
  <si>
    <t>034621020000A0040</t>
  </si>
  <si>
    <t>16273/279 CAPTIVA DR</t>
  </si>
  <si>
    <t>16273/279</t>
  </si>
  <si>
    <t>JECKERING THOMAS E + VIRGINIA</t>
  </si>
  <si>
    <t>7720 MAYFIELD RD</t>
  </si>
  <si>
    <t>GATES MILLS</t>
  </si>
  <si>
    <t>44040</t>
  </si>
  <si>
    <t>-B3394-P2141-</t>
  </si>
  <si>
    <t>-B2440-P2254-</t>
  </si>
  <si>
    <t>-B2297-P0712-</t>
  </si>
  <si>
    <t>TICHENORS F.H.SILVER KING BLK A PB 4 PG 56 LOT 4</t>
  </si>
  <si>
    <t>https://www.leepa.org/Display/Displayparcel.aspx?folioID=10005105</t>
  </si>
  <si>
    <t>22452123000001628</t>
  </si>
  <si>
    <t>1628</t>
  </si>
  <si>
    <t>1628 LANDS END VILLAGE</t>
  </si>
  <si>
    <t>ASTRUP CHRISTOPHER B + LYNN M</t>
  </si>
  <si>
    <t>2012000093186</t>
  </si>
  <si>
    <t>-B3063-P1567-</t>
  </si>
  <si>
    <t>-B2119-P0197-</t>
  </si>
  <si>
    <t>-B1783-P2561-</t>
  </si>
  <si>
    <t>LANDS END VILLAGE CONDO PH XIV OR 1769 PG 4701 UNIT 1628</t>
  </si>
  <si>
    <t>https://www.leepa.org/Display/Displayparcel.aspx?folioID=10004056</t>
  </si>
  <si>
    <t>034621020000A0050</t>
  </si>
  <si>
    <t>16285 CAPTIVA DR</t>
  </si>
  <si>
    <t>16285</t>
  </si>
  <si>
    <t>R LORING COVER JR TRUST +</t>
  </si>
  <si>
    <t>KATHRYN C EICHIN TRUST</t>
  </si>
  <si>
    <t>PO BOX 453</t>
  </si>
  <si>
    <t>-B1194-P2171-</t>
  </si>
  <si>
    <t>-B0710-P0003-</t>
  </si>
  <si>
    <t>TICHENORS F.H.SILVER KING BLK A PB 4 PG 56 LOT 5 + ADJOINING STRIP OF</t>
  </si>
  <si>
    <t>https://www.leepa.org/Display/Displayparcel.aspx?folioID=10005106</t>
  </si>
  <si>
    <t>22452123000001629</t>
  </si>
  <si>
    <t>1629</t>
  </si>
  <si>
    <t>1629 LANDS END VILLAGE</t>
  </si>
  <si>
    <t>CONSORTIUM REALTY LLC</t>
  </si>
  <si>
    <t>THOMAS RIZZO</t>
  </si>
  <si>
    <t>1101 PERIWINKLE WAY STE 105</t>
  </si>
  <si>
    <t>2010000310351</t>
  </si>
  <si>
    <t>-B2122-P3569-</t>
  </si>
  <si>
    <t>-B1922-P4577-</t>
  </si>
  <si>
    <t>LANDS END VILLAGE CONDO PH XV OR 1769 PG 4701 UNIT 1629</t>
  </si>
  <si>
    <t>https://www.leepa.org/Display/Displayparcel.aspx?folioID=10004057</t>
  </si>
  <si>
    <t>034621020000A0060</t>
  </si>
  <si>
    <t>16297 CAPTIVA DR</t>
  </si>
  <si>
    <t>16297</t>
  </si>
  <si>
    <t>SMART ACQUISITIONS LLC</t>
  </si>
  <si>
    <t>2016000065476</t>
  </si>
  <si>
    <t>2007000078811</t>
  </si>
  <si>
    <t>-B4284-P1422-</t>
  </si>
  <si>
    <t>TICHENORS F.H.SILVER KING BLK A PB 4 PG 56 LOT 6 + ADJ STRIP OF BEACH</t>
  </si>
  <si>
    <t>https://www.leepa.org/Display/Displayparcel.aspx?folioID=10005107</t>
  </si>
  <si>
    <t>22452123000001630</t>
  </si>
  <si>
    <t>1630</t>
  </si>
  <si>
    <t>1630 LANDS END VILLAGE</t>
  </si>
  <si>
    <t>SETTON ROBERT C + MINDY S TR</t>
  </si>
  <si>
    <t>FOR ROBERT C + MINDY SETTON TRUST</t>
  </si>
  <si>
    <t>24 EMERSON RD</t>
  </si>
  <si>
    <t>-B1846-P4726-</t>
  </si>
  <si>
    <t>-B1811-P3018-</t>
  </si>
  <si>
    <t>LANDS END VILLAGE CONDO PH XV OR 1769 PG 4701 UNIT 1630</t>
  </si>
  <si>
    <t>https://www.leepa.org/Display/Displayparcel.aspx?folioID=10004058</t>
  </si>
  <si>
    <t>034621020000A0070</t>
  </si>
  <si>
    <t>16309 CAPTIVA DR</t>
  </si>
  <si>
    <t>16309</t>
  </si>
  <si>
    <t>BAUERLY DAVID L &amp; JEAN C</t>
  </si>
  <si>
    <t>PO BOX 1210</t>
  </si>
  <si>
    <t>2007000042573</t>
  </si>
  <si>
    <t>-B2705-P1183-</t>
  </si>
  <si>
    <t>TICHENORS F H SILVER KING BLK A PB 4 PG 56 LOT 7</t>
  </si>
  <si>
    <t>https://www.leepa.org/Display/Displayparcel.aspx?folioID=10005108</t>
  </si>
  <si>
    <t>22452123000001631</t>
  </si>
  <si>
    <t>1631</t>
  </si>
  <si>
    <t>1631 LANDS END VILLAGE</t>
  </si>
  <si>
    <t>1631 LANDS END LLC</t>
  </si>
  <si>
    <t>9211 BANYAN DR</t>
  </si>
  <si>
    <t>2013000222333</t>
  </si>
  <si>
    <t>-B3017-P0343-</t>
  </si>
  <si>
    <t>-B1775-P1325-</t>
  </si>
  <si>
    <t>LANDS END VILLAGE CONDO PH XV OR 1769 PG 4701 UNIT 1631</t>
  </si>
  <si>
    <t>https://www.leepa.org/Display/Displayparcel.aspx?folioID=10004059</t>
  </si>
  <si>
    <t>22452123000001632</t>
  </si>
  <si>
    <t>1632</t>
  </si>
  <si>
    <t>1632 LANDS END VILLAGE</t>
  </si>
  <si>
    <t>KING DOUGLAS J + DEBORAH A</t>
  </si>
  <si>
    <t>ESTATE MANAGEMENT</t>
  </si>
  <si>
    <t>PO BOX 244</t>
  </si>
  <si>
    <t>2008000319199</t>
  </si>
  <si>
    <t>-B2571-P3976-</t>
  </si>
  <si>
    <t>LANDS END VILLAGE CONDO PH XV OR 1769 PG 4701 UNIT 1632</t>
  </si>
  <si>
    <t>https://www.leepa.org/Display/Displayparcel.aspx?folioID=10004060</t>
  </si>
  <si>
    <t>034621020000A0080</t>
  </si>
  <si>
    <t>16321 CAPTIVA DR</t>
  </si>
  <si>
    <t>16321</t>
  </si>
  <si>
    <t>MACKENZIE DAVID W TR</t>
  </si>
  <si>
    <t>FOR DAVID W MACKENZIE TRUST</t>
  </si>
  <si>
    <t>5600 NELSON RD</t>
  </si>
  <si>
    <t>LONGMONT</t>
  </si>
  <si>
    <t>80503</t>
  </si>
  <si>
    <t>-B3488-P0078-</t>
  </si>
  <si>
    <t>-B2223-P3526-</t>
  </si>
  <si>
    <t>TICHENORS F H SILVER KING BLK A PB 4 PG 56 LOT 8 + LAND BET LOT 8 + BLIND PASS</t>
  </si>
  <si>
    <t>https://www.leepa.org/Display/Displayparcel.aspx?folioID=10005109</t>
  </si>
  <si>
    <t>22452123000001633</t>
  </si>
  <si>
    <t>1633</t>
  </si>
  <si>
    <t>1633 LANDS END VILLAGE</t>
  </si>
  <si>
    <t>SAID-HANNA SAWSAN TR</t>
  </si>
  <si>
    <t>FOR SAWSAN SAID-HANNA TRUST</t>
  </si>
  <si>
    <t>205 E JEFFERSON ST</t>
  </si>
  <si>
    <t>FALLS CHURCH</t>
  </si>
  <si>
    <t>22046</t>
  </si>
  <si>
    <t>-B3686-P0541-</t>
  </si>
  <si>
    <t>-B3334-P0785-</t>
  </si>
  <si>
    <t>-B2143-P0520-</t>
  </si>
  <si>
    <t>-B1787-P2995-</t>
  </si>
  <si>
    <t>LANDS END VILLAGE CONDO PH XVI OR 1769 PG 4701 UNIT 1633</t>
  </si>
  <si>
    <t>https://www.leepa.org/Display/Displayparcel.aspx?folioID=10004061</t>
  </si>
  <si>
    <t>034621020000A0090</t>
  </si>
  <si>
    <t>16333 CAPTIVA DR</t>
  </si>
  <si>
    <t>16333</t>
  </si>
  <si>
    <t>GARRARD AMY L</t>
  </si>
  <si>
    <t>2051 TARPON RD</t>
  </si>
  <si>
    <t>34102</t>
  </si>
  <si>
    <t>2019000143316</t>
  </si>
  <si>
    <t>-B4184-P0199-</t>
  </si>
  <si>
    <t>-B1730-P2327-</t>
  </si>
  <si>
    <t>TICHENORS F.H.SILVER KING BLK A PB 4 PG 56 LOTS 9 + 10 + ADJACENT BEACH</t>
  </si>
  <si>
    <t>https://www.leepa.org/Display/Displayparcel.aspx?folioID=10005110</t>
  </si>
  <si>
    <t>22452123000001634</t>
  </si>
  <si>
    <t>1634</t>
  </si>
  <si>
    <t>1634 LANDS END VILLAGE</t>
  </si>
  <si>
    <t>BARBEE GEORGE E L &amp; MOLLY J</t>
  </si>
  <si>
    <t>PO BOX 387</t>
  </si>
  <si>
    <t>-B3630-P1170-</t>
  </si>
  <si>
    <t>-B3225-P3765-</t>
  </si>
  <si>
    <t>-B2781-P0926-</t>
  </si>
  <si>
    <t>-B1788-P3673-</t>
  </si>
  <si>
    <t>LANDS END VILLAGE CONDO PH XVI OR 1769 PG 4701 UNIT 1634</t>
  </si>
  <si>
    <t>https://www.leepa.org/Display/Displayparcel.aspx?folioID=10004062</t>
  </si>
  <si>
    <t>22452123000001635</t>
  </si>
  <si>
    <t>1635</t>
  </si>
  <si>
    <t>1635 LANDS END VILLAGE</t>
  </si>
  <si>
    <t>2010000296665</t>
  </si>
  <si>
    <t>-B2682-P0663-</t>
  </si>
  <si>
    <t>-B2317-P3343-</t>
  </si>
  <si>
    <t>LANDS END VILLAGE CONDO PH XVI OR 1769 PG 4701 UNIT 1635</t>
  </si>
  <si>
    <t>https://www.leepa.org/Display/Displayparcel.aspx?folioID=10004063</t>
  </si>
  <si>
    <t>034621020000A011A</t>
  </si>
  <si>
    <t>16355 CAPTIVA DR</t>
  </si>
  <si>
    <t>16355</t>
  </si>
  <si>
    <t>TICHENORS SILVER KING SUB. BLK.A PB 4 PG 56 PT LOT 11</t>
  </si>
  <si>
    <t>https://www.leepa.org/Display/Displayparcel.aspx?folioID=10005112</t>
  </si>
  <si>
    <t>034621020000A0110</t>
  </si>
  <si>
    <t>16357 CAPTIVA DR</t>
  </si>
  <si>
    <t>16357</t>
  </si>
  <si>
    <t>RODNEY WILSON HRK GROUP INC</t>
  </si>
  <si>
    <t>-B1493-P0994-</t>
  </si>
  <si>
    <t>-B1413-P0501-</t>
  </si>
  <si>
    <t>TICHENORS F H SILVER KING BLK A PB 4 PG 56 LOTS 11 + PT 12</t>
  </si>
  <si>
    <t>https://www.leepa.org/Display/Displayparcel.aspx?folioID=10005111</t>
  </si>
  <si>
    <t>22452123000001636</t>
  </si>
  <si>
    <t>1636</t>
  </si>
  <si>
    <t>1636 LANDS END VILLAGE</t>
  </si>
  <si>
    <t>UNIVERSAL COMPANIES INC</t>
  </si>
  <si>
    <t>2801 E BELTLINE AVE NE</t>
  </si>
  <si>
    <t>49525</t>
  </si>
  <si>
    <t>-B1785-P1802-</t>
  </si>
  <si>
    <t>LANDS END VILLAGE CONDO PH XVI OR 1769 PG 4701 UNIT 1636</t>
  </si>
  <si>
    <t>https://www.leepa.org/Display/Displayparcel.aspx?folioID=10004064</t>
  </si>
  <si>
    <t>034621020000A0120</t>
  </si>
  <si>
    <t>16369 CAPTIVA DR</t>
  </si>
  <si>
    <t>16369</t>
  </si>
  <si>
    <t>JULIA L KAEMMER TRUST +</t>
  </si>
  <si>
    <t>FREDERICK C KAEMMER TRUST</t>
  </si>
  <si>
    <t>HRK TRUST GROUP INC</t>
  </si>
  <si>
    <t>345 SAINT PETER ST STE 1200</t>
  </si>
  <si>
    <t>-B2122-P4157-</t>
  </si>
  <si>
    <t>TICHENORS F.H.SILVER KING BLK A PB 4 PG 56 LOTS PT 12 + 13</t>
  </si>
  <si>
    <t>https://www.leepa.org/Display/Displayparcel.aspx?folioID=10005113</t>
  </si>
  <si>
    <t>22452123000001637</t>
  </si>
  <si>
    <t>1637</t>
  </si>
  <si>
    <t>1637 LANDS END VILLAGE</t>
  </si>
  <si>
    <t>2015000275860</t>
  </si>
  <si>
    <t>-B2389-P0361-</t>
  </si>
  <si>
    <t>-B1801-P2821-</t>
  </si>
  <si>
    <t>LANDS END VILLAGE CONDO PH XVII OR 1769 PG 4701 UNIT 1637</t>
  </si>
  <si>
    <t>https://www.leepa.org/Display/Displayparcel.aspx?folioID=10004065</t>
  </si>
  <si>
    <t>22452123000001638</t>
  </si>
  <si>
    <t>1638</t>
  </si>
  <si>
    <t>1638 LANDS END VILLAGE</t>
  </si>
  <si>
    <t>ALLAN TRUST +</t>
  </si>
  <si>
    <t>BARNES TRUST ET AL</t>
  </si>
  <si>
    <t>132 CURTISS RD</t>
  </si>
  <si>
    <t>NEW PRESTON</t>
  </si>
  <si>
    <t>06777</t>
  </si>
  <si>
    <t>-B2387-P3139-</t>
  </si>
  <si>
    <t>-B1788-P3690-</t>
  </si>
  <si>
    <t>LANDS END VILLAGE CONDO PH XVII OR 1769 PG 4701 UNIT 1638</t>
  </si>
  <si>
    <t>https://www.leepa.org/Display/Displayparcel.aspx?folioID=10004066</t>
  </si>
  <si>
    <t>22452123000001639</t>
  </si>
  <si>
    <t>1639</t>
  </si>
  <si>
    <t>1639 LANDS END VILLAGE</t>
  </si>
  <si>
    <t>JEFFREY S ROBINSON TRUST +</t>
  </si>
  <si>
    <t>LORRAINE M ROBINSON TRUST</t>
  </si>
  <si>
    <t>2107 COTSWOLD DR</t>
  </si>
  <si>
    <t>32825</t>
  </si>
  <si>
    <t>2016000251254</t>
  </si>
  <si>
    <t>2011000212716</t>
  </si>
  <si>
    <t>-B4742-P1633-</t>
  </si>
  <si>
    <t>-B2304-P0881-</t>
  </si>
  <si>
    <t>LANDS END VILLAGE CONDO PH XVII OR 1769 PG 4701 UNIT 1639</t>
  </si>
  <si>
    <t>https://www.leepa.org/Display/Displayparcel.aspx?folioID=10004067</t>
  </si>
  <si>
    <t>034621020000A0140</t>
  </si>
  <si>
    <t>16393 CAPTIVA DR</t>
  </si>
  <si>
    <t>16393</t>
  </si>
  <si>
    <t>-B2908-P1890-</t>
  </si>
  <si>
    <t>-B1480-P1746-</t>
  </si>
  <si>
    <t>TICHENORS F.H.SILVER KING BLK A PB 4 PG 56 LOT 14 + PT LOT 13</t>
  </si>
  <si>
    <t>https://www.leepa.org/Display/Displayparcel.aspx?folioID=10005114</t>
  </si>
  <si>
    <t>22452123000001640</t>
  </si>
  <si>
    <t>1640</t>
  </si>
  <si>
    <t>1640 LANDS END VILLAGE</t>
  </si>
  <si>
    <t>NEWKUMET INVESTMENTS LLC</t>
  </si>
  <si>
    <t>PO BOX 11330</t>
  </si>
  <si>
    <t>79702</t>
  </si>
  <si>
    <t>2011000217284</t>
  </si>
  <si>
    <t>-B3139-P1369-</t>
  </si>
  <si>
    <t>-B2160-P1756-</t>
  </si>
  <si>
    <t>-B2160-P1754-</t>
  </si>
  <si>
    <t>LANDS END VILLAGE CONDO PH XVII OR 1769 PG 4701 UNIT 1640</t>
  </si>
  <si>
    <t>https://www.leepa.org/Display/Displayparcel.aspx?folioID=10004068</t>
  </si>
  <si>
    <t>034621020000A0150</t>
  </si>
  <si>
    <t>16405 CAPTIVA DR</t>
  </si>
  <si>
    <t>16405</t>
  </si>
  <si>
    <t>GRALNICK MARVIN J &amp;</t>
  </si>
  <si>
    <t>GRALNICK HELENE B</t>
  </si>
  <si>
    <t>PO BOX 242</t>
  </si>
  <si>
    <t>-B3042-P2388-</t>
  </si>
  <si>
    <t>PARL IN BLK A SILVER KING S/D PB 4/56 LT 15 + 16 DESC OR 2560/0841</t>
  </si>
  <si>
    <t>https://www.leepa.org/Display/Displayparcel.aspx?folioID=10005115</t>
  </si>
  <si>
    <t>22452123000001641</t>
  </si>
  <si>
    <t>1641</t>
  </si>
  <si>
    <t>1641 LANDS END VILLAGE</t>
  </si>
  <si>
    <t>HOLDCO 5 LLC</t>
  </si>
  <si>
    <t>PO BOX 28421</t>
  </si>
  <si>
    <t>SCOTTSDALE</t>
  </si>
  <si>
    <t>85255</t>
  </si>
  <si>
    <t>2016000092418</t>
  </si>
  <si>
    <t>2010000181323</t>
  </si>
  <si>
    <t>-B2500-P1713-</t>
  </si>
  <si>
    <t>-B2203-P0029-</t>
  </si>
  <si>
    <t>LANDS END VILLAGE CONDO PH I OR 1769 PG 4701 UNIT 1641 + ELEVATOR</t>
  </si>
  <si>
    <t>https://www.leepa.org/Display/Displayparcel.aspx?folioID=10004069</t>
  </si>
  <si>
    <t>22452123000001642</t>
  </si>
  <si>
    <t>1642</t>
  </si>
  <si>
    <t>1642 LANDS END VILLAGE</t>
  </si>
  <si>
    <t>CHARLES M HOKE TRUST +</t>
  </si>
  <si>
    <t>HOKE REBECCA ANNE ET AL</t>
  </si>
  <si>
    <t>PO BOX 1059</t>
  </si>
  <si>
    <t>-B1902-P3029-</t>
  </si>
  <si>
    <t>LANDS END VILLAGE CONDO PH I OR 1769 PG 4701 UNIT 1642 + ELEVATOR</t>
  </si>
  <si>
    <t>https://www.leepa.org/Display/Displayparcel.aspx?folioID=10004070</t>
  </si>
  <si>
    <t>22452123000001643</t>
  </si>
  <si>
    <t>1643</t>
  </si>
  <si>
    <t>1643 LANDS END VILLAGE</t>
  </si>
  <si>
    <t>NANOVIC ROBERT + ELIZABETH TR</t>
  </si>
  <si>
    <t>FOR 2014 NANOVIC FAMILY PROPERTY MAINTENANCE TRUST</t>
  </si>
  <si>
    <t>1644 LANDS END VILLAGE</t>
  </si>
  <si>
    <t>-B3826-P4146-</t>
  </si>
  <si>
    <t>-B2853-P0538-</t>
  </si>
  <si>
    <t>-B1775-P3560-</t>
  </si>
  <si>
    <t>LANDS END VILLAGE CONDO PH I OR 1769 PG 4701 UNIT 1643 + ELEVATOR</t>
  </si>
  <si>
    <t>https://www.leepa.org/Display/Displayparcel.aspx?folioID=10004071</t>
  </si>
  <si>
    <t>03462100000040020</t>
  </si>
  <si>
    <t>16431 CAPTIVA DR</t>
  </si>
  <si>
    <t>16431</t>
  </si>
  <si>
    <t>BAHN MANAGEMENT CO LLC</t>
  </si>
  <si>
    <t>21223 HILLTOP</t>
  </si>
  <si>
    <t>SOUTHFIELD</t>
  </si>
  <si>
    <t>48033</t>
  </si>
  <si>
    <t>-B3268-P3819-</t>
  </si>
  <si>
    <t>PAR LYING IN GOVT LT 3 + GOVT LOT 6 DESC IN OR 2165 PG 1683</t>
  </si>
  <si>
    <t>https://www.leepa.org/Display/Displayparcel.aspx?folioID=10005020</t>
  </si>
  <si>
    <t>03462100000040000</t>
  </si>
  <si>
    <t>16435/437 CAPTIVA DR</t>
  </si>
  <si>
    <t>16435/437</t>
  </si>
  <si>
    <t>21223 HILLTOP ST</t>
  </si>
  <si>
    <t>-B1667-P2383-</t>
  </si>
  <si>
    <t>N 100 FT G L 3 SEC 3 E OF RD + N 100 FT G L 6 SEC 2</t>
  </si>
  <si>
    <t>https://www.leepa.org/Display/Displayparcel.aspx?folioID=10005018</t>
  </si>
  <si>
    <t>22452123000001644</t>
  </si>
  <si>
    <t>1644</t>
  </si>
  <si>
    <t>NANOVIC ROBERT S TR</t>
  </si>
  <si>
    <t>FOR ROBERT S NANOVIC TRUST</t>
  </si>
  <si>
    <t>1644 LANDS END VLG</t>
  </si>
  <si>
    <t>-B1774-P1720-</t>
  </si>
  <si>
    <t>LANDS END VILLAGE CONDO PH I OR 1769 PG 4701 UNIT 1644 + ELEVATOR</t>
  </si>
  <si>
    <t>https://www.leepa.org/Display/Displayparcel.aspx?folioID=10004072</t>
  </si>
  <si>
    <t>03462100000040010</t>
  </si>
  <si>
    <t>16447 CAPTIVA DR</t>
  </si>
  <si>
    <t>16447</t>
  </si>
  <si>
    <t>PAPADOPOULOS MARENOS +</t>
  </si>
  <si>
    <t>SHEPHERD MARK</t>
  </si>
  <si>
    <t>163 SILVER BIRCH AVE</t>
  </si>
  <si>
    <t>M4E 3L3</t>
  </si>
  <si>
    <t>2014000188183</t>
  </si>
  <si>
    <t>-B4775-P1382-</t>
  </si>
  <si>
    <t>-B3028-P2744-</t>
  </si>
  <si>
    <t>FR N LI GL3 + INT OF CENTE SAN-CAP E25 TH S200 TO POB OR 1526 PG 1375</t>
  </si>
  <si>
    <t>https://www.leepa.org/Display/Displayparcel.aspx?folioID=10005019</t>
  </si>
  <si>
    <t>22452123000001645</t>
  </si>
  <si>
    <t>1645</t>
  </si>
  <si>
    <t>1645 LANDS END VILLAGE</t>
  </si>
  <si>
    <t>LAMOTTA CLIFFORD</t>
  </si>
  <si>
    <t>21 ONEILL CT</t>
  </si>
  <si>
    <t>2020000308378</t>
  </si>
  <si>
    <t>-B1777-P2500-</t>
  </si>
  <si>
    <t>LANDS END VILLAGE CONDO PH II OR 1769 PG 4701 UNIT 1645 + ELEVATOR</t>
  </si>
  <si>
    <t>https://www.leepa.org/Display/Displayparcel.aspx?folioID=10004073</t>
  </si>
  <si>
    <t>0346210000005002A</t>
  </si>
  <si>
    <t>16455 CAPTIVA DR</t>
  </si>
  <si>
    <t>16455</t>
  </si>
  <si>
    <t>16455 CAPTIVA DRIVE LLC</t>
  </si>
  <si>
    <t>KEEPERS COTTAGE FARM</t>
  </si>
  <si>
    <t>RIBCHESTER ROAD</t>
  </si>
  <si>
    <t>CLAYTON LE DALE</t>
  </si>
  <si>
    <t>BLACKBURN</t>
  </si>
  <si>
    <t>BB1 9EY</t>
  </si>
  <si>
    <t>2017000058101</t>
  </si>
  <si>
    <t>-B2982-P3525-</t>
  </si>
  <si>
    <t>-B2380-P1580-</t>
  </si>
  <si>
    <t>PARL IN G L 6 IN SEC 2 + G L 3 IN SEC 3 AS DESC IN OR 1980 PG 3980</t>
  </si>
  <si>
    <t>https://www.leepa.org/Display/Displayparcel.aspx?folioID=10005027</t>
  </si>
  <si>
    <t>22452123000001646</t>
  </si>
  <si>
    <t>1646</t>
  </si>
  <si>
    <t>1646 LANDS END VILLAGE</t>
  </si>
  <si>
    <t>LAMOTTA JOSEPH M TR</t>
  </si>
  <si>
    <t>FOR JOSEPH M LAMOTTA TRUST</t>
  </si>
  <si>
    <t>69 BLACK BROOK RD</t>
  </si>
  <si>
    <t>POUND RIDGE</t>
  </si>
  <si>
    <t>10576</t>
  </si>
  <si>
    <t>-B2941-P1203-</t>
  </si>
  <si>
    <t>-B1777-P2501-</t>
  </si>
  <si>
    <t>LANDS END VILLAGE CONDO PH II OR 1769 PG 4701 UNIT 1646 + ELEVATOR</t>
  </si>
  <si>
    <t>https://www.leepa.org/Display/Displayparcel.aspx?folioID=10004074</t>
  </si>
  <si>
    <t>0346210000005001D</t>
  </si>
  <si>
    <t>001D</t>
  </si>
  <si>
    <t>16465 CAPTIVA DR</t>
  </si>
  <si>
    <t>16465</t>
  </si>
  <si>
    <t>WILLIAM E ABRAHAM TRUST +</t>
  </si>
  <si>
    <t>MARJORIE L ABRAHAM TRUST</t>
  </si>
  <si>
    <t>PO BOX 279</t>
  </si>
  <si>
    <t>2013000273774</t>
  </si>
  <si>
    <t>2010000262690</t>
  </si>
  <si>
    <t>-B3205-P1687-</t>
  </si>
  <si>
    <t>-B2102-P4754-</t>
  </si>
  <si>
    <t>PARLS IN SEC 2 + 3 E OF RD AS DESC IN OR 1918 PG 4499 + OR 1975 PG 1418</t>
  </si>
  <si>
    <t>https://www.leepa.org/Display/Displayparcel.aspx?folioID=10005025</t>
  </si>
  <si>
    <t>22452123000001647</t>
  </si>
  <si>
    <t>1647</t>
  </si>
  <si>
    <t>1647 LANDS END VILLAGE</t>
  </si>
  <si>
    <t>LAMOTTA GERALDINE C TR</t>
  </si>
  <si>
    <t>FOR GERALDINE C LAMOTTA TRUST</t>
  </si>
  <si>
    <t>-B3070-P1462-</t>
  </si>
  <si>
    <t>-B2952-P2328-</t>
  </si>
  <si>
    <t>-B2474-P1222-</t>
  </si>
  <si>
    <t>-B2352-P4464-</t>
  </si>
  <si>
    <t>LANDS END VILLAGE CONDO PH II OR 1769 PG 4701 UNIT 1647 + ELEVATOR</t>
  </si>
  <si>
    <t>https://www.leepa.org/Display/Displayparcel.aspx?folioID=10004075</t>
  </si>
  <si>
    <t>03462100000050090</t>
  </si>
  <si>
    <t>16475 CAPTIVA DR</t>
  </si>
  <si>
    <t>16475</t>
  </si>
  <si>
    <t>RECKER KEITH B</t>
  </si>
  <si>
    <t>257 SCAIFE RD</t>
  </si>
  <si>
    <t>SEWICKLEY</t>
  </si>
  <si>
    <t>15143</t>
  </si>
  <si>
    <t>-B3277-P0148-</t>
  </si>
  <si>
    <t>PAR GL3 SEC3 + GL6 SEC2 BEG 600 FT S OF NE COR GL3 TH 522.80FT W TO E ROW CAPTIVA DR</t>
  </si>
  <si>
    <t>https://www.leepa.org/Display/Displayparcel.aspx?folioID=10457105</t>
  </si>
  <si>
    <t>22452123000001648</t>
  </si>
  <si>
    <t>1648</t>
  </si>
  <si>
    <t>1648 LANDS END VILLAGE</t>
  </si>
  <si>
    <t>S C JOHNSON + SON INC</t>
  </si>
  <si>
    <t>1525 HOWE ST STE 412</t>
  </si>
  <si>
    <t>RACINE</t>
  </si>
  <si>
    <t>53403</t>
  </si>
  <si>
    <t>-B3207-P1058-</t>
  </si>
  <si>
    <t>-B2052-P2910-</t>
  </si>
  <si>
    <t>-B1778-P2245-</t>
  </si>
  <si>
    <t>LANDS END VILLAGE CONDO PH II OR 1769 PG 4701 UNIT 1648 + ELEVATOR</t>
  </si>
  <si>
    <t>https://www.leepa.org/Display/Displayparcel.aspx?folioID=10004076</t>
  </si>
  <si>
    <t>22452123000001649</t>
  </si>
  <si>
    <t>1649</t>
  </si>
  <si>
    <t>1649 LANDS END VILLAGE</t>
  </si>
  <si>
    <t>BIKINI BOTTOM LEV HOLDINGS LLC</t>
  </si>
  <si>
    <t>2007000109121</t>
  </si>
  <si>
    <t>-B2065-P4099-</t>
  </si>
  <si>
    <t>-B1820-P1553-</t>
  </si>
  <si>
    <t>LANDS END VILLAGE CONDO PH III OR 1769 PG 4701 UNIT 1649</t>
  </si>
  <si>
    <t>https://www.leepa.org/Display/Displayparcel.aspx?folioID=10004077</t>
  </si>
  <si>
    <t>0346210000005003A</t>
  </si>
  <si>
    <t>16495 CAPTIVA DR</t>
  </si>
  <si>
    <t>16495</t>
  </si>
  <si>
    <t>-B2097-P0189-</t>
  </si>
  <si>
    <t>PAR GL3 SEC3 + GL6 SEC2 BEG 600FT S OF NE COR GL3 TH W 522.80FT TO E ROW CAPTIVA DR TH S12D 15M 44SE 179FT TO POB</t>
  </si>
  <si>
    <t>https://www.leepa.org/Display/Displayparcel.aspx?folioID=10005030</t>
  </si>
  <si>
    <t>22452123000001650</t>
  </si>
  <si>
    <t>1650</t>
  </si>
  <si>
    <t>1650 LANDS END VILLAGE</t>
  </si>
  <si>
    <t>DONOVAN MARY E &amp; THOMAS TR</t>
  </si>
  <si>
    <t>FOR MARY E DONOVAN TRUST</t>
  </si>
  <si>
    <t>PO BOX 177</t>
  </si>
  <si>
    <t>-B2598-P1487-</t>
  </si>
  <si>
    <t>LANDS END VILLAGE CONDO PH III OR 1769 PG 4701 UNIT 1650</t>
  </si>
  <si>
    <t>https://www.leepa.org/Display/Displayparcel.aspx?folioID=10004078</t>
  </si>
  <si>
    <t>02462100000040030</t>
  </si>
  <si>
    <t>16501 CAPTIVA DR</t>
  </si>
  <si>
    <t>16501</t>
  </si>
  <si>
    <t>NEWLAND JOHN A &amp; BETH A</t>
  </si>
  <si>
    <t>PO BOX 296</t>
  </si>
  <si>
    <t>-B2945-P2560-</t>
  </si>
  <si>
    <t>PARL IN GOVT LT 6 LYING E OF SR 867 DESC OR 426/755 LESS OR 2097-0190</t>
  </si>
  <si>
    <t>https://www.leepa.org/Display/Displayparcel.aspx?folioID=10004918</t>
  </si>
  <si>
    <t>03462100000050030</t>
  </si>
  <si>
    <t>16507 CAPTIVA DR</t>
  </si>
  <si>
    <t>16507</t>
  </si>
  <si>
    <t>NEWLAND JOHN A + BETH A</t>
  </si>
  <si>
    <t>PARL IN GOVT LT 3 LYING EAST OF SR 867 DESC OR 426 PG 755 - LESS OR 2097-0190</t>
  </si>
  <si>
    <t>https://www.leepa.org/Display/Displayparcel.aspx?folioID=10005029</t>
  </si>
  <si>
    <t>22452123000001651</t>
  </si>
  <si>
    <t>1651</t>
  </si>
  <si>
    <t>1651 LANDS END VILLAGE</t>
  </si>
  <si>
    <t>REDISH RICKY R TR</t>
  </si>
  <si>
    <t>FOR RICKY R REDISH TRUST</t>
  </si>
  <si>
    <t>1080 E STATE RD 80</t>
  </si>
  <si>
    <t>LABELLE</t>
  </si>
  <si>
    <t>33935</t>
  </si>
  <si>
    <t>2020000152257</t>
  </si>
  <si>
    <t>2012000018804</t>
  </si>
  <si>
    <t>-B3653-P4781-</t>
  </si>
  <si>
    <t>-B1820-P1544-</t>
  </si>
  <si>
    <t>LANDS END VILLAGE CONDO PH III OR 1769 PG 4701 UNIT 1651</t>
  </si>
  <si>
    <t>https://www.leepa.org/Display/Displayparcel.aspx?folioID=10004079</t>
  </si>
  <si>
    <t>22452123000001652</t>
  </si>
  <si>
    <t>1652</t>
  </si>
  <si>
    <t>1652 LANDS END VILLAGE</t>
  </si>
  <si>
    <t>RINKER DAVID B + LEIGHAN</t>
  </si>
  <si>
    <t>556 MUIRFIELD DR</t>
  </si>
  <si>
    <t>ATLANTIS</t>
  </si>
  <si>
    <t>33462</t>
  </si>
  <si>
    <t>-B3704-P2618-</t>
  </si>
  <si>
    <t>-B3225-P0528-</t>
  </si>
  <si>
    <t>-B2633-P1321-</t>
  </si>
  <si>
    <t>-B1853-P2817-</t>
  </si>
  <si>
    <t>LANDS END VILLAGE CONDO PH III OR 1769 PG 4701 UNIT 1652</t>
  </si>
  <si>
    <t>https://www.leepa.org/Display/Displayparcel.aspx?folioID=10004080</t>
  </si>
  <si>
    <t>0246210000004004B</t>
  </si>
  <si>
    <t>004B</t>
  </si>
  <si>
    <t>16525 CAPTIVA DR</t>
  </si>
  <si>
    <t>16525</t>
  </si>
  <si>
    <t>NEWLAND JOHN A TR</t>
  </si>
  <si>
    <t>FOR JOHN A NEWLAND TRUST</t>
  </si>
  <si>
    <t>2020000266599</t>
  </si>
  <si>
    <t>-B3064-P4088-</t>
  </si>
  <si>
    <t>PARL IN GL 6 AS DESC IN OR 3355 PG 1301</t>
  </si>
  <si>
    <t>https://www.leepa.org/Display/Displayparcel.aspx?folioID=10004921</t>
  </si>
  <si>
    <t>22452123000001653</t>
  </si>
  <si>
    <t>1653</t>
  </si>
  <si>
    <t>1653 LANDS END VILLAGE</t>
  </si>
  <si>
    <t>MCCARTHY ANN TR</t>
  </si>
  <si>
    <t>FOR LANDS END REALTY TRUST</t>
  </si>
  <si>
    <t>PO BOX 472</t>
  </si>
  <si>
    <t>LANDS END VILLAGE CONDO PH IV OR 1769 PG 4701 UNIT 1653</t>
  </si>
  <si>
    <t>https://www.leepa.org/Display/Displayparcel.aspx?folioID=10004081</t>
  </si>
  <si>
    <t>0346210000005004C</t>
  </si>
  <si>
    <t>004C</t>
  </si>
  <si>
    <t>16531 CAPTIVA DR</t>
  </si>
  <si>
    <t>16531</t>
  </si>
  <si>
    <t>-B2941-P0503-</t>
  </si>
  <si>
    <t>PARL IN G L 3 SEC 3 + G L 6 SEC 2 AS DESC IN OR 3355 PG 1305</t>
  </si>
  <si>
    <t>https://www.leepa.org/Display/Displayparcel.aspx?folioID=10005033</t>
  </si>
  <si>
    <t>22452123000001654</t>
  </si>
  <si>
    <t>1654</t>
  </si>
  <si>
    <t>1654 LANDS END VILLAGE</t>
  </si>
  <si>
    <t>WILDEROTTER LAWRENCE &amp;</t>
  </si>
  <si>
    <t>WILDEROTTER MARYANN</t>
  </si>
  <si>
    <t>922 COLE DR</t>
  </si>
  <si>
    <t>2015000070758</t>
  </si>
  <si>
    <t>-B1875-P1761-</t>
  </si>
  <si>
    <t>LANDS END VILLAGE CONDO PH IV OR 1769 PG 4701 UNIT 1654</t>
  </si>
  <si>
    <t>https://www.leepa.org/Display/Displayparcel.aspx?folioID=10004082</t>
  </si>
  <si>
    <t>0246210000004004D</t>
  </si>
  <si>
    <t>004D</t>
  </si>
  <si>
    <t>16543 CAPTIVA DR</t>
  </si>
  <si>
    <t>16543</t>
  </si>
  <si>
    <t>-B2720-P0690-</t>
  </si>
  <si>
    <t>-B2686-P0932-</t>
  </si>
  <si>
    <t>PARL LYING E + W OF SR 867 DESC OR 2686 + 932</t>
  </si>
  <si>
    <t>https://www.leepa.org/Display/Displayparcel.aspx?folioID=10004922</t>
  </si>
  <si>
    <t>22452123000001655</t>
  </si>
  <si>
    <t>1655</t>
  </si>
  <si>
    <t>1655 LANDS END VILLAGE</t>
  </si>
  <si>
    <t>CLOVERREPREON LLC</t>
  </si>
  <si>
    <t>2580 RIVERWOODS RD</t>
  </si>
  <si>
    <t>RIVERWOODS</t>
  </si>
  <si>
    <t>60015</t>
  </si>
  <si>
    <t>2019000036506</t>
  </si>
  <si>
    <t>2012000177369</t>
  </si>
  <si>
    <t>2012000077313</t>
  </si>
  <si>
    <t>-B3766-P2471-</t>
  </si>
  <si>
    <t>LANDS END VILLAGE CONDO PH IV OR 1769 PG 4701 UNIT 1655</t>
  </si>
  <si>
    <t>https://www.leepa.org/Display/Displayparcel.aspx?folioID=10004083</t>
  </si>
  <si>
    <t>22452123000001656</t>
  </si>
  <si>
    <t>1656</t>
  </si>
  <si>
    <t>1656 LANDS END VILLAGE</t>
  </si>
  <si>
    <t>JORDEN EDWIN W + SUZANNE M</t>
  </si>
  <si>
    <t>625 HARPERS LN</t>
  </si>
  <si>
    <t>HUNTINGDON VALLEY</t>
  </si>
  <si>
    <t>19006</t>
  </si>
  <si>
    <t>2010000240684</t>
  </si>
  <si>
    <t>2007000293860</t>
  </si>
  <si>
    <t>-B3288-P1193-</t>
  </si>
  <si>
    <t>-B2685-P2506-</t>
  </si>
  <si>
    <t>LANDS END VILLAGE CONDO PH IV OR 1769 PG 4701 UNIT 1656</t>
  </si>
  <si>
    <t>https://www.leepa.org/Display/Displayparcel.aspx?folioID=10004084</t>
  </si>
  <si>
    <t>22452123000001657</t>
  </si>
  <si>
    <t>1657</t>
  </si>
  <si>
    <t>1657 LANDS END VILLAGE</t>
  </si>
  <si>
    <t>DUNAWAY FRANK R III &amp; AMY J</t>
  </si>
  <si>
    <t>6201 N FIELDTREE CT</t>
  </si>
  <si>
    <t>PEORIA</t>
  </si>
  <si>
    <t>61615</t>
  </si>
  <si>
    <t>2018000031863</t>
  </si>
  <si>
    <t>2010000223045</t>
  </si>
  <si>
    <t>-B4283-P0245-</t>
  </si>
  <si>
    <t>-B2608-P3453-</t>
  </si>
  <si>
    <t>LANDS END VILLAGE CONDO PH V OR 1769 PG 4701 UNIT 1657</t>
  </si>
  <si>
    <t>https://www.leepa.org/Display/Displayparcel.aspx?folioID=10004085</t>
  </si>
  <si>
    <t>02462100000040000</t>
  </si>
  <si>
    <t>16575 CAPTIVA DR</t>
  </si>
  <si>
    <t>16575</t>
  </si>
  <si>
    <t>BRISTOL HILL TRUST 7</t>
  </si>
  <si>
    <t>PO BOX 1423</t>
  </si>
  <si>
    <t>03031</t>
  </si>
  <si>
    <t>2018000201661</t>
  </si>
  <si>
    <t>-B2146-P3359-</t>
  </si>
  <si>
    <t>PAR IN GOVT LT 3 + 6 SECTION 3 DESC OR 2146 PG 3371 + OR 2146 PG 3359</t>
  </si>
  <si>
    <t>https://www.leepa.org/Display/Displayparcel.aspx?folioID=10004915</t>
  </si>
  <si>
    <t>22452123000001658</t>
  </si>
  <si>
    <t>1658</t>
  </si>
  <si>
    <t>1658 LANDS END VILLAGE</t>
  </si>
  <si>
    <t>CROWNE RICHARD A</t>
  </si>
  <si>
    <t>8428 WOODBRIAR DR</t>
  </si>
  <si>
    <t>34238</t>
  </si>
  <si>
    <t>2007000333808</t>
  </si>
  <si>
    <t>-B3844-P3066-</t>
  </si>
  <si>
    <t>-B2676-P0411-</t>
  </si>
  <si>
    <t>-B1876-P1975-</t>
  </si>
  <si>
    <t>LANDS END VILLAGE CONDO PH V OR 1769 PG 4701 UNIT 1658</t>
  </si>
  <si>
    <t>https://www.leepa.org/Display/Displayparcel.aspx?folioID=10004086</t>
  </si>
  <si>
    <t>02462100000040080</t>
  </si>
  <si>
    <t>16585 CAPTIVA DR</t>
  </si>
  <si>
    <t>16585</t>
  </si>
  <si>
    <t>SUTHERLAND GEORGE CRAIG &amp;</t>
  </si>
  <si>
    <t>SUTHERLAND AUDREY E TR FOR SUTHERLAND FAMILY TRUST</t>
  </si>
  <si>
    <t>6024 COACHMANS DR</t>
  </si>
  <si>
    <t>ELDERSBURG</t>
  </si>
  <si>
    <t>21784</t>
  </si>
  <si>
    <t>2015000057500</t>
  </si>
  <si>
    <t>2012000125698</t>
  </si>
  <si>
    <t>2007000224945</t>
  </si>
  <si>
    <t>-B3127-P3972-</t>
  </si>
  <si>
    <t>PARL IN SEC 2 + 3 LYING E OF RD GOVT LT 6 OR 2146/3371 + GOVT LT 3 OR 2146/3360</t>
  </si>
  <si>
    <t>https://www.leepa.org/Display/Displayparcel.aspx?folioID=10004926</t>
  </si>
  <si>
    <t>22452123000001659</t>
  </si>
  <si>
    <t>1659</t>
  </si>
  <si>
    <t>1659 LANDS END VILLAGE</t>
  </si>
  <si>
    <t>OZARK MOTOR &amp; SUPPLY CO</t>
  </si>
  <si>
    <t>520 S UNION</t>
  </si>
  <si>
    <t>2020000311485</t>
  </si>
  <si>
    <t>-B4381-P0868-</t>
  </si>
  <si>
    <t>-B2806-P1456-</t>
  </si>
  <si>
    <t>-B2191-P2803-</t>
  </si>
  <si>
    <t>LANDS END VILLAGE CONDO PH V OR 1769 PG 4701 UNIT 1659</t>
  </si>
  <si>
    <t>https://www.leepa.org/Display/Displayparcel.aspx?folioID=10004087</t>
  </si>
  <si>
    <t>02462100000040060</t>
  </si>
  <si>
    <t>16595 CAPTIVA DR</t>
  </si>
  <si>
    <t>16595</t>
  </si>
  <si>
    <t>KING ROGER G &amp; D CHRISTINE</t>
  </si>
  <si>
    <t>PO BOX 519</t>
  </si>
  <si>
    <t>-B2787-P2159-</t>
  </si>
  <si>
    <t>-B1857-P3105-</t>
  </si>
  <si>
    <t>-B1517-P1774-</t>
  </si>
  <si>
    <t>A PARCEL OF LAND IN SEC 03 SEC 02 OF TWP 46 RNG 21 AS DEC IN OR 1857/3105</t>
  </si>
  <si>
    <t>https://www.leepa.org/Display/Displayparcel.aspx?folioID=10004924</t>
  </si>
  <si>
    <t>22452123000001660</t>
  </si>
  <si>
    <t>1660</t>
  </si>
  <si>
    <t>1660 LANDS END VILLAGE</t>
  </si>
  <si>
    <t>DCT REAL ESTATE LLC</t>
  </si>
  <si>
    <t>94 BRONSON WAY</t>
  </si>
  <si>
    <t>SKILLMAN</t>
  </si>
  <si>
    <t>08558</t>
  </si>
  <si>
    <t>2017000266125</t>
  </si>
  <si>
    <t>2015000171651</t>
  </si>
  <si>
    <t>-B2703-P1487-</t>
  </si>
  <si>
    <t>-B2065-P4128-</t>
  </si>
  <si>
    <t>LANDS END VILLAGE CONDO PH V OR 1769 PG 4701 UNIT 1660</t>
  </si>
  <si>
    <t>https://www.leepa.org/Display/Displayparcel.aspx?folioID=10004088</t>
  </si>
  <si>
    <t>22452123000001661</t>
  </si>
  <si>
    <t>1661</t>
  </si>
  <si>
    <t>1661 LANDS END VILLAGE</t>
  </si>
  <si>
    <t>BAUMGARTEN EILEEN L TR</t>
  </si>
  <si>
    <t>FOR EILEEN L BAUMGARTEN TRUST</t>
  </si>
  <si>
    <t>15 ROLLING RIDGE RD</t>
  </si>
  <si>
    <t>NORTHFIELD</t>
  </si>
  <si>
    <t>-B2604-P3793-</t>
  </si>
  <si>
    <t>LANDS END VILLAGE CONDO PH VI OR 1769 PG 4701 UNIT 1661</t>
  </si>
  <si>
    <t>https://www.leepa.org/Display/Displayparcel.aspx?folioID=10004089</t>
  </si>
  <si>
    <t>02462100000040070</t>
  </si>
  <si>
    <t>16611 CAPTIVA DR</t>
  </si>
  <si>
    <t>16611</t>
  </si>
  <si>
    <t>ABC KIDS LLC</t>
  </si>
  <si>
    <t>2310 S REDWOOD AVE</t>
  </si>
  <si>
    <t>INDEPENDENCE</t>
  </si>
  <si>
    <t>64057</t>
  </si>
  <si>
    <t>2020000303583</t>
  </si>
  <si>
    <t>2009000179946</t>
  </si>
  <si>
    <t>FR NW COR GL 6 SEC 2 GO SLY ALG W LI SEC 6 1740 FT TO POB TH CONT SAME COURSE</t>
  </si>
  <si>
    <t>https://www.leepa.org/Display/Displayparcel.aspx?folioID=10004925</t>
  </si>
  <si>
    <t>03462100000050070</t>
  </si>
  <si>
    <t>16615 CAPTIVA DR</t>
  </si>
  <si>
    <t>16615</t>
  </si>
  <si>
    <t>FR NE COR GL 3 SEC 3 RUN SLY ALG E LI SEC 3 1740 FT TO POB TH N 89 DEG 42 MIN</t>
  </si>
  <si>
    <t>https://www.leepa.org/Display/Displayparcel.aspx?folioID=10005036</t>
  </si>
  <si>
    <t>22452123000001662</t>
  </si>
  <si>
    <t>1662</t>
  </si>
  <si>
    <t>1662 LANDS END VILLAGE</t>
  </si>
  <si>
    <t>PETER F MATTHEWS TRUST +</t>
  </si>
  <si>
    <t>JACQUELINE C MATTHEWS TRUST</t>
  </si>
  <si>
    <t>437 WALKER RD</t>
  </si>
  <si>
    <t>GREAT FALLS</t>
  </si>
  <si>
    <t>22066</t>
  </si>
  <si>
    <t>-B2674-P2192-</t>
  </si>
  <si>
    <t>-B2153-P1382-</t>
  </si>
  <si>
    <t>LANDS END VILLAGE CONDO PH VI OR 1769 PG 4701 UNIT 1662</t>
  </si>
  <si>
    <t>https://www.leepa.org/Display/Displayparcel.aspx?folioID=10004090</t>
  </si>
  <si>
    <t>0246210000004005A</t>
  </si>
  <si>
    <t>16623 CAPTIVA DR</t>
  </si>
  <si>
    <t>16623</t>
  </si>
  <si>
    <t>SANIBEL PROPERTY HOLDINGS LLC</t>
  </si>
  <si>
    <t>PO BOX 6369</t>
  </si>
  <si>
    <t>FAIR HAVEN</t>
  </si>
  <si>
    <t>07704</t>
  </si>
  <si>
    <t>2013000111486</t>
  </si>
  <si>
    <t>2007000087149</t>
  </si>
  <si>
    <t>-B2144-P2617-</t>
  </si>
  <si>
    <t>-B1354-P1182-</t>
  </si>
  <si>
    <t>PARL E OF SR S 867 + W OF ROOSEVELT CHANNEL DESC OR 1354 PG 1182 + 1639 PG1414</t>
  </si>
  <si>
    <t>https://www.leepa.org/Display/Displayparcel.aspx?folioID=10004923</t>
  </si>
  <si>
    <t>22452123000001663</t>
  </si>
  <si>
    <t>1663</t>
  </si>
  <si>
    <t>1663 LANDS END VILLAGE</t>
  </si>
  <si>
    <t>2007000029180</t>
  </si>
  <si>
    <t>-B2573-P0688-</t>
  </si>
  <si>
    <t>-B1791-P3724-</t>
  </si>
  <si>
    <t>LANDS END VILLAGE CONDO PH VI OR 1769 PG 4701 UNIT 1663</t>
  </si>
  <si>
    <t>https://www.leepa.org/Display/Displayparcel.aspx?folioID=10004091</t>
  </si>
  <si>
    <t>22452123000001664</t>
  </si>
  <si>
    <t>1664</t>
  </si>
  <si>
    <t>1664 LANDS END VILLAGE</t>
  </si>
  <si>
    <t>CORSON BRADLEY W + JOAN S</t>
  </si>
  <si>
    <t>14 GLENSHEEN WAY</t>
  </si>
  <si>
    <t>SPRING</t>
  </si>
  <si>
    <t>77382</t>
  </si>
  <si>
    <t>2012000144916</t>
  </si>
  <si>
    <t>LANDS END VILLAGE CONDO PH VI OR 1769 PG 4701 UNIT 1664</t>
  </si>
  <si>
    <t>https://www.leepa.org/Display/Displayparcel.aspx?folioID=10004092</t>
  </si>
  <si>
    <t>02462100000050000</t>
  </si>
  <si>
    <t>16645 CAPTIVA DR</t>
  </si>
  <si>
    <t>16645</t>
  </si>
  <si>
    <t>JEFFERSON SUSAN C</t>
  </si>
  <si>
    <t>PO BOX 1211</t>
  </si>
  <si>
    <t>2014000130835</t>
  </si>
  <si>
    <t>-B4247-P1855-</t>
  </si>
  <si>
    <t>FRM A POINT 2040 FT S OF NE COR OF G L 3 THN E ETC PAR LYING EAST OF CNTY R/W</t>
  </si>
  <si>
    <t>https://www.leepa.org/Display/Displayparcel.aspx?folioID=10004927</t>
  </si>
  <si>
    <t>22452123000001665</t>
  </si>
  <si>
    <t>1665</t>
  </si>
  <si>
    <t>1665 LANDS END VILLAGE</t>
  </si>
  <si>
    <t>FREDERICK MARK T &amp;</t>
  </si>
  <si>
    <t>FREDERICK MARILYN ROSE TR FOR FREDERICK TWENTY-FIRST CENTURY FAMILY TRUST</t>
  </si>
  <si>
    <t>14 EVERGREEN LN</t>
  </si>
  <si>
    <t>UNDERHILL</t>
  </si>
  <si>
    <t>05489</t>
  </si>
  <si>
    <t>2018000138632</t>
  </si>
  <si>
    <t>2008000289348</t>
  </si>
  <si>
    <t>-B4707-P0726-</t>
  </si>
  <si>
    <t>-B2792-P2692-</t>
  </si>
  <si>
    <t>LANDS END VILLAGE CONDO PH VII OR 1769 PG 4701 UNIT 1665</t>
  </si>
  <si>
    <t>https://www.leepa.org/Display/Displayparcel.aspx?folioID=10004093</t>
  </si>
  <si>
    <t>22452123000001666</t>
  </si>
  <si>
    <t>1666</t>
  </si>
  <si>
    <t>1666 LANDS END VILLAGE</t>
  </si>
  <si>
    <t>LANGBO-CAPTIVA LLC</t>
  </si>
  <si>
    <t>1160 HILLSIDE DR</t>
  </si>
  <si>
    <t>-B2208-P0232-</t>
  </si>
  <si>
    <t>-B1890-P0194-</t>
  </si>
  <si>
    <t>LANDS END VILLAGE CONDO PH VII OR 1769 PG 4701 UNIT 1666</t>
  </si>
  <si>
    <t>https://www.leepa.org/Display/Displayparcel.aspx?folioID=10004094</t>
  </si>
  <si>
    <t>02462100000070000</t>
  </si>
  <si>
    <t>16665 CAPTIVA DR</t>
  </si>
  <si>
    <t>16665</t>
  </si>
  <si>
    <t>TARPON TRAILS LLC</t>
  </si>
  <si>
    <t>BEG 2415 FT S OF NW COR GL6 TO POB OF PARC N 1/2 DESC IN INST #2018000062430 NORTH PARCEL</t>
  </si>
  <si>
    <t>https://www.leepa.org/Display/Displayparcel.aspx?folioID=10584313</t>
  </si>
  <si>
    <t>22452123000001667</t>
  </si>
  <si>
    <t>1667</t>
  </si>
  <si>
    <t>1667 LANDS END VILLAGE</t>
  </si>
  <si>
    <t>BOWFAMFAR LLC</t>
  </si>
  <si>
    <t>11353 LOCHRAVEN RD</t>
  </si>
  <si>
    <t>FISHERS</t>
  </si>
  <si>
    <t>46037</t>
  </si>
  <si>
    <t>2020000261252</t>
  </si>
  <si>
    <t>2014000198615</t>
  </si>
  <si>
    <t>-B2568-P4137-</t>
  </si>
  <si>
    <t>-B1878-P1367-</t>
  </si>
  <si>
    <t>LANDS END VILLAGE CONDO PH VII OR 1769 PG 4701 UNIT 1667</t>
  </si>
  <si>
    <t>https://www.leepa.org/Display/Displayparcel.aspx?folioID=10004095</t>
  </si>
  <si>
    <t>22452123000001668</t>
  </si>
  <si>
    <t>1668</t>
  </si>
  <si>
    <t>1668 LANDS END VILLAGE</t>
  </si>
  <si>
    <t>FADNER KENNETH + PAMELA</t>
  </si>
  <si>
    <t>145 PIPERS HILL RD</t>
  </si>
  <si>
    <t>WILTON</t>
  </si>
  <si>
    <t>06897</t>
  </si>
  <si>
    <t>-B2612-P3140-</t>
  </si>
  <si>
    <t>-B2122-P2732-</t>
  </si>
  <si>
    <t>LANDS END VILLAGE CONDO PH VII OR 1769 PG 4701 UNIT 1668</t>
  </si>
  <si>
    <t>https://www.leepa.org/Display/Displayparcel.aspx?folioID=10004096</t>
  </si>
  <si>
    <t>02462100000070020</t>
  </si>
  <si>
    <t>16685 CAPTIVA DR</t>
  </si>
  <si>
    <t>16685</t>
  </si>
  <si>
    <t>PELICAN FLATS LLC</t>
  </si>
  <si>
    <t>BEG 2415 FT S OF NW COR GL6 TO POB OF PARC N 1/2 DESC IN INST #2018000062430 SOTUH PARCEL</t>
  </si>
  <si>
    <t>https://www.leepa.org/Display/Displayparcel.aspx?folioID=10584314</t>
  </si>
  <si>
    <t>02462100000080000</t>
  </si>
  <si>
    <t>16721 CAPTIVA DR</t>
  </si>
  <si>
    <t>16721</t>
  </si>
  <si>
    <t>SEGURA ANTONIO ENRIQUE &amp;</t>
  </si>
  <si>
    <t>SEGURA MARIA</t>
  </si>
  <si>
    <t>836 MACKALL AV</t>
  </si>
  <si>
    <t>S 7.5 FT OF PARL DESC IN OR 1398 PG 824</t>
  </si>
  <si>
    <t>https://www.leepa.org/Display/Displayparcel.aspx?folioID=10004930</t>
  </si>
  <si>
    <t>02462100000070010</t>
  </si>
  <si>
    <t>16697 CAPTIVA DR</t>
  </si>
  <si>
    <t>16697</t>
  </si>
  <si>
    <t>RILEY WILLIAM</t>
  </si>
  <si>
    <t>PO BOX 760</t>
  </si>
  <si>
    <t>BEG 2415 FT S OF NW COR GL6 TO POB OF PARC S 1/2 DESC IN INST #2016000083770</t>
  </si>
  <si>
    <t>https://www.leepa.org/Display/Displayparcel.aspx?folioID=10574526</t>
  </si>
  <si>
    <t>02462100000080030</t>
  </si>
  <si>
    <t>16715 CAPTIVA DR</t>
  </si>
  <si>
    <t>16715</t>
  </si>
  <si>
    <t>VANVLECK SARITA TR</t>
  </si>
  <si>
    <t>FOR SARITA VANVLECK TRUST</t>
  </si>
  <si>
    <t>PO BOX 159</t>
  </si>
  <si>
    <t>-B0521-P0694-</t>
  </si>
  <si>
    <t>A PAR.LYING IN GL 4 SEC 3 + GL 7 SEC 2 DESC IN OR 521 PG 694</t>
  </si>
  <si>
    <t>https://www.leepa.org/Display/Displayparcel.aspx?folioID=10004934</t>
  </si>
  <si>
    <t>02462100000080040</t>
  </si>
  <si>
    <t>16723 CAPTIVA DR</t>
  </si>
  <si>
    <t>16723</t>
  </si>
  <si>
    <t>N 7.5 FT OF PARL DESC IN OR 1398 PG 822</t>
  </si>
  <si>
    <t>https://www.leepa.org/Display/Displayparcel.aspx?folioID=10004931</t>
  </si>
  <si>
    <t>0346210000004004G</t>
  </si>
  <si>
    <t>004G</t>
  </si>
  <si>
    <t>2008000027154</t>
  </si>
  <si>
    <t>-B3331-P0033-</t>
  </si>
  <si>
    <t>-B1290-P0854-</t>
  </si>
  <si>
    <t>PARL LOC IN SEC 2 DESC IN OR 1290 PG 854 LESS OR 4391/1047 + OR 4391/1104</t>
  </si>
  <si>
    <t>https://www.leepa.org/Display/Displayparcel.aspx?folioID=10493378</t>
  </si>
  <si>
    <t>02462100000080010</t>
  </si>
  <si>
    <t>16727 CAPTIVA DR</t>
  </si>
  <si>
    <t>16727</t>
  </si>
  <si>
    <t>MCCAP LLC</t>
  </si>
  <si>
    <t>COURTWOOD HOUSE</t>
  </si>
  <si>
    <t>CHARLEVILLE RD</t>
  </si>
  <si>
    <t>TULLAMORE OFFALY</t>
  </si>
  <si>
    <t>IRELAND</t>
  </si>
  <si>
    <t>2011000163928</t>
  </si>
  <si>
    <t>-B2837-P0461-</t>
  </si>
  <si>
    <t>-B2122-P3864-</t>
  </si>
  <si>
    <t>PARL ON W L1 OF S W 1/4 SEC 2 AS DESC OR 1916 PG 3418</t>
  </si>
  <si>
    <t>https://www.leepa.org/Display/Displayparcel.aspx?folioID=10004932</t>
  </si>
  <si>
    <t>02462100000080020</t>
  </si>
  <si>
    <t>16737 CAPTIVA DR</t>
  </si>
  <si>
    <t>16737</t>
  </si>
  <si>
    <t>BRYFOGLE KENNETH G &amp;</t>
  </si>
  <si>
    <t>BRYFOGLE BARBARA M</t>
  </si>
  <si>
    <t>PO BOX 416</t>
  </si>
  <si>
    <t>-B2901-P3163-</t>
  </si>
  <si>
    <t>-B1989-P2677-</t>
  </si>
  <si>
    <t>-B1989-P2676-</t>
  </si>
  <si>
    <t>PARL IN S 1/2 OF SEC 2 DESC IN OR 1426 PG 1700 + OR 1912 PG 4152</t>
  </si>
  <si>
    <t>https://www.leepa.org/Display/Displayparcel.aspx?folioID=10004933</t>
  </si>
  <si>
    <t>02462100000100000</t>
  </si>
  <si>
    <t>16777 CAPTIVA DR</t>
  </si>
  <si>
    <t>16777</t>
  </si>
  <si>
    <t>BOATMAN DENNIS L &amp;</t>
  </si>
  <si>
    <t>BOATMAN KATHERYN M</t>
  </si>
  <si>
    <t>PO BOX 747</t>
  </si>
  <si>
    <t>-B2848-P1777-</t>
  </si>
  <si>
    <t>-B2212-P0341-</t>
  </si>
  <si>
    <t>-B2094-P0881-</t>
  </si>
  <si>
    <t>PARL ON W L1 OF S W 1/4NW SEC 2 TWP 46 R 21</t>
  </si>
  <si>
    <t>https://www.leepa.org/Display/Displayparcel.aspx?folioID=10004936</t>
  </si>
  <si>
    <t>02462100000110000</t>
  </si>
  <si>
    <t>16785 CAPTIVA DR</t>
  </si>
  <si>
    <t>16785</t>
  </si>
  <si>
    <t>EQUITY VILLA FUND LP</t>
  </si>
  <si>
    <t>1930 VILLAGE CENTER CIR 3-4957</t>
  </si>
  <si>
    <t>LAS VEGAS</t>
  </si>
  <si>
    <t>NV</t>
  </si>
  <si>
    <t>89134</t>
  </si>
  <si>
    <t>2015000222605</t>
  </si>
  <si>
    <t>-B3670-P3639-</t>
  </si>
  <si>
    <t>-B1993-P0581-</t>
  </si>
  <si>
    <t>-B1187-P1540-</t>
  </si>
  <si>
    <t>BEG 3290 FT S OF NW COR GL6 E 480 FT M/L TO ROOSEVELT CHANNEL SLY ALG</t>
  </si>
  <si>
    <t>https://www.leepa.org/Display/Displayparcel.aspx?folioID=10004937</t>
  </si>
  <si>
    <t>02462100000120020</t>
  </si>
  <si>
    <t>16789 CAPTIVA DR</t>
  </si>
  <si>
    <t>16789</t>
  </si>
  <si>
    <t>FR NE COR G L 3 RUN SLY ALG TH LI COMMON TO SEC 2 + 3 FOR 3290 FT TH ELY</t>
  </si>
  <si>
    <t>https://www.leepa.org/Display/Displayparcel.aspx?folioID=10004940</t>
  </si>
  <si>
    <t>2645210100003002B</t>
  </si>
  <si>
    <t>BORREGAARD SHIRLEY</t>
  </si>
  <si>
    <t>CINDY BORREGAARD</t>
  </si>
  <si>
    <t>943 ALTADENA DR</t>
  </si>
  <si>
    <t>BRYANTS ADD TO GULF VIEW BLK 3 PB 3 PG 2 RES NO 78-8-25 OR 1301 PG 725</t>
  </si>
  <si>
    <t>https://www.leepa.org/Display/Displayparcel.aspx?folioID=10455369</t>
  </si>
  <si>
    <t>02462100000120010</t>
  </si>
  <si>
    <t>16801 CAPTIVA DR</t>
  </si>
  <si>
    <t>16801</t>
  </si>
  <si>
    <t>FOR MARGARET C HERBERT TRUST</t>
  </si>
  <si>
    <t>201 S PHILLIPS AVE STE 200</t>
  </si>
  <si>
    <t>2020000312077</t>
  </si>
  <si>
    <t>2019000208549</t>
  </si>
  <si>
    <t>-B1466-P0958-</t>
  </si>
  <si>
    <t>-B1294-P0396-</t>
  </si>
  <si>
    <t>PARL IN GOVT LOT 7 SEC 02 TWP 46 R 21 DESC IN OR 1294 PG 0396</t>
  </si>
  <si>
    <t>https://www.leepa.org/Display/Displayparcel.aspx?folioID=10004939</t>
  </si>
  <si>
    <t>02462100000130010</t>
  </si>
  <si>
    <t>000013</t>
  </si>
  <si>
    <t>16813 CAPTIVA DR</t>
  </si>
  <si>
    <t>16813</t>
  </si>
  <si>
    <t>NICASTRO NEIL &amp; KIMBERLY</t>
  </si>
  <si>
    <t>PO BOX 84</t>
  </si>
  <si>
    <t>-B4366-P0538-</t>
  </si>
  <si>
    <t>-B2041-P1590-</t>
  </si>
  <si>
    <t>-B1912-P0022-</t>
  </si>
  <si>
    <t>TRACT OF LND IN GOVT LT 7 CONTAINING 28028 SF PER OR 1596 PG 2019</t>
  </si>
  <si>
    <t>https://www.leepa.org/Display/Displayparcel.aspx?folioID=10004942</t>
  </si>
  <si>
    <t>02462100000130000</t>
  </si>
  <si>
    <t>16825 CAPTIVA DR</t>
  </si>
  <si>
    <t>16825</t>
  </si>
  <si>
    <t>16825 LLC</t>
  </si>
  <si>
    <t>5049 JOEWOOD DR</t>
  </si>
  <si>
    <t>2019000169201</t>
  </si>
  <si>
    <t>-B4185-P1876-</t>
  </si>
  <si>
    <t>-B2956-P2980-</t>
  </si>
  <si>
    <t>-B1726-P3924-</t>
  </si>
  <si>
    <t>PARL IN GOVT LOT 7 DESC IN OR 1504 PG 993 LESS 13.001</t>
  </si>
  <si>
    <t>https://www.leepa.org/Display/Displayparcel.aspx?folioID=10004941</t>
  </si>
  <si>
    <t>02462100000140000</t>
  </si>
  <si>
    <t>16841 CAPTIVA DR</t>
  </si>
  <si>
    <t>16841</t>
  </si>
  <si>
    <t>NOYES FRANK R &amp; JOANNE TR</t>
  </si>
  <si>
    <t>FOR NOYES HOLDING TRUST</t>
  </si>
  <si>
    <t>9400 CUNNINGHAM</t>
  </si>
  <si>
    <t>-B2063-P1873-</t>
  </si>
  <si>
    <t>-B2033-P0641-</t>
  </si>
  <si>
    <t>PARL IN G L 7 AS DESC IN OR 1123 PG 1404 E OF RD</t>
  </si>
  <si>
    <t>https://www.leepa.org/Display/Displayparcel.aspx?folioID=10004943</t>
  </si>
  <si>
    <t>02462100000150000</t>
  </si>
  <si>
    <t>16849 CAPTIVA DR</t>
  </si>
  <si>
    <t>16849</t>
  </si>
  <si>
    <t>FODEN GLENN</t>
  </si>
  <si>
    <t>PO BOX 18565 RPO RICHVIEW</t>
  </si>
  <si>
    <t>ETOBICOKE</t>
  </si>
  <si>
    <t>M9R 4C8</t>
  </si>
  <si>
    <t>2012000166939</t>
  </si>
  <si>
    <t>-B1907-P1181-</t>
  </si>
  <si>
    <t>PARL IN S 2 T 46 R 21 DESC IN INST #2015000275420</t>
  </si>
  <si>
    <t>https://www.leepa.org/Display/Displayparcel.aspx?folioID=10004944</t>
  </si>
  <si>
    <t>02462100000160010</t>
  </si>
  <si>
    <t>16861 CAPTIVA DR</t>
  </si>
  <si>
    <t>16861</t>
  </si>
  <si>
    <t>LUSCIOUS GREEN PROPERTIES LLC</t>
  </si>
  <si>
    <t>2016000018097</t>
  </si>
  <si>
    <t>PARL IN S 2 T 46 R 21 DESC IN INST #2015000275421</t>
  </si>
  <si>
    <t>https://www.leepa.org/Display/Displayparcel.aspx?folioID=10572842</t>
  </si>
  <si>
    <t>02462100000170060</t>
  </si>
  <si>
    <t>16879 CAPTIVA DR</t>
  </si>
  <si>
    <t>16879</t>
  </si>
  <si>
    <t>MELIX CORP</t>
  </si>
  <si>
    <t>9350 CONROY WINDERMERE RD</t>
  </si>
  <si>
    <t>WINDERMERE</t>
  </si>
  <si>
    <t>34786</t>
  </si>
  <si>
    <t>2005000135171</t>
  </si>
  <si>
    <t>-B3168-P1644-</t>
  </si>
  <si>
    <t>-B2036-P0961-</t>
  </si>
  <si>
    <t>-B1595-P0135-</t>
  </si>
  <si>
    <t>PARL BETWEEN CHANNEL + SR S 867 IN S W 1/4 SEC 2 TWP 46 R 21 OR 927 PG 58</t>
  </si>
  <si>
    <t>https://www.leepa.org/Display/Displayparcel.aspx?folioID=10004950</t>
  </si>
  <si>
    <t>02462100000170040</t>
  </si>
  <si>
    <t>16891 CAPTIVA DR</t>
  </si>
  <si>
    <t>16891</t>
  </si>
  <si>
    <t>PO BOX 1369</t>
  </si>
  <si>
    <t>SOUTHAMPTON</t>
  </si>
  <si>
    <t>11969</t>
  </si>
  <si>
    <t>2012000013813</t>
  </si>
  <si>
    <t>2011000253890</t>
  </si>
  <si>
    <t>2007000270776</t>
  </si>
  <si>
    <t>-B1978-P0998-</t>
  </si>
  <si>
    <t>S 100 FT OF N 1600 FT OF GL7 E OF COUNTY RD TO ROOSEVELT CHANNEL</t>
  </si>
  <si>
    <t>https://www.leepa.org/Display/Displayparcel.aspx?folioID=10004949</t>
  </si>
  <si>
    <t>02462100000170030</t>
  </si>
  <si>
    <t>16897 CAPTIVA DR</t>
  </si>
  <si>
    <t>16897</t>
  </si>
  <si>
    <t>536 WASHINGTON STREET LIMITED</t>
  </si>
  <si>
    <t>WANDA O'CONNOR</t>
  </si>
  <si>
    <t>34 QUANTO CT</t>
  </si>
  <si>
    <t>33912</t>
  </si>
  <si>
    <t>2016000239809</t>
  </si>
  <si>
    <t>-B4355-P4018-</t>
  </si>
  <si>
    <t>-B3592-P3892-</t>
  </si>
  <si>
    <t>-B3429-P2758-</t>
  </si>
  <si>
    <t>S 100 FT OF N 1700 FT OF GL7 W OF ROOSEVELT CHANNEL + E OF SANIBEL- CAPTIVA RD</t>
  </si>
  <si>
    <t>https://www.leepa.org/Display/Displayparcel.aspx?folioID=10004948</t>
  </si>
  <si>
    <t>02462100000170020</t>
  </si>
  <si>
    <t>16915 CAPTIVA DR</t>
  </si>
  <si>
    <t>16915</t>
  </si>
  <si>
    <t>WHITE THOMAS R TR</t>
  </si>
  <si>
    <t>FOR THOMAS R WHITE TRUST</t>
  </si>
  <si>
    <t>75-433 ARBOR DR</t>
  </si>
  <si>
    <t>2015000052496</t>
  </si>
  <si>
    <t>-B4356-P1740-</t>
  </si>
  <si>
    <t>-B3585-P1035-</t>
  </si>
  <si>
    <t>-B3429-P2766-</t>
  </si>
  <si>
    <t>S 100 FT OF N 1800 FT OF GOVT LT 7 W OF ROOSEVELT CHANNEL TO ELY LI OF ST RD S-867</t>
  </si>
  <si>
    <t>https://www.leepa.org/Display/Displayparcel.aspx?folioID=10004946</t>
  </si>
  <si>
    <t>02462100000170070</t>
  </si>
  <si>
    <t>16969 CAPTIVA DR</t>
  </si>
  <si>
    <t>16969</t>
  </si>
  <si>
    <t>THYE-MIVILLE MARGARETHE &amp;</t>
  </si>
  <si>
    <t>MIVILLE RENE ANDRE</t>
  </si>
  <si>
    <t>BOX 9</t>
  </si>
  <si>
    <t>-B2644-P3230-</t>
  </si>
  <si>
    <t>PARL IN GOVT LT 7 DESC OR 2644 PG 3230 LESS OR 2467/2151-2155</t>
  </si>
  <si>
    <t>https://www.leepa.org/Display/Displayparcel.aspx?folioID=10004951</t>
  </si>
  <si>
    <t>0246210000017007A</t>
  </si>
  <si>
    <t>16977/979 CAPTIVA DR</t>
  </si>
  <si>
    <t>16977/979</t>
  </si>
  <si>
    <t>COVERT LORI C</t>
  </si>
  <si>
    <t>47 LONG LAKE DR</t>
  </si>
  <si>
    <t>HAMMONDS PLANS</t>
  </si>
  <si>
    <t>NS</t>
  </si>
  <si>
    <t>B4B 1K6</t>
  </si>
  <si>
    <t>2017000193976</t>
  </si>
  <si>
    <t>-B3022-P0694-</t>
  </si>
  <si>
    <t>-B2331-P0501-</t>
  </si>
  <si>
    <t>PARL IN GL 7 AS DESC OR 1870 PG 2376</t>
  </si>
  <si>
    <t>https://www.leepa.org/Display/Displayparcel.aspx?folioID=10004952</t>
  </si>
  <si>
    <t>0246210000017007B</t>
  </si>
  <si>
    <t>007B</t>
  </si>
  <si>
    <t>16989 CAPTIVA DR</t>
  </si>
  <si>
    <t>16989</t>
  </si>
  <si>
    <t>DUNBAR CAPTIVA REALTY LLC</t>
  </si>
  <si>
    <t>THOMAS DUNBAR</t>
  </si>
  <si>
    <t>418 KNIGHTSBRIDGE RD STE 2</t>
  </si>
  <si>
    <t>40206</t>
  </si>
  <si>
    <t>PARL IN GOVT LT 7 DESC OR 2467 PG 2155</t>
  </si>
  <si>
    <t>https://www.leepa.org/Display/Displayparcel.aspx?folioID=10004953</t>
  </si>
  <si>
    <t>35452100000050170</t>
  </si>
  <si>
    <t>17 URCHIN CT</t>
  </si>
  <si>
    <t>YOUNG JAMES K + SHERYL R</t>
  </si>
  <si>
    <t>1015 S DELAWARE AVE</t>
  </si>
  <si>
    <t>2013000122951</t>
  </si>
  <si>
    <t>2012000224574</t>
  </si>
  <si>
    <t>-B1754-P1126-</t>
  </si>
  <si>
    <t>SUNSET CAPTIVA UNREC DESC OR 1334 PG 1572 LOT 17</t>
  </si>
  <si>
    <t>https://www.leepa.org/Display/Displayparcel.aspx?folioID=10004673</t>
  </si>
  <si>
    <t>11462100000170150</t>
  </si>
  <si>
    <t>17001 CAPTIVA DR</t>
  </si>
  <si>
    <t>17001</t>
  </si>
  <si>
    <t>LANIGAN MICHAEL P</t>
  </si>
  <si>
    <t>PO BOX 76</t>
  </si>
  <si>
    <t>-B4388-P0864-</t>
  </si>
  <si>
    <t>-B3703-P1061-</t>
  </si>
  <si>
    <t>-B2158-P2307-</t>
  </si>
  <si>
    <t>-B1789-P0393-</t>
  </si>
  <si>
    <t>PARL 17 DIV OF PARL IN SECS 2 3 10 + 11 DESC IN OR 1540 PG 1618</t>
  </si>
  <si>
    <t>https://www.leepa.org/Display/Displayparcel.aspx?folioID=10005143</t>
  </si>
  <si>
    <t>11462100000170140</t>
  </si>
  <si>
    <t>17021 CAPTIVA DR</t>
  </si>
  <si>
    <t>17021</t>
  </si>
  <si>
    <t>MCDOWELL NORMAN</t>
  </si>
  <si>
    <t>PO BOX 104</t>
  </si>
  <si>
    <t>-B1535-P2093-</t>
  </si>
  <si>
    <t>PARL 16 DIV OF PARL IN SECS 2 3 10 + 11 DESC IN OR 1535 PG 2093</t>
  </si>
  <si>
    <t>https://www.leepa.org/Display/Displayparcel.aspx?folioID=10005142</t>
  </si>
  <si>
    <t>11462100000170130</t>
  </si>
  <si>
    <t>17041 CAPTIVA DR</t>
  </si>
  <si>
    <t>17041</t>
  </si>
  <si>
    <t>17041 CAPTIVA DRIVE LLC</t>
  </si>
  <si>
    <t>375 CHESTNUT ST</t>
  </si>
  <si>
    <t>2020000004894</t>
  </si>
  <si>
    <t>2014000029711</t>
  </si>
  <si>
    <t>-B2966-P1948-</t>
  </si>
  <si>
    <t>-B2577-P0408-</t>
  </si>
  <si>
    <t>PARL 15 DIV OF PAR IN SECS 2 3 10 + 11 DESC IN OR 1538 PG 742</t>
  </si>
  <si>
    <t>https://www.leepa.org/Display/Displayparcel.aspx?folioID=10005141</t>
  </si>
  <si>
    <t>11462100000170180</t>
  </si>
  <si>
    <t>17061 CAPTIVA DR</t>
  </si>
  <si>
    <t>17061</t>
  </si>
  <si>
    <t>GODDESS OF WISDOM LP</t>
  </si>
  <si>
    <t>1133 PRINCETON RD</t>
  </si>
  <si>
    <t>15205</t>
  </si>
  <si>
    <t>2013000016199</t>
  </si>
  <si>
    <t>2012000272001</t>
  </si>
  <si>
    <t>2008000029164</t>
  </si>
  <si>
    <t>-B3251-P2317-</t>
  </si>
  <si>
    <t>PARL IN SECS 2 3 10 + 11 DESC IN OR 1648 PG 221</t>
  </si>
  <si>
    <t>https://www.leepa.org/Display/Displayparcel.aspx?folioID=10005146</t>
  </si>
  <si>
    <t>11462100000170170</t>
  </si>
  <si>
    <t>17081 CAPTIVA DR</t>
  </si>
  <si>
    <t>17081</t>
  </si>
  <si>
    <t>MIVILLE RENE &amp;</t>
  </si>
  <si>
    <t>MIVILLE MARGARETHE THYE</t>
  </si>
  <si>
    <t>PO BOX 9</t>
  </si>
  <si>
    <t>-B3112-P1086-</t>
  </si>
  <si>
    <t>-B1682-P1570-</t>
  </si>
  <si>
    <t>PARL IN SEC 2 3 10 + 11 DESC IN OR 1647 PG 1782</t>
  </si>
  <si>
    <t>https://www.leepa.org/Display/Displayparcel.aspx?folioID=10005145</t>
  </si>
  <si>
    <t>1146210000017012A</t>
  </si>
  <si>
    <t>012A</t>
  </si>
  <si>
    <t>17101 CAPTIVA DR</t>
  </si>
  <si>
    <t>17101</t>
  </si>
  <si>
    <t>SORGENFREI LLC</t>
  </si>
  <si>
    <t>2596 WULFERT RD</t>
  </si>
  <si>
    <t>-B4024-P3471-</t>
  </si>
  <si>
    <t>-B1763-P2193-</t>
  </si>
  <si>
    <t>PARL 12 DIV OF PARL IN SECS 2 3 10 + 11 DESC IN OR 1653 PG 4065</t>
  </si>
  <si>
    <t>https://www.leepa.org/Display/Displayparcel.aspx?folioID=10005140</t>
  </si>
  <si>
    <t>1146210000017011A</t>
  </si>
  <si>
    <t>17121 CAPTIVA DR</t>
  </si>
  <si>
    <t>17121</t>
  </si>
  <si>
    <t>WILLIAMS THOMAS W</t>
  </si>
  <si>
    <t>PO BOX 1088</t>
  </si>
  <si>
    <t>PARL 11 DIV OF PARL IN SECS 2 3 10 + 11 DESC IN OR 1542 PG 1007</t>
  </si>
  <si>
    <t>https://www.leepa.org/Display/Displayparcel.aspx?folioID=10005138</t>
  </si>
  <si>
    <t>11462100000170220</t>
  </si>
  <si>
    <t>17141 CAPTIVA DR</t>
  </si>
  <si>
    <t>17141</t>
  </si>
  <si>
    <t>MOBED DARAYES &amp; GOHER D</t>
  </si>
  <si>
    <t>PAR IN SECS 2 3 10 + 11 DESC OR 3458 PG 0088 AKA PARCEL B</t>
  </si>
  <si>
    <t>https://www.leepa.org/Display/Displayparcel.aspx?folioID=10465122</t>
  </si>
  <si>
    <t>11462100000170100</t>
  </si>
  <si>
    <t>17171 CAPTIVA DR</t>
  </si>
  <si>
    <t>17171</t>
  </si>
  <si>
    <t>MULLINS MICHAEL C &amp;</t>
  </si>
  <si>
    <t>MULLINS CANNELLA C</t>
  </si>
  <si>
    <t>PARCEL DESC IN OR 3550 PG 1721 AKA PARCEL A EAST PARCEL</t>
  </si>
  <si>
    <t>https://www.leepa.org/Display/Displayparcel.aspx?folioID=10005136</t>
  </si>
  <si>
    <t>35452100000050180</t>
  </si>
  <si>
    <t>18 URCHIN CT</t>
  </si>
  <si>
    <t>FOX ROBERT L TR</t>
  </si>
  <si>
    <t>FOR ROBERT L FOX TRUST</t>
  </si>
  <si>
    <t>2851 CHARLEVOIX DR SE STE 116</t>
  </si>
  <si>
    <t>-B4386-P0021-</t>
  </si>
  <si>
    <t>-B3238-P2323-</t>
  </si>
  <si>
    <t>-B2978-P3709-</t>
  </si>
  <si>
    <t>-B2660-P3108-</t>
  </si>
  <si>
    <t>SUNSET CAPTIVA UNREC LOT 18 DESC OR 1283 PG 1535</t>
  </si>
  <si>
    <t>https://www.leepa.org/Display/Displayparcel.aspx?folioID=10004674</t>
  </si>
  <si>
    <t>35452100000050190</t>
  </si>
  <si>
    <t>19 URCHIN CT</t>
  </si>
  <si>
    <t>CROWLEY MELISSA TR</t>
  </si>
  <si>
    <t>FOR BADOWSKI FAMILY TRUST</t>
  </si>
  <si>
    <t>36847 TAILFEATHER DR</t>
  </si>
  <si>
    <t>NORTH RIDGEVILLE</t>
  </si>
  <si>
    <t>44039</t>
  </si>
  <si>
    <t>2016000121792</t>
  </si>
  <si>
    <t>-B4739-P0480-</t>
  </si>
  <si>
    <t>-B2641-P2522-</t>
  </si>
  <si>
    <t>-B2036-P1687-</t>
  </si>
  <si>
    <t>SUNSET CAPTIVA UNREC DESC IN OR 1384 PG 0885 LOT 19</t>
  </si>
  <si>
    <t>https://www.leepa.org/Display/Displayparcel.aspx?folioID=10004675</t>
  </si>
  <si>
    <t>27452103000020080</t>
  </si>
  <si>
    <t>95</t>
  </si>
  <si>
    <t>SUBMERGED</t>
  </si>
  <si>
    <t>14700 CAPTIVA DR</t>
  </si>
  <si>
    <t>14700</t>
  </si>
  <si>
    <t>CARNEY TIMOTHY M TR</t>
  </si>
  <si>
    <t>FOR TIMOTHY M CARNEY + SUSAN J LEISTER TRUST</t>
  </si>
  <si>
    <t>513 MARSH CREEK RD</t>
  </si>
  <si>
    <t>VENICE</t>
  </si>
  <si>
    <t>34292</t>
  </si>
  <si>
    <t>GULF VIEW BLK 2 PB 3 PG 8 LOT 8</t>
  </si>
  <si>
    <t>https://www.leepa.org/Display/Displayparcel.aspx?folioID=10004655</t>
  </si>
  <si>
    <t>35452100000050200</t>
  </si>
  <si>
    <t>20 URCHIN CT</t>
  </si>
  <si>
    <t>20 SUNSET CAPTIVA LLC</t>
  </si>
  <si>
    <t>41 COVERED BRIDGE LN</t>
  </si>
  <si>
    <t>62221</t>
  </si>
  <si>
    <t>2009000114776</t>
  </si>
  <si>
    <t>2007000311171</t>
  </si>
  <si>
    <t>-B1291-P2322-</t>
  </si>
  <si>
    <t>SUNSET CAPTIVA UNREC DESC OR 1291 PG 2322 LOT 20</t>
  </si>
  <si>
    <t>https://www.leepa.org/Display/Displayparcel.aspx?folioID=10004676</t>
  </si>
  <si>
    <t>35452100000050210</t>
  </si>
  <si>
    <t>21 URCHIN CT</t>
  </si>
  <si>
    <t>DISTELHORST CRAIG TIPTON</t>
  </si>
  <si>
    <t>PO BOX 3470</t>
  </si>
  <si>
    <t>21403</t>
  </si>
  <si>
    <t>-B3691-P2161-</t>
  </si>
  <si>
    <t>-B3312-P3745-</t>
  </si>
  <si>
    <t>-B2645-P4134-</t>
  </si>
  <si>
    <t>SUNSET CAPTIVA UNREC LOT 21 DESC OR 1283 PG 2087</t>
  </si>
  <si>
    <t>https://www.leepa.org/Display/Displayparcel.aspx?folioID=10004677</t>
  </si>
  <si>
    <t>35452100000050220</t>
  </si>
  <si>
    <t>22 URCHIN CT</t>
  </si>
  <si>
    <t>NOVACK ASSO LP III</t>
  </si>
  <si>
    <t>RINET CO K WALLACE</t>
  </si>
  <si>
    <t>101 FEDERAL ST FL 14</t>
  </si>
  <si>
    <t>-B3439-P1747-</t>
  </si>
  <si>
    <t>-B2939-P3919-</t>
  </si>
  <si>
    <t>-B1993-P3631-</t>
  </si>
  <si>
    <t>-B1904-P0200-</t>
  </si>
  <si>
    <t>SUNSET CAPTIVA UNREC LOT 22 DESC OR 1289 PG 1778</t>
  </si>
  <si>
    <t>https://www.leepa.org/Display/Displayparcel.aspx?folioID=10004678</t>
  </si>
  <si>
    <t>35452100000050240</t>
  </si>
  <si>
    <t>24 URCHIN CT</t>
  </si>
  <si>
    <t>JOHNSTON BRUCE D &amp;</t>
  </si>
  <si>
    <t>JOHNSTON JEANNIE M</t>
  </si>
  <si>
    <t>14672 SUMMER BLOSSOM LN</t>
  </si>
  <si>
    <t>2007000283245</t>
  </si>
  <si>
    <t>-B4737-P3130-</t>
  </si>
  <si>
    <t>-B1333-P1674-</t>
  </si>
  <si>
    <t>-B1333-P1672-</t>
  </si>
  <si>
    <t>SUNSET CAPTIVA UNREC LOT 24 DESC OR 1333 PG 1674</t>
  </si>
  <si>
    <t>https://www.leepa.org/Display/Displayparcel.aspx?folioID=10004680</t>
  </si>
  <si>
    <t>35452100000050250</t>
  </si>
  <si>
    <t>25 URCHIN CT</t>
  </si>
  <si>
    <t>PATRICIA RAE CHIPMAN TRUST +</t>
  </si>
  <si>
    <t>JOHN CHIPMAN TRUST</t>
  </si>
  <si>
    <t>J CHIPMAN #16160008694341 ASG</t>
  </si>
  <si>
    <t>38 FOUNTAIN SQ PLAZA MD1090FB</t>
  </si>
  <si>
    <t>45263</t>
  </si>
  <si>
    <t>-B3091-P2109-</t>
  </si>
  <si>
    <t>-B2488-P3245-</t>
  </si>
  <si>
    <t>SUNSET CAPTIVA UNREC LOT 25 DESC OR 1318 PG 1726</t>
  </si>
  <si>
    <t>https://www.leepa.org/Display/Displayparcel.aspx?folioID=10004681</t>
  </si>
  <si>
    <t>35452100000050260</t>
  </si>
  <si>
    <t>26 URCHIN CT</t>
  </si>
  <si>
    <t>SISTO OMAR</t>
  </si>
  <si>
    <t>9701 SW 100 AV RD</t>
  </si>
  <si>
    <t>33176</t>
  </si>
  <si>
    <t>-B3826-P3777-</t>
  </si>
  <si>
    <t>-B3361-P2145-</t>
  </si>
  <si>
    <t>-B2433-P3074-</t>
  </si>
  <si>
    <t>-B1997-P0139-</t>
  </si>
  <si>
    <t>SUNSET CAPTIVA UNREC LOT 26 DESC OR 1343 PG 484</t>
  </si>
  <si>
    <t>https://www.leepa.org/Display/Displayparcel.aspx?folioID=10004682</t>
  </si>
  <si>
    <t>35452100000050270</t>
  </si>
  <si>
    <t>27 URCHIN CT</t>
  </si>
  <si>
    <t>GIANFRANCESCHI GUIDO &amp;</t>
  </si>
  <si>
    <t>GIANFRANCESCHI HELENE TR FOR GIANFRANCESCHI FAMILY TRUST</t>
  </si>
  <si>
    <t>52 LAKE PL N</t>
  </si>
  <si>
    <t>DANBURY</t>
  </si>
  <si>
    <t>06810</t>
  </si>
  <si>
    <t>-B1904-P1472-</t>
  </si>
  <si>
    <t>-B1679-P3756-</t>
  </si>
  <si>
    <t>SUNSET CAPTIVA UNREC LOT 27 DESC OR 1349 PG 1671</t>
  </si>
  <si>
    <t>https://www.leepa.org/Display/Displayparcel.aspx?folioID=10004683</t>
  </si>
  <si>
    <t>35452100000050280</t>
  </si>
  <si>
    <t>28 URCHIN CT</t>
  </si>
  <si>
    <t>PIKE JOHN H + CHRISTINE</t>
  </si>
  <si>
    <t>WHITE HOUSE LEAZES LANE</t>
  </si>
  <si>
    <t>HEXHAM</t>
  </si>
  <si>
    <t>NORTHUMBERLAND</t>
  </si>
  <si>
    <t>NE46 3AZ</t>
  </si>
  <si>
    <t>2012000085873</t>
  </si>
  <si>
    <t>-B4198-P3628-</t>
  </si>
  <si>
    <t>-B3112-P3136-</t>
  </si>
  <si>
    <t>-B2567-P2915-</t>
  </si>
  <si>
    <t>SUNSET CAPTIVA UNREC LOT 28 DESC OR 1270 PG 761</t>
  </si>
  <si>
    <t>https://www.leepa.org/Display/Displayparcel.aspx?folioID=10004684</t>
  </si>
  <si>
    <t>35452100000050290</t>
  </si>
  <si>
    <t>29 URCHIN CT</t>
  </si>
  <si>
    <t>YOUNG JEFFREY RUSSELL</t>
  </si>
  <si>
    <t>-B1335-P1847-</t>
  </si>
  <si>
    <t>SUNSET CAPTIVA UNREC LOT 29 DESC OR 1335 PG 1847</t>
  </si>
  <si>
    <t>https://www.leepa.org/Display/Displayparcel.aspx?folioID=10004685</t>
  </si>
  <si>
    <t>35452100000050300</t>
  </si>
  <si>
    <t>30 URCHIN CT</t>
  </si>
  <si>
    <t>ZASHIN MARCIA G +</t>
  </si>
  <si>
    <t>COOK GAIL G</t>
  </si>
  <si>
    <t>21 HUNTING HOLLOW DR</t>
  </si>
  <si>
    <t>SUNSET CAPTIVA UNREC LOT 30 DESC OR 1360 PG 686</t>
  </si>
  <si>
    <t>https://www.leepa.org/Display/Displayparcel.aspx?folioID=10004686</t>
  </si>
  <si>
    <t>35452100000050310</t>
  </si>
  <si>
    <t>31 URCHIN CT</t>
  </si>
  <si>
    <t>KOLMAN CARL BRIAN &amp;</t>
  </si>
  <si>
    <t>HALPIN STEPHANIE K TR FOR CARL BRIAN KOLMAN AND STEPHANIE K HALPIN TRUST</t>
  </si>
  <si>
    <t>30 HUNTLEIGH WOODS DR</t>
  </si>
  <si>
    <t>2019000183732</t>
  </si>
  <si>
    <t>2012000082704</t>
  </si>
  <si>
    <t>-B4225-P1273-</t>
  </si>
  <si>
    <t>-B3182-P4222-</t>
  </si>
  <si>
    <t>SUNSET CAPTIVA UNREC LOT 31 DESC OR 1285 PG 1856</t>
  </si>
  <si>
    <t>https://www.leepa.org/Display/Displayparcel.aspx?folioID=10004687</t>
  </si>
  <si>
    <t>264521270000A1100</t>
  </si>
  <si>
    <t>3110 TENNIS VILLAS</t>
  </si>
  <si>
    <t>3110</t>
  </si>
  <si>
    <t>TENNIS VILLAS</t>
  </si>
  <si>
    <t>2302543 ONTARIO INC</t>
  </si>
  <si>
    <t>83 MILL RD</t>
  </si>
  <si>
    <t>M9C 1X6</t>
  </si>
  <si>
    <t>2014000083805</t>
  </si>
  <si>
    <t>-B3666-P4040-</t>
  </si>
  <si>
    <t>-B1940-P2764-</t>
  </si>
  <si>
    <t>-B1239-P2112-</t>
  </si>
  <si>
    <t>TENNIS VILLAS CONDO PH 1 BLDG A OR 1237 PG 1217 UNIT A-110</t>
  </si>
  <si>
    <t>https://www.leepa.org/Display/Displayparcel.aspx?folioID=10004391</t>
  </si>
  <si>
    <t>264521270000A1090</t>
  </si>
  <si>
    <t>3111 TENNIS VILLAS</t>
  </si>
  <si>
    <t>3111</t>
  </si>
  <si>
    <t>COREY SEAN C &amp; HEATHER S</t>
  </si>
  <si>
    <t>5504 TRIPLE CROWN DR</t>
  </si>
  <si>
    <t>FREDERICK</t>
  </si>
  <si>
    <t>80504</t>
  </si>
  <si>
    <t>2017000078449</t>
  </si>
  <si>
    <t>-B4181-P1619-</t>
  </si>
  <si>
    <t>-B1956-P0341-</t>
  </si>
  <si>
    <t>-B1239-P2099-</t>
  </si>
  <si>
    <t>TENNIS VILLAS CONDO PH 1 BLDG A OR 1237 PG 1217 UNIT A-109</t>
  </si>
  <si>
    <t>https://www.leepa.org/Display/Displayparcel.aspx?folioID=10004390</t>
  </si>
  <si>
    <t>264521270000A1080</t>
  </si>
  <si>
    <t>3112 TENNIS VILLAS</t>
  </si>
  <si>
    <t>3112</t>
  </si>
  <si>
    <t>PACE WILLIAM A TR</t>
  </si>
  <si>
    <t>FOR WILLIAM A + MAXINE H PACE TRUST</t>
  </si>
  <si>
    <t>277 E KELLER CT</t>
  </si>
  <si>
    <t>HERNANDO</t>
  </si>
  <si>
    <t>34442</t>
  </si>
  <si>
    <t>-B1644-P0222-</t>
  </si>
  <si>
    <t>-B1245-P0830-</t>
  </si>
  <si>
    <t>TENNIS VILLAS CONDO PH 1 BLDG A OR 1237 PG 1217 UNIT A-108</t>
  </si>
  <si>
    <t>https://www.leepa.org/Display/Displayparcel.aspx?folioID=10004389</t>
  </si>
  <si>
    <t>264521270000A1070</t>
  </si>
  <si>
    <t>3113 TENNIS VILLAS</t>
  </si>
  <si>
    <t>3113</t>
  </si>
  <si>
    <t>PETERS GERHARD + LUANN</t>
  </si>
  <si>
    <t>39 SUSSEX RD</t>
  </si>
  <si>
    <t>NEW PROVIDENCE</t>
  </si>
  <si>
    <t>07974</t>
  </si>
  <si>
    <t>2013000207371</t>
  </si>
  <si>
    <t>-B3818-P1829-</t>
  </si>
  <si>
    <t>-B3525-P3353-</t>
  </si>
  <si>
    <t>-B2354-P0580-</t>
  </si>
  <si>
    <t>TENNIS VILLAS CONDO PH 1 BLDG A OR 1237 PG 1217 UNIT A-107</t>
  </si>
  <si>
    <t>https://www.leepa.org/Display/Displayparcel.aspx?folioID=10004388</t>
  </si>
  <si>
    <t>264521270000A1060</t>
  </si>
  <si>
    <t>3114 TENNIS VILLAS</t>
  </si>
  <si>
    <t>3114</t>
  </si>
  <si>
    <t>SMITH SHEILA F +</t>
  </si>
  <si>
    <t>SMITH STUART</t>
  </si>
  <si>
    <t>343 RANDALL ST</t>
  </si>
  <si>
    <t>OAKVILLE</t>
  </si>
  <si>
    <t>L6J 1R3</t>
  </si>
  <si>
    <t>2020000111117</t>
  </si>
  <si>
    <t>2007000198233</t>
  </si>
  <si>
    <t>-B1648-P4009-</t>
  </si>
  <si>
    <t>-B1242-P0341-</t>
  </si>
  <si>
    <t>TENNIS VILLAS CONDO PH 1 BLDG A OR 1237 PG 1217 UNIT A-106</t>
  </si>
  <si>
    <t>https://www.leepa.org/Display/Displayparcel.aspx?folioID=10004387</t>
  </si>
  <si>
    <t>264521270000A1050</t>
  </si>
  <si>
    <t>3115 TENNIS VILLAS</t>
  </si>
  <si>
    <t>3115</t>
  </si>
  <si>
    <t>HESTIA PROPERTIES LLC</t>
  </si>
  <si>
    <t>133 VALLEY RUN DR</t>
  </si>
  <si>
    <t>POWELL</t>
  </si>
  <si>
    <t>43065</t>
  </si>
  <si>
    <t>2015000211527</t>
  </si>
  <si>
    <t>2008000251735</t>
  </si>
  <si>
    <t>-B3789-P1819-</t>
  </si>
  <si>
    <t>-B3562-P0670-</t>
  </si>
  <si>
    <t>TENNIS VILLAS CONDO PH 1 BLDG A OR 1237 PG 1217 UNIT A-105</t>
  </si>
  <si>
    <t>https://www.leepa.org/Display/Displayparcel.aspx?folioID=10004386</t>
  </si>
  <si>
    <t>264521270000A1040</t>
  </si>
  <si>
    <t>3116 TENNIS VILLAS</t>
  </si>
  <si>
    <t>3116</t>
  </si>
  <si>
    <t>2006000160941</t>
  </si>
  <si>
    <t>-B2653-P1332-</t>
  </si>
  <si>
    <t>-B2352-P2999-</t>
  </si>
  <si>
    <t>TENNIS VILLAS CONDO PH 1 BLDG A OR 1237 PG 1217 UNIT A-104</t>
  </si>
  <si>
    <t>https://www.leepa.org/Display/Displayparcel.aspx?folioID=10004385</t>
  </si>
  <si>
    <t>264521270000A1030</t>
  </si>
  <si>
    <t>3117 TENNIS VILLAS</t>
  </si>
  <si>
    <t>3117</t>
  </si>
  <si>
    <t>11400 OLD LODGE LANE</t>
  </si>
  <si>
    <t>2017000194037</t>
  </si>
  <si>
    <t>2014000034547</t>
  </si>
  <si>
    <t>2013000026206</t>
  </si>
  <si>
    <t>-B4030-P4640-</t>
  </si>
  <si>
    <t>TENNIS VILLAS CONDO PH 1 BLDG A OR 1237 PG 1217 UNIT A-103</t>
  </si>
  <si>
    <t>https://www.leepa.org/Display/Displayparcel.aspx?folioID=10004384</t>
  </si>
  <si>
    <t>264521270000A1020</t>
  </si>
  <si>
    <t>3118 TENNIS VILLAS</t>
  </si>
  <si>
    <t>3118</t>
  </si>
  <si>
    <t>2017000210348</t>
  </si>
  <si>
    <t>-B2991-P1993-</t>
  </si>
  <si>
    <t>-B2377-P1907-</t>
  </si>
  <si>
    <t>TENNIS VILLAS CONDO PH 1 BLDG A OR 1237 PG 1217 UNIT A-102</t>
  </si>
  <si>
    <t>https://www.leepa.org/Display/Displayparcel.aspx?folioID=10004383</t>
  </si>
  <si>
    <t>264521270000A1010</t>
  </si>
  <si>
    <t>3119 TENNIS VILLAS</t>
  </si>
  <si>
    <t>3119</t>
  </si>
  <si>
    <t>BANK MICHAEL S + KAREN J</t>
  </si>
  <si>
    <t>26 FOX RUN RD</t>
  </si>
  <si>
    <t>CROTON ON HUDSON</t>
  </si>
  <si>
    <t>10520</t>
  </si>
  <si>
    <t>2007000252548</t>
  </si>
  <si>
    <t>-B2529-P2109-</t>
  </si>
  <si>
    <t>-B2482-P0696-</t>
  </si>
  <si>
    <t>TENNIS VILLAS CONDO PH 1 BLDG A OR 1237 PG 1217 UNIT A-101</t>
  </si>
  <si>
    <t>https://www.leepa.org/Display/Displayparcel.aspx?folioID=10004382</t>
  </si>
  <si>
    <t>264521270000A2100</t>
  </si>
  <si>
    <t>3120 TENNIS VILLAS</t>
  </si>
  <si>
    <t>3120</t>
  </si>
  <si>
    <t>BOSSE LAURENCE A TR</t>
  </si>
  <si>
    <t>FOR LAURENCE A BOSSE TRUST</t>
  </si>
  <si>
    <t>1427 HEMINGWAY PL</t>
  </si>
  <si>
    <t>34103</t>
  </si>
  <si>
    <t>2020000218911</t>
  </si>
  <si>
    <t>2012000214310</t>
  </si>
  <si>
    <t>-B3106-P3678-</t>
  </si>
  <si>
    <t>-B1240-P0632-</t>
  </si>
  <si>
    <t>TENNIS VILLAS CONDO PH 1 BLDG A OR 1237 PG 1217 UNIT A-210</t>
  </si>
  <si>
    <t>https://www.leepa.org/Display/Displayparcel.aspx?folioID=10004401</t>
  </si>
  <si>
    <t>264521270000A2090</t>
  </si>
  <si>
    <t>3121 TENNIS VILLAS</t>
  </si>
  <si>
    <t>3121</t>
  </si>
  <si>
    <t>GULBRANDSEN PETER &amp; JACLYN</t>
  </si>
  <si>
    <t>384 FOREST LANE</t>
  </si>
  <si>
    <t>GLASTONBURY</t>
  </si>
  <si>
    <t>06033</t>
  </si>
  <si>
    <t>2017000024576</t>
  </si>
  <si>
    <t>2013000284635</t>
  </si>
  <si>
    <t>-B1240-P0654-</t>
  </si>
  <si>
    <t>TENNIS VILLAS CONDO PH 1 BLDG A OR 1237 PG 1217 UNIT A-209</t>
  </si>
  <si>
    <t>https://www.leepa.org/Display/Displayparcel.aspx?folioID=10004400</t>
  </si>
  <si>
    <t>264521270000A2080</t>
  </si>
  <si>
    <t>3122 TENNIS VILLAS</t>
  </si>
  <si>
    <t>3122</t>
  </si>
  <si>
    <t>TENNIS VILLA KING LLC</t>
  </si>
  <si>
    <t>2009000303013</t>
  </si>
  <si>
    <t>-B3463-P2649-</t>
  </si>
  <si>
    <t>-B2062-P4674-</t>
  </si>
  <si>
    <t>-B1373-P2349-</t>
  </si>
  <si>
    <t>TENNIS VILLAS CONDO PH 1 BLDG A OR 1237 PG 1217 UNIT A-208</t>
  </si>
  <si>
    <t>https://www.leepa.org/Display/Displayparcel.aspx?folioID=10004399</t>
  </si>
  <si>
    <t>264521270000A2070</t>
  </si>
  <si>
    <t>3123 TENNIS VILLAS</t>
  </si>
  <si>
    <t>3123</t>
  </si>
  <si>
    <t>TOMARO ANTHONY JOHN &amp;</t>
  </si>
  <si>
    <t>BARBAGLIA-TOMARO SUSAN ANN</t>
  </si>
  <si>
    <t>5 LOWER OVERLOOK RD</t>
  </si>
  <si>
    <t>GILLETTE</t>
  </si>
  <si>
    <t>07933</t>
  </si>
  <si>
    <t>-B3243-P0565-</t>
  </si>
  <si>
    <t>-B2610-P2167-</t>
  </si>
  <si>
    <t>-B1791-P3044-</t>
  </si>
  <si>
    <t>TENNIS VILLAS CONDO PH 1 BLDG A OR 1237 PG 1217 UNIT A-207</t>
  </si>
  <si>
    <t>https://www.leepa.org/Display/Displayparcel.aspx?folioID=10004398</t>
  </si>
  <si>
    <t>264521270000A2060</t>
  </si>
  <si>
    <t>3124 TENNIS VILLAS</t>
  </si>
  <si>
    <t>3124</t>
  </si>
  <si>
    <t>CAPTIVATED LTD</t>
  </si>
  <si>
    <t>41 HUNT FARM</t>
  </si>
  <si>
    <t>WACCABUC</t>
  </si>
  <si>
    <t>10597</t>
  </si>
  <si>
    <t>-B4334-P1258-</t>
  </si>
  <si>
    <t>-B4089-P4843-</t>
  </si>
  <si>
    <t>-B3523-P1331-</t>
  </si>
  <si>
    <t>-B2379-P0787-</t>
  </si>
  <si>
    <t>TENNIS VILLAS CONDO PH 1 BLDG A OR 1237 PG 1217 UNIT A-206</t>
  </si>
  <si>
    <t>https://www.leepa.org/Display/Displayparcel.aspx?folioID=10004397</t>
  </si>
  <si>
    <t>264521270000A2050</t>
  </si>
  <si>
    <t>3125 TENNIS VILLAS</t>
  </si>
  <si>
    <t>3125</t>
  </si>
  <si>
    <t>CARNIOL FRANKLIN J</t>
  </si>
  <si>
    <t>2017000134684</t>
  </si>
  <si>
    <t>-B1359-P0287-</t>
  </si>
  <si>
    <t>TENNIS VILLAS CONDO PH 1 BLDG A OR 1237 PG 1217 UNIT A-205</t>
  </si>
  <si>
    <t>https://www.leepa.org/Display/Displayparcel.aspx?folioID=10004396</t>
  </si>
  <si>
    <t>264521270000A2040</t>
  </si>
  <si>
    <t>3126 TENNIS VILLAS</t>
  </si>
  <si>
    <t>3126</t>
  </si>
  <si>
    <t>ST CLAIR DAVID E + JACKIE</t>
  </si>
  <si>
    <t>205 PENUEL DR</t>
  </si>
  <si>
    <t>COPPELL</t>
  </si>
  <si>
    <t>75019</t>
  </si>
  <si>
    <t>-B1481-P1518-</t>
  </si>
  <si>
    <t>-B1239-P2150-</t>
  </si>
  <si>
    <t>TENNIS VILLAS CONDO PH 1 BLDG A OR 1237 PG 1217 UNIT A-204</t>
  </si>
  <si>
    <t>https://www.leepa.org/Display/Displayparcel.aspx?folioID=10004395</t>
  </si>
  <si>
    <t>264521270000A2030</t>
  </si>
  <si>
    <t>3127 TENNIS VILLAS</t>
  </si>
  <si>
    <t>3127</t>
  </si>
  <si>
    <t>COMPTON KENNETH D &amp; BETH A</t>
  </si>
  <si>
    <t>5949 OAK GROVE CT</t>
  </si>
  <si>
    <t>LIBERTY TWP</t>
  </si>
  <si>
    <t>45011</t>
  </si>
  <si>
    <t>2017000162908</t>
  </si>
  <si>
    <t>-B3749-P0702-</t>
  </si>
  <si>
    <t>-B3531-P4864-</t>
  </si>
  <si>
    <t>-B1673-P3507-</t>
  </si>
  <si>
    <t>TENNIS VILLAS CONDO PH 1 BLDG A OR 1237 PG 1217 UNIT A-203</t>
  </si>
  <si>
    <t>https://www.leepa.org/Display/Displayparcel.aspx?folioID=10004394</t>
  </si>
  <si>
    <t>264521270000A2020</t>
  </si>
  <si>
    <t>3128 TENNIS VILLAS</t>
  </si>
  <si>
    <t>3128</t>
  </si>
  <si>
    <t>BESSER MARK R &amp;</t>
  </si>
  <si>
    <t>RODRIGUEZ LILLIAN</t>
  </si>
  <si>
    <t>148 MOHAWK DR</t>
  </si>
  <si>
    <t>CRANFORD</t>
  </si>
  <si>
    <t>07016</t>
  </si>
  <si>
    <t>2018000218287</t>
  </si>
  <si>
    <t>-B4412-P0445-</t>
  </si>
  <si>
    <t>-B1465-P0327-</t>
  </si>
  <si>
    <t>-B1241-P1076-</t>
  </si>
  <si>
    <t>TENNIS VILLAS CONDO PH 1 BLDG A OR 1237 PG 1217 UNIT A-202</t>
  </si>
  <si>
    <t>https://www.leepa.org/Display/Displayparcel.aspx?folioID=10004393</t>
  </si>
  <si>
    <t>264521270000A2010</t>
  </si>
  <si>
    <t>3129 TENNIS VILLAS</t>
  </si>
  <si>
    <t>3129</t>
  </si>
  <si>
    <t>JORDAN PAMELA A &amp; FRANK W</t>
  </si>
  <si>
    <t>PO BOX 340</t>
  </si>
  <si>
    <t>2018000201938</t>
  </si>
  <si>
    <t>-B3053-P2106-</t>
  </si>
  <si>
    <t>-B2390-P0814-</t>
  </si>
  <si>
    <t>-B1739-P0014-</t>
  </si>
  <si>
    <t>TENNIS VILLAS CONDO PH 1 BLDG A OR 1237 PG 1217 UNIT A-201</t>
  </si>
  <si>
    <t>https://www.leepa.org/Display/Displayparcel.aspx?folioID=10004392</t>
  </si>
  <si>
    <t>264521270000A3100</t>
  </si>
  <si>
    <t>3100</t>
  </si>
  <si>
    <t>3130 TENNIS VILLAS</t>
  </si>
  <si>
    <t>3130</t>
  </si>
  <si>
    <t>CIAMPA JOSEPH</t>
  </si>
  <si>
    <t>265 SOUTHDOWN RD</t>
  </si>
  <si>
    <t>-B3457-P1402-</t>
  </si>
  <si>
    <t>-B1621-P0153-</t>
  </si>
  <si>
    <t>-B1477-P1174-</t>
  </si>
  <si>
    <t>TENNIS VILLAS CONDO PH 1 BLDG A OR 1237 PG 1217 UNIT A-310</t>
  </si>
  <si>
    <t>https://www.leepa.org/Display/Displayparcel.aspx?folioID=10004411</t>
  </si>
  <si>
    <t>264521270000A3090</t>
  </si>
  <si>
    <t>3090</t>
  </si>
  <si>
    <t>3131 TENNIS VILLAS</t>
  </si>
  <si>
    <t>3131</t>
  </si>
  <si>
    <t>BROWN DAVID L &amp; KATHERINE W</t>
  </si>
  <si>
    <t>9 THE PRADO</t>
  </si>
  <si>
    <t>63124</t>
  </si>
  <si>
    <t>2017000078470</t>
  </si>
  <si>
    <t>TENNIS VILLAS CONDO PH 1 BLDG A OR 1237 PG 1217 UNIT A-309</t>
  </si>
  <si>
    <t>https://www.leepa.org/Display/Displayparcel.aspx?folioID=10004410</t>
  </si>
  <si>
    <t>264521270000A3080</t>
  </si>
  <si>
    <t>3132 TENNIS VILLAS</t>
  </si>
  <si>
    <t>3132</t>
  </si>
  <si>
    <t>-B3219-P3166-</t>
  </si>
  <si>
    <t>-B1497-P1915-</t>
  </si>
  <si>
    <t>-B1240-P0609-</t>
  </si>
  <si>
    <t>TENNIS VILLAS CONDO PH 1 BLDG A OR 1237 PG 1217 UNIT A-308</t>
  </si>
  <si>
    <t>https://www.leepa.org/Display/Displayparcel.aspx?folioID=10004409</t>
  </si>
  <si>
    <t>264521270000A3070</t>
  </si>
  <si>
    <t>3133 TENNIS VILLAS</t>
  </si>
  <si>
    <t>3133</t>
  </si>
  <si>
    <t>DAVEROE PROPERTIES LLC</t>
  </si>
  <si>
    <t>3822 DR MARTIN L KING JR ST N</t>
  </si>
  <si>
    <t>SAINT PETERSBURG</t>
  </si>
  <si>
    <t>33703</t>
  </si>
  <si>
    <t>-B1313-P1490-</t>
  </si>
  <si>
    <t>TENNIS VILLAS CONDO PH 1 BLDG A OR 1237 PG 1217 UNIT A-307</t>
  </si>
  <si>
    <t>https://www.leepa.org/Display/Displayparcel.aspx?folioID=10004408</t>
  </si>
  <si>
    <t>264521270000A3060</t>
  </si>
  <si>
    <t>3134 TENNIS VILLAS</t>
  </si>
  <si>
    <t>3134</t>
  </si>
  <si>
    <t>COLTON JUDITH Z</t>
  </si>
  <si>
    <t>525 WILKINSON LN APT 208</t>
  </si>
  <si>
    <t>NORTH OAKS</t>
  </si>
  <si>
    <t>55127</t>
  </si>
  <si>
    <t>-B2664-P2001-</t>
  </si>
  <si>
    <t>-B2120-P2297-</t>
  </si>
  <si>
    <t>TENNIS VILLAS CONDO PH 1 BLDG A OR 1237 PG 1217 UNIT A-306</t>
  </si>
  <si>
    <t>https://www.leepa.org/Display/Displayparcel.aspx?folioID=10004407</t>
  </si>
  <si>
    <t>264521270000A3050</t>
  </si>
  <si>
    <t>3135 TENNIS VILLAS</t>
  </si>
  <si>
    <t>3135</t>
  </si>
  <si>
    <t>WESSEL MARK E</t>
  </si>
  <si>
    <t>PO BOX 304</t>
  </si>
  <si>
    <t>2005000024924</t>
  </si>
  <si>
    <t>-B1644-P1792-</t>
  </si>
  <si>
    <t>-B1532-P0835-</t>
  </si>
  <si>
    <t>TENNIS VILLAS CONDO PH 1 BLDG A OR 1237 PG 1217 UNIT A-305</t>
  </si>
  <si>
    <t>https://www.leepa.org/Display/Displayparcel.aspx?folioID=10004406</t>
  </si>
  <si>
    <t>264521270000A3040</t>
  </si>
  <si>
    <t>3136 TENNIS VILLAS</t>
  </si>
  <si>
    <t>3136</t>
  </si>
  <si>
    <t>BORDEN JOHN E + DONNA M</t>
  </si>
  <si>
    <t>6071 GRAYSEN SQ</t>
  </si>
  <si>
    <t>32967</t>
  </si>
  <si>
    <t>2005000006001</t>
  </si>
  <si>
    <t>-B4643-P3893-</t>
  </si>
  <si>
    <t>-B1374-P0123-</t>
  </si>
  <si>
    <t>-B1243-P2032-</t>
  </si>
  <si>
    <t>TENNIS VILLAS CONDO PH 1 BLDG A OR 1237 PG 1217 UNIT A-304</t>
  </si>
  <si>
    <t>https://www.leepa.org/Display/Displayparcel.aspx?folioID=10004405</t>
  </si>
  <si>
    <t>264521270000A3030</t>
  </si>
  <si>
    <t>3137 TENNIS VILLAS</t>
  </si>
  <si>
    <t>3137</t>
  </si>
  <si>
    <t>GURSEL GEOFFREY &amp;</t>
  </si>
  <si>
    <t>MURPHY LAUREN T</t>
  </si>
  <si>
    <t>2310 LUSAKA PL</t>
  </si>
  <si>
    <t>DULLES</t>
  </si>
  <si>
    <t>20189</t>
  </si>
  <si>
    <t>2020000043212</t>
  </si>
  <si>
    <t>-B3930-P2834-</t>
  </si>
  <si>
    <t>-B3441-P4355-</t>
  </si>
  <si>
    <t>-B2372-P1047-</t>
  </si>
  <si>
    <t>TENNIS VILLAS CONDO PH 1 BLDG A OR 1237 PG 1217 UNIT A-303</t>
  </si>
  <si>
    <t>https://www.leepa.org/Display/Displayparcel.aspx?folioID=10004404</t>
  </si>
  <si>
    <t>264521270000A3020</t>
  </si>
  <si>
    <t>3138 TENNIS VILLAS</t>
  </si>
  <si>
    <t>3138</t>
  </si>
  <si>
    <t>BENEDICT BRUCE E &amp;</t>
  </si>
  <si>
    <t>GEHEN-BENEDICT MELANIE</t>
  </si>
  <si>
    <t>3715 SPICEWOOD DR</t>
  </si>
  <si>
    <t>ANNANDALE</t>
  </si>
  <si>
    <t>22003</t>
  </si>
  <si>
    <t>2013000175765</t>
  </si>
  <si>
    <t>-B1647-P0158-</t>
  </si>
  <si>
    <t>-B1344-P1307-</t>
  </si>
  <si>
    <t>TENNIS VILLAS CONDO PH 1 BLDG A OR 1237 PG 1217 UNIT A-302</t>
  </si>
  <si>
    <t>https://www.leepa.org/Display/Displayparcel.aspx?folioID=10004403</t>
  </si>
  <si>
    <t>264521270000A3010</t>
  </si>
  <si>
    <t>3139 TENNIS VILLAS</t>
  </si>
  <si>
    <t>3139</t>
  </si>
  <si>
    <t>MARUCA RAYMOND A + ELIZABETH M</t>
  </si>
  <si>
    <t>210 CLOVER CIR</t>
  </si>
  <si>
    <t>MEDIA</t>
  </si>
  <si>
    <t>19063</t>
  </si>
  <si>
    <t>2014000064020</t>
  </si>
  <si>
    <t>-B4393-P3058-</t>
  </si>
  <si>
    <t>-B2429-P2441-</t>
  </si>
  <si>
    <t>-B1298-P0565-</t>
  </si>
  <si>
    <t>TENNIS VILLAS CONDO PH 1 BLDG A OR 1237 PG 1217 UNIT A-301</t>
  </si>
  <si>
    <t>https://www.leepa.org/Display/Displayparcel.aspx?folioID=10004402</t>
  </si>
  <si>
    <t>35452100000050320</t>
  </si>
  <si>
    <t>32 URCHIN CT</t>
  </si>
  <si>
    <t>KRAMER RONALD E TR +</t>
  </si>
  <si>
    <t>FEIGENBAUM BARBARA TR + PALMER JAMES TR FOR HOUSE TRUST UNDER THE WILL OF HELEN KRAMER</t>
  </si>
  <si>
    <t>PO BOX 602</t>
  </si>
  <si>
    <t>2010000142839</t>
  </si>
  <si>
    <t>-B2120-P0055-</t>
  </si>
  <si>
    <t>SUNSET CAPTIVA UNREC DESC OR 1340 PG 2390 LOT 32</t>
  </si>
  <si>
    <t>https://www.leepa.org/Display/Displayparcel.aspx?folioID=10004688</t>
  </si>
  <si>
    <t>264521270000B4100</t>
  </si>
  <si>
    <t>4100</t>
  </si>
  <si>
    <t>3210 TENNIS VILLAS</t>
  </si>
  <si>
    <t>3210</t>
  </si>
  <si>
    <t>1701 NORTH L ST</t>
  </si>
  <si>
    <t>79705</t>
  </si>
  <si>
    <t>2018000053863</t>
  </si>
  <si>
    <t>-B3671-P1917-</t>
  </si>
  <si>
    <t>-B3432-P0382-</t>
  </si>
  <si>
    <t>-B1751-P1083-</t>
  </si>
  <si>
    <t>TENNIS VILLAS CONDO PH 1 BLDG B OR 1237 PG 1217 UNIT B-410</t>
  </si>
  <si>
    <t>https://www.leepa.org/Display/Displayparcel.aspx?folioID=10004421</t>
  </si>
  <si>
    <t>264521270000B4090</t>
  </si>
  <si>
    <t>4090</t>
  </si>
  <si>
    <t>3211 TENNIS VILLAS</t>
  </si>
  <si>
    <t>3211</t>
  </si>
  <si>
    <t>SHERIDAN PATRICIA +</t>
  </si>
  <si>
    <t>COX WALTER C JR ET AL</t>
  </si>
  <si>
    <t>KEN SUAREZ</t>
  </si>
  <si>
    <t>2017000208151</t>
  </si>
  <si>
    <t>2016000028430</t>
  </si>
  <si>
    <t>2010000246587</t>
  </si>
  <si>
    <t>-B4338-P1661-</t>
  </si>
  <si>
    <t>TENNIS VILLAS CONDO PH 1 BLDG B OR 1237 PG 1217 UNIT B-409</t>
  </si>
  <si>
    <t>https://www.leepa.org/Display/Displayparcel.aspx?folioID=10004420</t>
  </si>
  <si>
    <t>264521270000B4080</t>
  </si>
  <si>
    <t>4080</t>
  </si>
  <si>
    <t>3212 TENNIS VILLAS</t>
  </si>
  <si>
    <t>3212</t>
  </si>
  <si>
    <t>ROHN MADELAINE B &amp; DAVID R</t>
  </si>
  <si>
    <t>PO BOX 321</t>
  </si>
  <si>
    <t>-B2709-P2308-</t>
  </si>
  <si>
    <t>TENNIS VILLAS CONDO PH 1 BLDG B OR 1237 PG 1217 UNIT B-408</t>
  </si>
  <si>
    <t>https://www.leepa.org/Display/Displayparcel.aspx?folioID=10004419</t>
  </si>
  <si>
    <t>264521270000B4070</t>
  </si>
  <si>
    <t>4070</t>
  </si>
  <si>
    <t>3213 TENNIS VILLAS</t>
  </si>
  <si>
    <t>3213</t>
  </si>
  <si>
    <t>CLANCY CONSTANCE S +</t>
  </si>
  <si>
    <t>DOWNEY JOAN E</t>
  </si>
  <si>
    <t>7820 FANNING CT #277</t>
  </si>
  <si>
    <t>2020000260941</t>
  </si>
  <si>
    <t>-B2224-P4192-</t>
  </si>
  <si>
    <t>-B1993-P4498-</t>
  </si>
  <si>
    <t>TENNIS VILLAS CONDO PH 1 BLDG B OR 1237 PG 1217 UNIT B-407</t>
  </si>
  <si>
    <t>https://www.leepa.org/Display/Displayparcel.aspx?folioID=10004418</t>
  </si>
  <si>
    <t>264521270000B4010</t>
  </si>
  <si>
    <t>4010</t>
  </si>
  <si>
    <t>3214 TENNIS VILLAS</t>
  </si>
  <si>
    <t>3214</t>
  </si>
  <si>
    <t>-B2150-P2512-</t>
  </si>
  <si>
    <t>-B1734-P3808-</t>
  </si>
  <si>
    <t>TENNIS VILLAS CONDO PH 1 BLDG B OR 1237 PG 1217 UNIT B-401</t>
  </si>
  <si>
    <t>https://www.leepa.org/Display/Displayparcel.aspx?folioID=10004412</t>
  </si>
  <si>
    <t>264521270000B4020</t>
  </si>
  <si>
    <t>4020</t>
  </si>
  <si>
    <t>3215 TENNIS VILLAS</t>
  </si>
  <si>
    <t>3215</t>
  </si>
  <si>
    <t>LOSE JAMES IV + ELLEN</t>
  </si>
  <si>
    <t>304 BAYSHORE DR</t>
  </si>
  <si>
    <t>33904</t>
  </si>
  <si>
    <t>-B3596-P1323-</t>
  </si>
  <si>
    <t>-B3478-P2983-</t>
  </si>
  <si>
    <t>-B3093-P2503-</t>
  </si>
  <si>
    <t>-B2089-P1592-</t>
  </si>
  <si>
    <t>TENNIS VILLAS CONDO PH 1 BLDG B OR 1237 PG 1217 UNIT B-402</t>
  </si>
  <si>
    <t>https://www.leepa.org/Display/Displayparcel.aspx?folioID=10004413</t>
  </si>
  <si>
    <t>264521270000B4030</t>
  </si>
  <si>
    <t>4030</t>
  </si>
  <si>
    <t>3216 TENNIS VILLAS</t>
  </si>
  <si>
    <t>3216</t>
  </si>
  <si>
    <t>JACKSON PHILLIP LEE &amp;</t>
  </si>
  <si>
    <t>JACKSON PATRICIA A</t>
  </si>
  <si>
    <t>6094 SINGLETREE LN</t>
  </si>
  <si>
    <t>WILLIAMSBURG</t>
  </si>
  <si>
    <t>49690</t>
  </si>
  <si>
    <t>2018000145765</t>
  </si>
  <si>
    <t>-B3903-P0228-</t>
  </si>
  <si>
    <t>-B2728-P3859-</t>
  </si>
  <si>
    <t>-B2080-P3389-</t>
  </si>
  <si>
    <t>TENNIS VILLAS CONDO PH 1 BLDG B OR 1237 PG 1217 UNIT B-403</t>
  </si>
  <si>
    <t>https://www.leepa.org/Display/Displayparcel.aspx?folioID=10004414</t>
  </si>
  <si>
    <t>264521270000B4040</t>
  </si>
  <si>
    <t>4040</t>
  </si>
  <si>
    <t>3217 TENNIS VILLAS</t>
  </si>
  <si>
    <t>3217</t>
  </si>
  <si>
    <t>MATHEWS MOLYNEAUX P III &amp;</t>
  </si>
  <si>
    <t>BURNS BARBARA L</t>
  </si>
  <si>
    <t>322 WEST 72ND # 3C</t>
  </si>
  <si>
    <t>10023</t>
  </si>
  <si>
    <t>2019000200577</t>
  </si>
  <si>
    <t>2010000034448</t>
  </si>
  <si>
    <t>-B4199-P4134-</t>
  </si>
  <si>
    <t>-B3654-P2020-</t>
  </si>
  <si>
    <t>TENNIS VILLAS CONDO PH 1 BLDG B OR 1237 PG 1217 UNIT B-404</t>
  </si>
  <si>
    <t>https://www.leepa.org/Display/Displayparcel.aspx?folioID=10004415</t>
  </si>
  <si>
    <t>264521270000B4050</t>
  </si>
  <si>
    <t>4050</t>
  </si>
  <si>
    <t>3218 TENNIS VILLAS</t>
  </si>
  <si>
    <t>3218</t>
  </si>
  <si>
    <t>MATHEWS PATRICIA F TR</t>
  </si>
  <si>
    <t>FOR PATRICIA F MATTHEWS TRUST</t>
  </si>
  <si>
    <t>BOX 1994</t>
  </si>
  <si>
    <t>N FALMOUTH</t>
  </si>
  <si>
    <t>02556</t>
  </si>
  <si>
    <t>-B1776-P4007-</t>
  </si>
  <si>
    <t>TENNIS VILLAS CONDO PH 1 BLDG B OR 1237 PG 1217 UNIT B-405</t>
  </si>
  <si>
    <t>https://www.leepa.org/Display/Displayparcel.aspx?folioID=10004416</t>
  </si>
  <si>
    <t>264521270000B4060</t>
  </si>
  <si>
    <t>4060</t>
  </si>
  <si>
    <t>3219 TENNIS VILLAS</t>
  </si>
  <si>
    <t>3219</t>
  </si>
  <si>
    <t>HOUILLON ROBERT H JR TR</t>
  </si>
  <si>
    <t>FOR DOR ROBERT H JR + JOANNE L HOUILLON TRUST</t>
  </si>
  <si>
    <t>2431 NORMANDY LN</t>
  </si>
  <si>
    <t>WAUWATOSA</t>
  </si>
  <si>
    <t>53226</t>
  </si>
  <si>
    <t>2013000072670</t>
  </si>
  <si>
    <t>2012000076554</t>
  </si>
  <si>
    <t>-B1671-P3001-</t>
  </si>
  <si>
    <t>-B1448-P2004-</t>
  </si>
  <si>
    <t>TENNIS VILLAS CONDO PH 1 BLDG B OR 1237 PG 1217 UNIT B-406</t>
  </si>
  <si>
    <t>https://www.leepa.org/Display/Displayparcel.aspx?folioID=10004417</t>
  </si>
  <si>
    <t>264521270000B5100</t>
  </si>
  <si>
    <t>5100</t>
  </si>
  <si>
    <t>3220 TENNIS VILLAS</t>
  </si>
  <si>
    <t>3220</t>
  </si>
  <si>
    <t>ROSENBERG GLENNA</t>
  </si>
  <si>
    <t>504 LANZARO DR</t>
  </si>
  <si>
    <t>MORGANVILLE</t>
  </si>
  <si>
    <t>07751</t>
  </si>
  <si>
    <t>2020000101762</t>
  </si>
  <si>
    <t>2018000022005</t>
  </si>
  <si>
    <t>-B1740-P3339-</t>
  </si>
  <si>
    <t>-B1245-P0780-</t>
  </si>
  <si>
    <t>TENNIS VILLAS CONDO PH 1 BLDG B OR 1237 PG 1217 UNIT B-510</t>
  </si>
  <si>
    <t>https://www.leepa.org/Display/Displayparcel.aspx?folioID=10004431</t>
  </si>
  <si>
    <t>264521270000B5090</t>
  </si>
  <si>
    <t>5090</t>
  </si>
  <si>
    <t>3221 TENNIS VILLAS</t>
  </si>
  <si>
    <t>3221</t>
  </si>
  <si>
    <t>WELENCE CRAIG S + SARAH V</t>
  </si>
  <si>
    <t>6 SPINNAKER HILL LN</t>
  </si>
  <si>
    <t>HULL</t>
  </si>
  <si>
    <t>02045</t>
  </si>
  <si>
    <t>-B2348-P2717-</t>
  </si>
  <si>
    <t>-B1708-P0777-</t>
  </si>
  <si>
    <t>TENNIS VILLAS CONDO PH 1 BLDG B OR 1237 PG 1217 UNIT B-509</t>
  </si>
  <si>
    <t>https://www.leepa.org/Display/Displayparcel.aspx?folioID=10004430</t>
  </si>
  <si>
    <t>264521270000B5080</t>
  </si>
  <si>
    <t>5080</t>
  </si>
  <si>
    <t>3222 TENNIS VILLAS</t>
  </si>
  <si>
    <t>3222</t>
  </si>
  <si>
    <t>SCHRAMM MARGARET R +</t>
  </si>
  <si>
    <t>SCHRAMM LAURA MARIE</t>
  </si>
  <si>
    <t>400 E 56TH ST #11D</t>
  </si>
  <si>
    <t>10022</t>
  </si>
  <si>
    <t>-B2949-P0870-</t>
  </si>
  <si>
    <t>-B2349-P2151-</t>
  </si>
  <si>
    <t>TENNIS VILLAS CONDO PH 1 OR 1237 PG 1217 UNIT B-508</t>
  </si>
  <si>
    <t>https://www.leepa.org/Display/Displayparcel.aspx?folioID=10004429</t>
  </si>
  <si>
    <t>264521270000B5070</t>
  </si>
  <si>
    <t>5070</t>
  </si>
  <si>
    <t>3223 TENNIS VILLAS</t>
  </si>
  <si>
    <t>3223</t>
  </si>
  <si>
    <t>HATLESTAD DAIN ALAN &amp;</t>
  </si>
  <si>
    <t>HATLESTAD ANGELA MICHELLE</t>
  </si>
  <si>
    <t>8640 RIVERWOOD CIRCLE</t>
  </si>
  <si>
    <t>56273</t>
  </si>
  <si>
    <t>2018000016314</t>
  </si>
  <si>
    <t>2008000220084</t>
  </si>
  <si>
    <t>-B3818-P1731-</t>
  </si>
  <si>
    <t>-B2361-P1197-</t>
  </si>
  <si>
    <t>TENNIS VILLAS CONDO PH 1 OR 1237 PG 1217 UNIT B-507</t>
  </si>
  <si>
    <t>https://www.leepa.org/Display/Displayparcel.aspx?folioID=10004428</t>
  </si>
  <si>
    <t>264521270000B5010</t>
  </si>
  <si>
    <t>5010</t>
  </si>
  <si>
    <t>3224 TENNIS VILLAS</t>
  </si>
  <si>
    <t>3224</t>
  </si>
  <si>
    <t>COSTELLO DENIS + JOANNE</t>
  </si>
  <si>
    <t>15 MANRESA CRT</t>
  </si>
  <si>
    <t>GUELPH</t>
  </si>
  <si>
    <t>N1H 6J2</t>
  </si>
  <si>
    <t>2012000159107</t>
  </si>
  <si>
    <t>2005000021078</t>
  </si>
  <si>
    <t>-B1591-P1084-</t>
  </si>
  <si>
    <t>TENNIS VILLAS CONDO PH 1 BLDG B OR 1237 PG 1217 UNIT B-501</t>
  </si>
  <si>
    <t>https://www.leepa.org/Display/Displayparcel.aspx?folioID=10004422</t>
  </si>
  <si>
    <t>264521270000B5020</t>
  </si>
  <si>
    <t>5020</t>
  </si>
  <si>
    <t>3225 TENNIS VILLAS</t>
  </si>
  <si>
    <t>3225</t>
  </si>
  <si>
    <t>SANTULLO ANTHONY + BARBARA</t>
  </si>
  <si>
    <t>125 TWIN FALLS RD</t>
  </si>
  <si>
    <t>BERKELEY HEIGHTS</t>
  </si>
  <si>
    <t>07922</t>
  </si>
  <si>
    <t>-B3526-P3256-</t>
  </si>
  <si>
    <t>-B2600-P1046-</t>
  </si>
  <si>
    <t>-B2353-P3747-</t>
  </si>
  <si>
    <t>TENNIS VILLAS CONDO PH 1 BLDG B OR 1237 PG 1217 UNIT B-502</t>
  </si>
  <si>
    <t>https://www.leepa.org/Display/Displayparcel.aspx?folioID=10004423</t>
  </si>
  <si>
    <t>264521270000B5030</t>
  </si>
  <si>
    <t>5030</t>
  </si>
  <si>
    <t>3226 TENNIS VILLAS</t>
  </si>
  <si>
    <t>3226</t>
  </si>
  <si>
    <t>SCOTT DOUGLAS G &amp;</t>
  </si>
  <si>
    <t>SCOTT ELIZABETH A</t>
  </si>
  <si>
    <t>12013 PAWLEYS MILL CIR</t>
  </si>
  <si>
    <t>RALEIGH</t>
  </si>
  <si>
    <t>27614</t>
  </si>
  <si>
    <t>-B2259-P1440-</t>
  </si>
  <si>
    <t>-B1735-P3168-</t>
  </si>
  <si>
    <t>TENNIS VILLAS CONDO PH 1 BLDG B OR 1237 PG 1217 UNIT B-503</t>
  </si>
  <si>
    <t>https://www.leepa.org/Display/Displayparcel.aspx?folioID=10004424</t>
  </si>
  <si>
    <t>264521270000B5040</t>
  </si>
  <si>
    <t>5040</t>
  </si>
  <si>
    <t>3227 TENNIS VILLAS</t>
  </si>
  <si>
    <t>3227</t>
  </si>
  <si>
    <t>ROBINS MARTIN B</t>
  </si>
  <si>
    <t>322 OLD SUTTON RD</t>
  </si>
  <si>
    <t>-B2669-P3775-</t>
  </si>
  <si>
    <t>-B2379-P0329-</t>
  </si>
  <si>
    <t>TENNIS VILLAS CONDO PH 1 BLDG B OR 1237 PG 1217 UNIT B-504</t>
  </si>
  <si>
    <t>https://www.leepa.org/Display/Displayparcel.aspx?folioID=10004425</t>
  </si>
  <si>
    <t>264521270000B5050</t>
  </si>
  <si>
    <t>5050</t>
  </si>
  <si>
    <t>3228 TENNIS VILLAS</t>
  </si>
  <si>
    <t>3228</t>
  </si>
  <si>
    <t>THOMAS H BROUSTER TRUST +</t>
  </si>
  <si>
    <t>JEAN C FOX TRUST</t>
  </si>
  <si>
    <t>-B2070-P0907-</t>
  </si>
  <si>
    <t>TENNIS VILLAS CONDO PH 1 BLDG B OR 1237 PG 1217 UNIT B-505</t>
  </si>
  <si>
    <t>https://www.leepa.org/Display/Displayparcel.aspx?folioID=10004426</t>
  </si>
  <si>
    <t>264521270000B5060</t>
  </si>
  <si>
    <t>5060</t>
  </si>
  <si>
    <t>3229 TENNIS VILLAS</t>
  </si>
  <si>
    <t>3229</t>
  </si>
  <si>
    <t>GROTH THOMAS &amp;</t>
  </si>
  <si>
    <t>GROTH CHARLOTTE STALIN</t>
  </si>
  <si>
    <t>34 ST PERTERS ST</t>
  </si>
  <si>
    <t>SANDWICH</t>
  </si>
  <si>
    <t>CT13 9BW</t>
  </si>
  <si>
    <t>2014000131408</t>
  </si>
  <si>
    <t>-B2828-P0326-</t>
  </si>
  <si>
    <t>-B2068-P1193-</t>
  </si>
  <si>
    <t>TENNIS VILLAS CONDO PH 1 OR 1237 PG 1217 UNIT B-506</t>
  </si>
  <si>
    <t>https://www.leepa.org/Display/Displayparcel.aspx?folioID=10004427</t>
  </si>
  <si>
    <t>264521270000B6100</t>
  </si>
  <si>
    <t>6100</t>
  </si>
  <si>
    <t>3230 TENNIS VILLAS</t>
  </si>
  <si>
    <t>3230</t>
  </si>
  <si>
    <t>MATHIAS BRAD T +</t>
  </si>
  <si>
    <t>WOOD HANA</t>
  </si>
  <si>
    <t>159 LAKECREST DR NE</t>
  </si>
  <si>
    <t>2019000188918</t>
  </si>
  <si>
    <t>2011000124292</t>
  </si>
  <si>
    <t>-B3702-P3504-</t>
  </si>
  <si>
    <t>-B2236-P2510-</t>
  </si>
  <si>
    <t>TENNIS VILLAS CONDO PH 1 BLDG B OR 1237 PG 1217 UNIT B-610</t>
  </si>
  <si>
    <t>https://www.leepa.org/Display/Displayparcel.aspx?folioID=10004441</t>
  </si>
  <si>
    <t>264521270000B6090</t>
  </si>
  <si>
    <t>6090</t>
  </si>
  <si>
    <t>3231 TENNIS VILLAS</t>
  </si>
  <si>
    <t>3231</t>
  </si>
  <si>
    <t>BIERER SCOTT R &amp;</t>
  </si>
  <si>
    <t>BIERER CATHERINE A</t>
  </si>
  <si>
    <t>4307 BRETTWOOD LN</t>
  </si>
  <si>
    <t>MORGANTOWN</t>
  </si>
  <si>
    <t>WV</t>
  </si>
  <si>
    <t>26508</t>
  </si>
  <si>
    <t>2016000150787</t>
  </si>
  <si>
    <t>-B3469-P2394-</t>
  </si>
  <si>
    <t>-B2802-P0546-</t>
  </si>
  <si>
    <t>-B2033-P1124-</t>
  </si>
  <si>
    <t>TENNIS VILLAS CONDO PH 1 BLDG B OR 1237 PG 1217 UNIT B-609</t>
  </si>
  <si>
    <t>https://www.leepa.org/Display/Displayparcel.aspx?folioID=10004440</t>
  </si>
  <si>
    <t>264521270000B6080</t>
  </si>
  <si>
    <t>6080</t>
  </si>
  <si>
    <t>3232 TENNIS VILLAS</t>
  </si>
  <si>
    <t>3232</t>
  </si>
  <si>
    <t>34 ST PETERS STREET</t>
  </si>
  <si>
    <t>SANDWICH KENT</t>
  </si>
  <si>
    <t>2015000057915</t>
  </si>
  <si>
    <t>-B4172-P1851-</t>
  </si>
  <si>
    <t>-B1708-P0696-</t>
  </si>
  <si>
    <t>TENNIS VILLAS CONDO PH 1 BLDG B OR 1237 PG 1217 UNIT B-608</t>
  </si>
  <si>
    <t>https://www.leepa.org/Display/Displayparcel.aspx?folioID=10004439</t>
  </si>
  <si>
    <t>264521270000B6070</t>
  </si>
  <si>
    <t>6070</t>
  </si>
  <si>
    <t>3233 TENNIS VILLAS</t>
  </si>
  <si>
    <t>3233</t>
  </si>
  <si>
    <t>GALATI VICTOR J + JERI L</t>
  </si>
  <si>
    <t>808 S GRANT ST</t>
  </si>
  <si>
    <t>2008000117695</t>
  </si>
  <si>
    <t>-B4092-P4619-</t>
  </si>
  <si>
    <t>-B2127-P3086-</t>
  </si>
  <si>
    <t>-B1587-P1124-</t>
  </si>
  <si>
    <t>TENNIS VILLAS CONDO PH 1 BLDG B OR 1237 PG 1217 UNIT B-607</t>
  </si>
  <si>
    <t>https://www.leepa.org/Display/Displayparcel.aspx?folioID=10004438</t>
  </si>
  <si>
    <t>264521270000B6010</t>
  </si>
  <si>
    <t>6010</t>
  </si>
  <si>
    <t>3234 TENNIS VILLAS</t>
  </si>
  <si>
    <t>3234</t>
  </si>
  <si>
    <t>GERRARD ALLEN J &amp;</t>
  </si>
  <si>
    <t>GERRARD JENNIFER M</t>
  </si>
  <si>
    <t>4385 N ALPINE AVE</t>
  </si>
  <si>
    <t>CELEBRATION</t>
  </si>
  <si>
    <t>34747</t>
  </si>
  <si>
    <t>2020000197534</t>
  </si>
  <si>
    <t>-B2239-P4384-</t>
  </si>
  <si>
    <t>-B1926-P4121-</t>
  </si>
  <si>
    <t>TENNIS VILLAS CONDO PH 1 BLDG B OR 1237 PG 1217 UNIT B-601</t>
  </si>
  <si>
    <t>https://www.leepa.org/Display/Displayparcel.aspx?folioID=10004432</t>
  </si>
  <si>
    <t>264521270000B6020</t>
  </si>
  <si>
    <t>6020</t>
  </si>
  <si>
    <t>3235 TENNIS VILLAS</t>
  </si>
  <si>
    <t>3235</t>
  </si>
  <si>
    <t>SMITH STUART J</t>
  </si>
  <si>
    <t>522 BUCKINGHAM BLVD</t>
  </si>
  <si>
    <t>WATERLOO</t>
  </si>
  <si>
    <t>N2T 2T9</t>
  </si>
  <si>
    <t>2010000064683</t>
  </si>
  <si>
    <t>2009000181895</t>
  </si>
  <si>
    <t>-B3281-P3187-</t>
  </si>
  <si>
    <t>-B1661-P4190-</t>
  </si>
  <si>
    <t>TENNIS VILLAS CONDO PH 1 BLDG B OR 1237 PG 1217 UNIT B-602</t>
  </si>
  <si>
    <t>https://www.leepa.org/Display/Displayparcel.aspx?folioID=10004433</t>
  </si>
  <si>
    <t>264521270000B6030</t>
  </si>
  <si>
    <t>6030</t>
  </si>
  <si>
    <t>3236 TENNIS VILLAS</t>
  </si>
  <si>
    <t>3236</t>
  </si>
  <si>
    <t>W2201 COUNTY ROAD D</t>
  </si>
  <si>
    <t>2018000225253</t>
  </si>
  <si>
    <t>2008000261943</t>
  </si>
  <si>
    <t>-B3234-P1072-</t>
  </si>
  <si>
    <t>-B2992-P2266-</t>
  </si>
  <si>
    <t>TENNIS VILLAS CONDO PH 1 BLDG B OR 1237 PG 1217 UNIT B-603</t>
  </si>
  <si>
    <t>https://www.leepa.org/Display/Displayparcel.aspx?folioID=10004434</t>
  </si>
  <si>
    <t>264521270000B6040</t>
  </si>
  <si>
    <t>6040</t>
  </si>
  <si>
    <t>3237 TENNIS VILLAS</t>
  </si>
  <si>
    <t>3237</t>
  </si>
  <si>
    <t>ABARE LOUIS A &amp; SUSAN D</t>
  </si>
  <si>
    <t>2017000055902</t>
  </si>
  <si>
    <t>-B2354-P3417-</t>
  </si>
  <si>
    <t>TENNIS VILLAS CONDO PH 1 BLDG B OR 1237 PG 1217 UNIT B-604</t>
  </si>
  <si>
    <t>https://www.leepa.org/Display/Displayparcel.aspx?folioID=10004435</t>
  </si>
  <si>
    <t>264521270000B6050</t>
  </si>
  <si>
    <t>6050</t>
  </si>
  <si>
    <t>3238 TENNIS VILLAS</t>
  </si>
  <si>
    <t>3238</t>
  </si>
  <si>
    <t>MILBECK DANIEL S &amp;</t>
  </si>
  <si>
    <t>MILBECK KATHERINE T</t>
  </si>
  <si>
    <t>5445 N SHORELAND AVE</t>
  </si>
  <si>
    <t>WHITEFISH BAY</t>
  </si>
  <si>
    <t>2016000269984</t>
  </si>
  <si>
    <t>2011000127388</t>
  </si>
  <si>
    <t>-B1369-P2313-</t>
  </si>
  <si>
    <t>-B1296-P0802-</t>
  </si>
  <si>
    <t>TENNIS VILLAS CONDO PH 1 BLDG B OR 1237 PG 1217 UNIT B-605</t>
  </si>
  <si>
    <t>https://www.leepa.org/Display/Displayparcel.aspx?folioID=10004436</t>
  </si>
  <si>
    <t>264521270000B6060</t>
  </si>
  <si>
    <t>6060</t>
  </si>
  <si>
    <t>3239 TENNIS VILLAS</t>
  </si>
  <si>
    <t>3239</t>
  </si>
  <si>
    <t>DERIDDER JOHAN &amp;</t>
  </si>
  <si>
    <t>HEIRBAUT MYRIAM</t>
  </si>
  <si>
    <t>GROTE BAAN 254</t>
  </si>
  <si>
    <t>B-9130 HERDERSEM</t>
  </si>
  <si>
    <t>-B2564-P4011-</t>
  </si>
  <si>
    <t>-B1869-P0926-</t>
  </si>
  <si>
    <t>TENNIS VILLAS CONDO PH 1 BLDG B OR 1237 PG 1217 UNIT B-606</t>
  </si>
  <si>
    <t>https://www.leepa.org/Display/Displayparcel.aspx?folioID=10004437</t>
  </si>
  <si>
    <t>35452100000050330</t>
  </si>
  <si>
    <t>33 URCHIN CT</t>
  </si>
  <si>
    <t>BINDER LODGE LLC</t>
  </si>
  <si>
    <t>2011000093210</t>
  </si>
  <si>
    <t>-B4381-P0825-</t>
  </si>
  <si>
    <t>-B3966-P2201-</t>
  </si>
  <si>
    <t>-B3188-P4498-</t>
  </si>
  <si>
    <t>SUNSET CAPTIVA UNREC LOT 33 DESC OR 1343 PG 522</t>
  </si>
  <si>
    <t>https://www.leepa.org/Display/Displayparcel.aspx?folioID=10004689</t>
  </si>
  <si>
    <t>35452100000050340</t>
  </si>
  <si>
    <t>34 SEA HIBISCUS CT</t>
  </si>
  <si>
    <t>34</t>
  </si>
  <si>
    <t>SEA HIBISCUS CT</t>
  </si>
  <si>
    <t>FATA LAWRENCE J + BARBARA A TR</t>
  </si>
  <si>
    <t>FOR LAWRENCE J FATA + BARBARA A FATA TURST</t>
  </si>
  <si>
    <t>6006 CLAREMONT CT</t>
  </si>
  <si>
    <t>LANSING</t>
  </si>
  <si>
    <t>48917</t>
  </si>
  <si>
    <t>PARL IN GL 1 AS DESC IN OR 1451 PG 194 AKA LOT 34 SUNSET CAPTIVA</t>
  </si>
  <si>
    <t>https://www.leepa.org/Display/Displayparcel.aspx?folioID=10004690</t>
  </si>
  <si>
    <t>35452100000050350</t>
  </si>
  <si>
    <t>35 SEA HIBISCUS CT</t>
  </si>
  <si>
    <t>KOELMEL MARK H TR</t>
  </si>
  <si>
    <t>FOR KOELMEL FAMILY TRUST</t>
  </si>
  <si>
    <t>PO BOX 1180</t>
  </si>
  <si>
    <t>2016000192385</t>
  </si>
  <si>
    <t>-B2247-P2079-</t>
  </si>
  <si>
    <t>-B2049-P3520-</t>
  </si>
  <si>
    <t>SUNSET CAPTIVA UNREC DESC IN OR 1407 PG 2327 LOT 35</t>
  </si>
  <si>
    <t>https://www.leepa.org/Display/Displayparcel.aspx?folioID=10004691</t>
  </si>
  <si>
    <t>02462100000040040</t>
  </si>
  <si>
    <t>3590 OSPREY WAY DR</t>
  </si>
  <si>
    <t>3590</t>
  </si>
  <si>
    <t>OSPREY WAY DR</t>
  </si>
  <si>
    <t>PAR IN SEC 2 + SEC 3 TWP 46 R 21 DESC IN OR OR 4391 PG 1066</t>
  </si>
  <si>
    <t>https://www.leepa.org/Display/Displayparcel.aspx?folioID=10004920</t>
  </si>
  <si>
    <t>0246210000004004F</t>
  </si>
  <si>
    <t>004F</t>
  </si>
  <si>
    <t>3591 OSPREY WAY DR</t>
  </si>
  <si>
    <t>3591</t>
  </si>
  <si>
    <t>PARL LOC IN SEC 2 DESC IN OR 4391 PG 1104</t>
  </si>
  <si>
    <t>https://www.leepa.org/Display/Displayparcel.aspx?folioID=10493379</t>
  </si>
  <si>
    <t>0346210000004004E</t>
  </si>
  <si>
    <t>004E</t>
  </si>
  <si>
    <t>3599 OSPREY WAY DR</t>
  </si>
  <si>
    <t>3599</t>
  </si>
  <si>
    <t>PARL LOC IN SEC 3 DESC IN OR 4391 PG 1047</t>
  </si>
  <si>
    <t>https://www.leepa.org/Display/Displayparcel.aspx?folioID=10493380</t>
  </si>
  <si>
    <t>35452100000050360</t>
  </si>
  <si>
    <t>36 SEA HIBISCUS CT</t>
  </si>
  <si>
    <t>36</t>
  </si>
  <si>
    <t>SHUM STARR M TR</t>
  </si>
  <si>
    <t>FOR STARR M SHUM TRUST</t>
  </si>
  <si>
    <t>25548 N COUNTRYSIDE DR</t>
  </si>
  <si>
    <t>LAKE BARRINGTON</t>
  </si>
  <si>
    <t>-B4010-P0263-</t>
  </si>
  <si>
    <t>-B3019-P3929-</t>
  </si>
  <si>
    <t>-B2814-P3431-</t>
  </si>
  <si>
    <t>-B2077-P4475-</t>
  </si>
  <si>
    <t>SUNSET CAPTIVA UNREC DESC IN OR 1406 PG 0728 LOT 36</t>
  </si>
  <si>
    <t>https://www.leepa.org/Display/Displayparcel.aspx?folioID=10004692</t>
  </si>
  <si>
    <t>35452100000050370</t>
  </si>
  <si>
    <t>37 SEA HIBISCUS CT</t>
  </si>
  <si>
    <t>LAIRD LINDA M TR</t>
  </si>
  <si>
    <t>FOR LINDA M LAIRD TRUST</t>
  </si>
  <si>
    <t>107 E COVE LN</t>
  </si>
  <si>
    <t>SHOHOLA</t>
  </si>
  <si>
    <t>18458</t>
  </si>
  <si>
    <t>-B2852-P1455-</t>
  </si>
  <si>
    <t>-B1505-P1166-</t>
  </si>
  <si>
    <t>SUNSET CAPTIVA UNREC LOT 37 DESC OR 1348 PG 182</t>
  </si>
  <si>
    <t>https://www.leepa.org/Display/Displayparcel.aspx?folioID=10004693</t>
  </si>
  <si>
    <t>35452100000050380</t>
  </si>
  <si>
    <t>38 SEA HIBISCUS CT</t>
  </si>
  <si>
    <t>BURKLAND CARL &amp; ASHLEY</t>
  </si>
  <si>
    <t>12422 54TH AVE N</t>
  </si>
  <si>
    <t>55442</t>
  </si>
  <si>
    <t>2018000281804</t>
  </si>
  <si>
    <t>-B3010-P0668-</t>
  </si>
  <si>
    <t>-B2667-P2661-</t>
  </si>
  <si>
    <t>SUNSET CAPTIVA UNREC LOT 38 DESC OR 1316 OG 1505</t>
  </si>
  <si>
    <t>https://www.leepa.org/Display/Displayparcel.aspx?folioID=10004694</t>
  </si>
  <si>
    <t>35452100000050390</t>
  </si>
  <si>
    <t>39 OSTER CT</t>
  </si>
  <si>
    <t>OSTER CT</t>
  </si>
  <si>
    <t>CAPTIVA39 LLC</t>
  </si>
  <si>
    <t>29409 WINDMILL CT</t>
  </si>
  <si>
    <t>FARMINGTON</t>
  </si>
  <si>
    <t>48334</t>
  </si>
  <si>
    <t>SUNSET CAPTIVA UNREC LOT 39 DESC OR 1285 PG 147</t>
  </si>
  <si>
    <t>https://www.leepa.org/Display/Displayparcel.aspx?folioID=10004695</t>
  </si>
  <si>
    <t>35452100000050400</t>
  </si>
  <si>
    <t>40 OSTER CT</t>
  </si>
  <si>
    <t>ADLER ROBERT M &amp; ANDREA R TR</t>
  </si>
  <si>
    <t>FOR ADLER FAMILY TRUST</t>
  </si>
  <si>
    <t>7500 WOODMONT AVE APT 1101</t>
  </si>
  <si>
    <t>2006000072098</t>
  </si>
  <si>
    <t>-B1397-P2243-</t>
  </si>
  <si>
    <t>SUNSET CAPTIVA UNREC LOT 40 DESC OR 1340 PG 2377</t>
  </si>
  <si>
    <t>https://www.leepa.org/Display/Displayparcel.aspx?folioID=10004696</t>
  </si>
  <si>
    <t>35452100000050410</t>
  </si>
  <si>
    <t>0410</t>
  </si>
  <si>
    <t>41 OSTER CT</t>
  </si>
  <si>
    <t>41</t>
  </si>
  <si>
    <t>-B4530-P1866-</t>
  </si>
  <si>
    <t>-B4002-P3922-</t>
  </si>
  <si>
    <t>-B2708-P2665-</t>
  </si>
  <si>
    <t>-B2179-P3773-</t>
  </si>
  <si>
    <t>SUNSET CAPTIVA UNREC LOT 41 DESC OR 1356 PG 1336</t>
  </si>
  <si>
    <t>https://www.leepa.org/Display/Displayparcel.aspx?folioID=10004697</t>
  </si>
  <si>
    <t>264521300000C1010</t>
  </si>
  <si>
    <t>4102 BAYSIDE VILLAS</t>
  </si>
  <si>
    <t>4102</t>
  </si>
  <si>
    <t>BAYSIDE VILLAS</t>
  </si>
  <si>
    <t>RUSCONI CARIDAD</t>
  </si>
  <si>
    <t>8300 SW 164TH ST</t>
  </si>
  <si>
    <t>2017000150178</t>
  </si>
  <si>
    <t>2016000231837</t>
  </si>
  <si>
    <t>2008000316170</t>
  </si>
  <si>
    <t>-B3345-P3908-</t>
  </si>
  <si>
    <t>BAYSIDE VILLAS CONDO II OR 2397 PG 3582 BLDG-C UNIT 101</t>
  </si>
  <si>
    <t>https://www.leepa.org/Display/Displayparcel.aspx?folioID=10004586</t>
  </si>
  <si>
    <t>264521300000C1020</t>
  </si>
  <si>
    <t>4104 BAYSIDE VILLAS</t>
  </si>
  <si>
    <t>4104</t>
  </si>
  <si>
    <t>WACYK RICHARD J +</t>
  </si>
  <si>
    <t>WACYK EUGENIA J ET AL</t>
  </si>
  <si>
    <t>34 GOLTRA DR</t>
  </si>
  <si>
    <t>-B2132-P2227-</t>
  </si>
  <si>
    <t>-B1690-P4280-</t>
  </si>
  <si>
    <t>BAYSIDE VILLAS CONDO II OR 2397 PG 3582 BLDG-C UNIT 102</t>
  </si>
  <si>
    <t>https://www.leepa.org/Display/Displayparcel.aspx?folioID=10004587</t>
  </si>
  <si>
    <t>264521300000C1030</t>
  </si>
  <si>
    <t>4106 BAYSIDE VILLAS</t>
  </si>
  <si>
    <t>4106</t>
  </si>
  <si>
    <t>ZEGREAN MIHAI GABRIEL &amp;</t>
  </si>
  <si>
    <t>ZEGREAN CORINA ELISABETA</t>
  </si>
  <si>
    <t>WIDDRIS</t>
  </si>
  <si>
    <t>KINGSDOWN HILL</t>
  </si>
  <si>
    <t>CT14 8EA</t>
  </si>
  <si>
    <t>2015000256652</t>
  </si>
  <si>
    <t>-B3401-P0491-</t>
  </si>
  <si>
    <t>-B2458-P4163-</t>
  </si>
  <si>
    <t>-B1848-P3531-</t>
  </si>
  <si>
    <t>BAYSIDE VILLAS CONDO II OR 2397 PG 3582 BLDG-C UNIT 103</t>
  </si>
  <si>
    <t>https://www.leepa.org/Display/Displayparcel.aspx?folioID=10004588</t>
  </si>
  <si>
    <t>264521300000C1040</t>
  </si>
  <si>
    <t>4108 BAYSIDE VILLAS</t>
  </si>
  <si>
    <t>4108</t>
  </si>
  <si>
    <t>KEMPPAINEN JOY H</t>
  </si>
  <si>
    <t>43 W 61ST ST APT 16J</t>
  </si>
  <si>
    <t>2005000058556</t>
  </si>
  <si>
    <t>-B4087-P0234-</t>
  </si>
  <si>
    <t>-B3105-P0348-</t>
  </si>
  <si>
    <t>-B2389-P3477-</t>
  </si>
  <si>
    <t>BAYSIDE VILLAS CONDO II OR 2397 PG 3582 BLDG-C UNIT 104</t>
  </si>
  <si>
    <t>https://www.leepa.org/Display/Displayparcel.aspx?folioID=10004589</t>
  </si>
  <si>
    <t>264521300000C1050</t>
  </si>
  <si>
    <t>4110 BAYSIDE VILLAS</t>
  </si>
  <si>
    <t>4110</t>
  </si>
  <si>
    <t>WETMER DAVID B</t>
  </si>
  <si>
    <t>21447 N ANDOVER RD</t>
  </si>
  <si>
    <t>KILDEER</t>
  </si>
  <si>
    <t>60047</t>
  </si>
  <si>
    <t>-B3240-P1797-</t>
  </si>
  <si>
    <t>-B1677-P3600-</t>
  </si>
  <si>
    <t>BAYSIDE VILLAS CONDO II OR 297 PG 3582 BLDG-C UNIT 105</t>
  </si>
  <si>
    <t>https://www.leepa.org/Display/Displayparcel.aspx?folioID=10004590</t>
  </si>
  <si>
    <t>264521300000C1060</t>
  </si>
  <si>
    <t>4112 BAYSIDE VILLAS</t>
  </si>
  <si>
    <t>4112</t>
  </si>
  <si>
    <t>JANJUA ISLAND MANAGEMENT LLC</t>
  </si>
  <si>
    <t>724 JUNIPER RD</t>
  </si>
  <si>
    <t>2020000234940</t>
  </si>
  <si>
    <t>-B3713-P0766-</t>
  </si>
  <si>
    <t>-B2600-P2722-</t>
  </si>
  <si>
    <t>-B2591-P3995-</t>
  </si>
  <si>
    <t>BAYSIDE VILLAS CONDO II OR 2397 PG 3582 BLDG-C UNIT 106</t>
  </si>
  <si>
    <t>https://www.leepa.org/Display/Displayparcel.aspx?folioID=10004591</t>
  </si>
  <si>
    <t>264521300000C1070</t>
  </si>
  <si>
    <t>4114 BAYSIDE VILLAS</t>
  </si>
  <si>
    <t>4114</t>
  </si>
  <si>
    <t>SHIRY JOHN D</t>
  </si>
  <si>
    <t>23200 LAKE ROAD</t>
  </si>
  <si>
    <t>BAY VILLAGE</t>
  </si>
  <si>
    <t>44140</t>
  </si>
  <si>
    <t>2015000135456</t>
  </si>
  <si>
    <t>-B3809-P0448-</t>
  </si>
  <si>
    <t>-B2401-P3867-</t>
  </si>
  <si>
    <t>-B2112-P2487-</t>
  </si>
  <si>
    <t>BAYSIDE VILLAS CONDO II OR 2397 PG 3582 BLDG-C UNIT 107</t>
  </si>
  <si>
    <t>https://www.leepa.org/Display/Displayparcel.aspx?folioID=10004592</t>
  </si>
  <si>
    <t>264521300000C1080</t>
  </si>
  <si>
    <t>4116 BAYSIDE VILLAS</t>
  </si>
  <si>
    <t>4116</t>
  </si>
  <si>
    <t>MAGG KARL G TR</t>
  </si>
  <si>
    <t>FOR KARL G + JERILYN A MAGG TRUST</t>
  </si>
  <si>
    <t>723 SAND DOLLAR DR</t>
  </si>
  <si>
    <t>-B1386-P0957-</t>
  </si>
  <si>
    <t>BAYSIDE VILLAS CONDO II OR 2397 PG 3582 BLDG-C UNIT 108</t>
  </si>
  <si>
    <t>https://www.leepa.org/Display/Displayparcel.aspx?folioID=10004593</t>
  </si>
  <si>
    <t>264521300000C1090</t>
  </si>
  <si>
    <t>4118 BAYSIDE VILLAS</t>
  </si>
  <si>
    <t>4118</t>
  </si>
  <si>
    <t>BRINKCO LLC</t>
  </si>
  <si>
    <t>4796 RUE HELENE</t>
  </si>
  <si>
    <t>2017000205171</t>
  </si>
  <si>
    <t>-B4781-P3913-</t>
  </si>
  <si>
    <t>-B3581-P2701-</t>
  </si>
  <si>
    <t>BAYSIDE VILLAS CONDO II OR 2397 PG 3582 BLDG-C UNIT 109</t>
  </si>
  <si>
    <t>https://www.leepa.org/Display/Displayparcel.aspx?folioID=10004594</t>
  </si>
  <si>
    <t>264521300000C1100</t>
  </si>
  <si>
    <t>4120 BAYSIDE VILLAS</t>
  </si>
  <si>
    <t>4120</t>
  </si>
  <si>
    <t>MOYAL AVI &amp;</t>
  </si>
  <si>
    <t>MONDRUS MOYAL KIRA</t>
  </si>
  <si>
    <t>4200 KENWICK CT NE</t>
  </si>
  <si>
    <t>MARIETTA</t>
  </si>
  <si>
    <t>30062</t>
  </si>
  <si>
    <t>2020000287986</t>
  </si>
  <si>
    <t>-B1719-P2344-</t>
  </si>
  <si>
    <t>BAYSIDE VILLAS CONDO II OR 2397 PG 3582 BLDG-C UNIT 110</t>
  </si>
  <si>
    <t>https://www.leepa.org/Display/Displayparcel.aspx?folioID=10004595</t>
  </si>
  <si>
    <t>264521300000C1110</t>
  </si>
  <si>
    <t>4122 BAYSIDE VILLAS</t>
  </si>
  <si>
    <t>4122</t>
  </si>
  <si>
    <t>NIEDERMAYR PAUL E</t>
  </si>
  <si>
    <t>1042 REDNERSVILLE RD</t>
  </si>
  <si>
    <t>RR#1</t>
  </si>
  <si>
    <t>K8N 4Z1</t>
  </si>
  <si>
    <t>-B1386-P2231-</t>
  </si>
  <si>
    <t>BAYSIDE VILLAS CONDO II OR 2397 PG 3582 BLDG-C UNIT 111</t>
  </si>
  <si>
    <t>https://www.leepa.org/Display/Displayparcel.aspx?folioID=10004596</t>
  </si>
  <si>
    <t>264521300000C1120</t>
  </si>
  <si>
    <t>4124 BAYSIDE VILLAS</t>
  </si>
  <si>
    <t>4124</t>
  </si>
  <si>
    <t>STRITZINGER ROBERT L &amp;</t>
  </si>
  <si>
    <t>LAVIN MARY E</t>
  </si>
  <si>
    <t>46 PLEASANT AVE</t>
  </si>
  <si>
    <t>NARRAGANSETT</t>
  </si>
  <si>
    <t>02882</t>
  </si>
  <si>
    <t>2019000150250</t>
  </si>
  <si>
    <t>-B3321-P0133-</t>
  </si>
  <si>
    <t>-B2735-P2652-</t>
  </si>
  <si>
    <t>-B2119-P0591-</t>
  </si>
  <si>
    <t>BAYSIDE VILLAS CONDO II OR 2397 PG 3582 BLDG-C UNIT 112</t>
  </si>
  <si>
    <t>https://www.leepa.org/Display/Displayparcel.aspx?folioID=10004597</t>
  </si>
  <si>
    <t>35452100000050420</t>
  </si>
  <si>
    <t>42 OSTER CT</t>
  </si>
  <si>
    <t>42</t>
  </si>
  <si>
    <t>KIRSCH MARK S + LUANN M TR</t>
  </si>
  <si>
    <t>407 RIVERVIEW DR</t>
  </si>
  <si>
    <t>THIENSVILLE</t>
  </si>
  <si>
    <t>53092</t>
  </si>
  <si>
    <t>-B1977-P1309-</t>
  </si>
  <si>
    <t>-B1379-P2121-</t>
  </si>
  <si>
    <t>SUNSET CAPTIVA UNREC LOT 42 DESC OR 1343 PG 1114</t>
  </si>
  <si>
    <t>https://www.leepa.org/Display/Displayparcel.aspx?folioID=10004698</t>
  </si>
  <si>
    <t>264521300000C2010</t>
  </si>
  <si>
    <t>4202 BAYSIDE VILLAS</t>
  </si>
  <si>
    <t>4202</t>
  </si>
  <si>
    <t>GRIPP FLORIAN &amp; DOERTE</t>
  </si>
  <si>
    <t>INDUSTRIESTRASSE 11</t>
  </si>
  <si>
    <t>PRETZ</t>
  </si>
  <si>
    <t>24211</t>
  </si>
  <si>
    <t>2017000007322</t>
  </si>
  <si>
    <t>2009000105404</t>
  </si>
  <si>
    <t>-B2008-P2483-</t>
  </si>
  <si>
    <t>BAYSIDE VILLAS CONDO II OR 2397 PG 3582 BLDG-C UNIT 201</t>
  </si>
  <si>
    <t>https://www.leepa.org/Display/Displayparcel.aspx?folioID=10004598</t>
  </si>
  <si>
    <t>264521300000C2020</t>
  </si>
  <si>
    <t>4204 BAYSIDE VILLAS</t>
  </si>
  <si>
    <t>4204</t>
  </si>
  <si>
    <t>VATTHYAM ROSHAN K &amp;</t>
  </si>
  <si>
    <t>VATTHYAM KATHRYN L</t>
  </si>
  <si>
    <t>896 NORTH TOWN + RIVER DR</t>
  </si>
  <si>
    <t>2020000273231</t>
  </si>
  <si>
    <t>2013000243650</t>
  </si>
  <si>
    <t>-B2172-P2151-</t>
  </si>
  <si>
    <t>BAYSIDE VILLAS CONDO II OR2397 PG 3582 BLDG-C UNIT 202</t>
  </si>
  <si>
    <t>https://www.leepa.org/Display/Displayparcel.aspx?folioID=10004599</t>
  </si>
  <si>
    <t>264521300000C2030</t>
  </si>
  <si>
    <t>4206 BAYSIDE VILLAS</t>
  </si>
  <si>
    <t>4206</t>
  </si>
  <si>
    <t>SCHELLENBERG DAVID N &amp;</t>
  </si>
  <si>
    <t>SCHELLENBERG KERRI F</t>
  </si>
  <si>
    <t>7004 N CLAYTON CT</t>
  </si>
  <si>
    <t>2016000246897</t>
  </si>
  <si>
    <t>-B3979-P2067-</t>
  </si>
  <si>
    <t>-B2468-P1953-</t>
  </si>
  <si>
    <t>BAYSIDE VILLAS CONDO II OR2397 PG3582 BLDG-C UNIT 203</t>
  </si>
  <si>
    <t>https://www.leepa.org/Display/Displayparcel.aspx?folioID=10004600</t>
  </si>
  <si>
    <t>264521300000C2040</t>
  </si>
  <si>
    <t>4208 BAYSIDE VILLAS</t>
  </si>
  <si>
    <t>4208</t>
  </si>
  <si>
    <t>IERACI PHILIP V + DONNA M</t>
  </si>
  <si>
    <t>162 JUNIPER RIDGE DR</t>
  </si>
  <si>
    <t>FEEDING HILLS</t>
  </si>
  <si>
    <t>01030</t>
  </si>
  <si>
    <t>2005000040660</t>
  </si>
  <si>
    <t>-B2483-P0465-</t>
  </si>
  <si>
    <t>-B1733-P3611-</t>
  </si>
  <si>
    <t>BAYSIDE VILLAS CONDO II OR 2397 PG 3582 BLDG-C UNIT 204</t>
  </si>
  <si>
    <t>https://www.leepa.org/Display/Displayparcel.aspx?folioID=10004601</t>
  </si>
  <si>
    <t>264521300000C2050</t>
  </si>
  <si>
    <t>4210 BAYSIDE VILLAS</t>
  </si>
  <si>
    <t>4210</t>
  </si>
  <si>
    <t>MARY KATHLEEN ZILKA TRUST +</t>
  </si>
  <si>
    <t>KENNETH J ZILKA TRUST</t>
  </si>
  <si>
    <t>16531 HERON COACH WAY #705</t>
  </si>
  <si>
    <t>-B3817-P3254-</t>
  </si>
  <si>
    <t>-B3529-P4590-</t>
  </si>
  <si>
    <t>-B2110-P3256-</t>
  </si>
  <si>
    <t>-B1773-P2688-</t>
  </si>
  <si>
    <t>BAYSIDE VILLAS CONDO II OR 2397 PG 3582 BLDG-C 205</t>
  </si>
  <si>
    <t>https://www.leepa.org/Display/Displayparcel.aspx?folioID=10004602</t>
  </si>
  <si>
    <t>264521300000C2060</t>
  </si>
  <si>
    <t>4212 BAYSIDE VILLAS</t>
  </si>
  <si>
    <t>4212</t>
  </si>
  <si>
    <t>LAVIN PAUL &amp; ISOLINA</t>
  </si>
  <si>
    <t>66 SHAVER AVE N</t>
  </si>
  <si>
    <t>M9B 4N4</t>
  </si>
  <si>
    <t>2020000013094</t>
  </si>
  <si>
    <t>2014000245807</t>
  </si>
  <si>
    <t>2011000160713</t>
  </si>
  <si>
    <t>-B3923-P0346-</t>
  </si>
  <si>
    <t>BAYSIDE VILLAS CONDO II OR 2397 PG 3582 BLDG-C UNIT 206</t>
  </si>
  <si>
    <t>https://www.leepa.org/Display/Displayparcel.aspx?folioID=10004603</t>
  </si>
  <si>
    <t>264521300000C2070</t>
  </si>
  <si>
    <t>4214 BAYSIDE VILLAS</t>
  </si>
  <si>
    <t>4214</t>
  </si>
  <si>
    <t>RODGERS SUSAN M</t>
  </si>
  <si>
    <t>23362 FREEPORT AVE</t>
  </si>
  <si>
    <t>PORT CHARLOTTE</t>
  </si>
  <si>
    <t>33954</t>
  </si>
  <si>
    <t>2017000012654</t>
  </si>
  <si>
    <t>-B3384-P2055-</t>
  </si>
  <si>
    <t>-B2906-P1450-</t>
  </si>
  <si>
    <t>-B2312-P4471-</t>
  </si>
  <si>
    <t>BAYSIDE VILLAS CONDO II OR 2397 PG 3582 BLDG-C UNIT 207</t>
  </si>
  <si>
    <t>https://www.leepa.org/Display/Displayparcel.aspx?folioID=10004604</t>
  </si>
  <si>
    <t>264521300000C2080</t>
  </si>
  <si>
    <t>4216 BAYSIDE VILLAS</t>
  </si>
  <si>
    <t>4216</t>
  </si>
  <si>
    <t>724 JUPITER RD</t>
  </si>
  <si>
    <t>2020000234532</t>
  </si>
  <si>
    <t>2011000134829</t>
  </si>
  <si>
    <t>-B4371-P0999-</t>
  </si>
  <si>
    <t>-B1911-P2853-</t>
  </si>
  <si>
    <t>BAYSIDE VILLAS CONDO II OR 2397 PG 3582 BLDG-C UNIT 208</t>
  </si>
  <si>
    <t>https://www.leepa.org/Display/Displayparcel.aspx?folioID=10004605</t>
  </si>
  <si>
    <t>264521300000C2090</t>
  </si>
  <si>
    <t>4218 BAYSIDE VILLAS</t>
  </si>
  <si>
    <t>4218</t>
  </si>
  <si>
    <t>STRUZZIERO JOAN A</t>
  </si>
  <si>
    <t>17 EILEEN DR</t>
  </si>
  <si>
    <t>BRAINTREE</t>
  </si>
  <si>
    <t>02184</t>
  </si>
  <si>
    <t>-B3600-P0734-</t>
  </si>
  <si>
    <t>-B3304-P4386-</t>
  </si>
  <si>
    <t>BAYSIDE VILLAS CONDO II OR2397 PG 3582 BLDG-C UNIT 209</t>
  </si>
  <si>
    <t>https://www.leepa.org/Display/Displayparcel.aspx?folioID=10004606</t>
  </si>
  <si>
    <t>264521300000C2100</t>
  </si>
  <si>
    <t>4220 BAYSIDE VILLAS</t>
  </si>
  <si>
    <t>4220</t>
  </si>
  <si>
    <t>MARKOVITZ JAMES</t>
  </si>
  <si>
    <t>1716 BULL RIDGE DR</t>
  </si>
  <si>
    <t>MCHENRY</t>
  </si>
  <si>
    <t>60050</t>
  </si>
  <si>
    <t>2020000273432</t>
  </si>
  <si>
    <t>2011000149484</t>
  </si>
  <si>
    <t>-B3419-P1569-</t>
  </si>
  <si>
    <t>-B2864-P1511-</t>
  </si>
  <si>
    <t>BAYSIDE VILLAS CONDO II OR 2397 PG 3582 BLDG-C UNIT 210</t>
  </si>
  <si>
    <t>https://www.leepa.org/Display/Displayparcel.aspx?folioID=10004607</t>
  </si>
  <si>
    <t>264521300000C2110</t>
  </si>
  <si>
    <t>4222 BAYSIDE VILLAS</t>
  </si>
  <si>
    <t>4222</t>
  </si>
  <si>
    <t>LAVIN JANE</t>
  </si>
  <si>
    <t>89 SHAW ST</t>
  </si>
  <si>
    <t>M6J 2W3</t>
  </si>
  <si>
    <t>2016000132851</t>
  </si>
  <si>
    <t>-B2100-P0042-</t>
  </si>
  <si>
    <t>-B1942-P0810-</t>
  </si>
  <si>
    <t>BAYSIDE VILLAS CONDO II OR 2397 PG 3582 BLDG-C UNIT 211</t>
  </si>
  <si>
    <t>https://www.leepa.org/Display/Displayparcel.aspx?folioID=10004608</t>
  </si>
  <si>
    <t>264521300000C2120</t>
  </si>
  <si>
    <t>4224 BAYSIDE VILLAS</t>
  </si>
  <si>
    <t>4224</t>
  </si>
  <si>
    <t>BUSSA MICHAEL J + DENISE W</t>
  </si>
  <si>
    <t>808 RIDGEWOOD RD</t>
  </si>
  <si>
    <t>DULUTH</t>
  </si>
  <si>
    <t>55804</t>
  </si>
  <si>
    <t>-B2071-P2562-</t>
  </si>
  <si>
    <t>-B1933-P1928-</t>
  </si>
  <si>
    <t>BAYSIDE VILLAS CONDO II OR 2397 PG 3582 BLDG-C UNIT 212</t>
  </si>
  <si>
    <t>https://www.leepa.org/Display/Displayparcel.aspx?folioID=10004609</t>
  </si>
  <si>
    <t>35452100000050430</t>
  </si>
  <si>
    <t>43 OSTER CT</t>
  </si>
  <si>
    <t>43</t>
  </si>
  <si>
    <t>ROBERT A TROST TRUST +</t>
  </si>
  <si>
    <t>ARDITH L TROST TRUST</t>
  </si>
  <si>
    <t>18325 PINHOOK HOLLOW DR</t>
  </si>
  <si>
    <t>PACIFIC</t>
  </si>
  <si>
    <t>63069</t>
  </si>
  <si>
    <t>2017000187419</t>
  </si>
  <si>
    <t>2015000066201</t>
  </si>
  <si>
    <t>-B3121-P0979-</t>
  </si>
  <si>
    <t>-B2021-P0713-</t>
  </si>
  <si>
    <t>SUNSET CAPTIVA UNREC LOT 43 DESC OR 1356 PG 1334</t>
  </si>
  <si>
    <t>https://www.leepa.org/Display/Displayparcel.aspx?folioID=10004699</t>
  </si>
  <si>
    <t>264521300000C3010</t>
  </si>
  <si>
    <t>4302 BAYSIDE VILLAS</t>
  </si>
  <si>
    <t>4302</t>
  </si>
  <si>
    <t>OSPREY VIEWS LLC</t>
  </si>
  <si>
    <t>4801 EWING AVE S</t>
  </si>
  <si>
    <t>55410</t>
  </si>
  <si>
    <t>2016000128652</t>
  </si>
  <si>
    <t>2011000079890</t>
  </si>
  <si>
    <t>2005000113960</t>
  </si>
  <si>
    <t>-B3627-P0647-</t>
  </si>
  <si>
    <t>BAYSIDE VILLAS CONDO II OR 2397 PG 3582 BLDG-C UNIT 301</t>
  </si>
  <si>
    <t>https://www.leepa.org/Display/Displayparcel.aspx?folioID=10004610</t>
  </si>
  <si>
    <t>264521300000C3020</t>
  </si>
  <si>
    <t>4304 BAYSIDE VILLAS</t>
  </si>
  <si>
    <t>4304</t>
  </si>
  <si>
    <t>WOLFE CAROL A</t>
  </si>
  <si>
    <t>3941 HILLTOP DR</t>
  </si>
  <si>
    <t>HURON</t>
  </si>
  <si>
    <t>44839</t>
  </si>
  <si>
    <t>-B1526-P0511-</t>
  </si>
  <si>
    <t>BAYSIDE VILLAS CONDO II OR 2397 PG 3582 BLDG-C UNIT 302</t>
  </si>
  <si>
    <t>https://www.leepa.org/Display/Displayparcel.aspx?folioID=10004611</t>
  </si>
  <si>
    <t>264521300000C3030</t>
  </si>
  <si>
    <t>4306 BAYSIDE VILLAS</t>
  </si>
  <si>
    <t>4306</t>
  </si>
  <si>
    <t>FRASCATI J MICHAEL &amp;</t>
  </si>
  <si>
    <t>FRASCATI FLORENCE C</t>
  </si>
  <si>
    <t>515 BORDEN RD</t>
  </si>
  <si>
    <t>24450</t>
  </si>
  <si>
    <t>-B3264-P3385-</t>
  </si>
  <si>
    <t>-B2476-P3347-</t>
  </si>
  <si>
    <t>-B2122-P2163-</t>
  </si>
  <si>
    <t>BAYSIDE VILLAS CONDO II OR2397 PG3582 BLDG-C UNIT 303</t>
  </si>
  <si>
    <t>https://www.leepa.org/Display/Displayparcel.aspx?folioID=10004612</t>
  </si>
  <si>
    <t>264521300000C3040</t>
  </si>
  <si>
    <t>4308 BAYSIDE VILLAS</t>
  </si>
  <si>
    <t>4308</t>
  </si>
  <si>
    <t>GLOWACKI FRANCIS W</t>
  </si>
  <si>
    <t>MARIA DRAKE</t>
  </si>
  <si>
    <t>3581 BETRUS DR</t>
  </si>
  <si>
    <t>62707</t>
  </si>
  <si>
    <t>2010000056916</t>
  </si>
  <si>
    <t>-B1389-P0545-</t>
  </si>
  <si>
    <t>BAYSIDE VILLAS CONDO II OR2397 PG 3582 BLDG-C UNIT 304</t>
  </si>
  <si>
    <t>https://www.leepa.org/Display/Displayparcel.aspx?folioID=10004613</t>
  </si>
  <si>
    <t>264521300000C3050</t>
  </si>
  <si>
    <t>4310 BAYSIDE VILLAS</t>
  </si>
  <si>
    <t>4310</t>
  </si>
  <si>
    <t>ZOUTENDAM GARY L + JANICE L</t>
  </si>
  <si>
    <t>800 COUNTRY CLUB DR</t>
  </si>
  <si>
    <t>BATTLE CREEK</t>
  </si>
  <si>
    <t>49015</t>
  </si>
  <si>
    <t>-B3979-P3310-</t>
  </si>
  <si>
    <t>-B3342-P3155-</t>
  </si>
  <si>
    <t>-B2428-P2586-</t>
  </si>
  <si>
    <t>-B2211-P0231-</t>
  </si>
  <si>
    <t>BAYSIDE VILLAS CONDO II OR 2397 PG3582 BLDG-C UNIT 305</t>
  </si>
  <si>
    <t>https://www.leepa.org/Display/Displayparcel.aspx?folioID=10004614</t>
  </si>
  <si>
    <t>264521300000C3060</t>
  </si>
  <si>
    <t>4312 BAYSIDE VILLAS</t>
  </si>
  <si>
    <t>4312</t>
  </si>
  <si>
    <t>SOUKUP JOSEPH TR</t>
  </si>
  <si>
    <t>19479 SILVER OAK DR</t>
  </si>
  <si>
    <t>33967</t>
  </si>
  <si>
    <t>-B1388-P2085-</t>
  </si>
  <si>
    <t>BAYSIDE VILLAS CONDO II OR2397 PG3582 BLDG-C UNIT 306</t>
  </si>
  <si>
    <t>https://www.leepa.org/Display/Displayparcel.aspx?folioID=10004615</t>
  </si>
  <si>
    <t>264521300000C3070</t>
  </si>
  <si>
    <t>4314 BAYSIDE VILLAS</t>
  </si>
  <si>
    <t>4314</t>
  </si>
  <si>
    <t>VAN JURA JOSEPH J &amp;</t>
  </si>
  <si>
    <t>VAN JURA REBECCA H</t>
  </si>
  <si>
    <t>610 CHARLES AVE</t>
  </si>
  <si>
    <t>KINGSTON</t>
  </si>
  <si>
    <t>18704</t>
  </si>
  <si>
    <t>-B2225-P2890-</t>
  </si>
  <si>
    <t>-B1842-P2772-</t>
  </si>
  <si>
    <t>BAYSIDE VILLAS CONDO II OR2397 PG3582 BLDC-C UNIT 307</t>
  </si>
  <si>
    <t>https://www.leepa.org/Display/Displayparcel.aspx?folioID=10004616</t>
  </si>
  <si>
    <t>264521300000C3080</t>
  </si>
  <si>
    <t>4316 BAYSIDE VILLAS</t>
  </si>
  <si>
    <t>4316</t>
  </si>
  <si>
    <t>BAYSIDE VILLA LLC</t>
  </si>
  <si>
    <t>-B2301-P3818-</t>
  </si>
  <si>
    <t>-B1690-P4285-</t>
  </si>
  <si>
    <t>BAYSIDE VILLAS CONDO II OR2397 PG3582 BLDG-C UNIT 308</t>
  </si>
  <si>
    <t>https://www.leepa.org/Display/Displayparcel.aspx?folioID=10004617</t>
  </si>
  <si>
    <t>264521300000C3090</t>
  </si>
  <si>
    <t>4318 BAYSIDE VILLAS</t>
  </si>
  <si>
    <t>4318</t>
  </si>
  <si>
    <t>HELLINGS BRIAN ALIOL TR</t>
  </si>
  <si>
    <t>FOR BRIAN ALIOL HELLINGS TRUST</t>
  </si>
  <si>
    <t>66A WEST RIVER RD</t>
  </si>
  <si>
    <t>-B3341-P3843-</t>
  </si>
  <si>
    <t>-B1393-P0285-</t>
  </si>
  <si>
    <t>-B1393-P0284-</t>
  </si>
  <si>
    <t>BAYSIDE VILLAS CONDO II OR2397 PG3582 BLDG-C UNIT 309</t>
  </si>
  <si>
    <t>https://www.leepa.org/Display/Displayparcel.aspx?folioID=10004618</t>
  </si>
  <si>
    <t>264521300000C3100</t>
  </si>
  <si>
    <t>4320 BAYSIDE VILLAS</t>
  </si>
  <si>
    <t>4320</t>
  </si>
  <si>
    <t>4319 BAYSIDE VILLAS 20 LLC</t>
  </si>
  <si>
    <t>1024 LITTLE SUGAR CREEK RD</t>
  </si>
  <si>
    <t>45440</t>
  </si>
  <si>
    <t>2012000085904</t>
  </si>
  <si>
    <t>-B3263-P0059-</t>
  </si>
  <si>
    <t>-B2137-P1867-</t>
  </si>
  <si>
    <t>BAYSIDE VILLAS CONDO II OR2397 PG3582 BLDG-C UNIT 310</t>
  </si>
  <si>
    <t>https://www.leepa.org/Display/Displayparcel.aspx?folioID=10004619</t>
  </si>
  <si>
    <t>264521300000C3110</t>
  </si>
  <si>
    <t>4322 BAYSIDE VILLAS</t>
  </si>
  <si>
    <t>4322</t>
  </si>
  <si>
    <t>GUSTAFSON ERIC ROY</t>
  </si>
  <si>
    <t>6 BAY 2ND ST</t>
  </si>
  <si>
    <t>ISLIP</t>
  </si>
  <si>
    <t>11751</t>
  </si>
  <si>
    <t>2013000027301</t>
  </si>
  <si>
    <t>2012000186485</t>
  </si>
  <si>
    <t>-B4240-P2356-</t>
  </si>
  <si>
    <t>-B2839-P1040-</t>
  </si>
  <si>
    <t>BAYSIDE VILLAS CONDO II OR2397 PG3582 BLDG-C UNIT 311</t>
  </si>
  <si>
    <t>https://www.leepa.org/Display/Displayparcel.aspx?folioID=10004620</t>
  </si>
  <si>
    <t>264521300000C3120</t>
  </si>
  <si>
    <t>4324 BAYSIDE VILLAS</t>
  </si>
  <si>
    <t>4324</t>
  </si>
  <si>
    <t>MORGAN JOHN W +</t>
  </si>
  <si>
    <t>BELL THOMAS P ET AL</t>
  </si>
  <si>
    <t>395 REDDING RD UNIT 242</t>
  </si>
  <si>
    <t>40517</t>
  </si>
  <si>
    <t>2013000067411</t>
  </si>
  <si>
    <t>-B3457-P1361-</t>
  </si>
  <si>
    <t>-B3457-P1365-</t>
  </si>
  <si>
    <t>-B3457-P1359-</t>
  </si>
  <si>
    <t>BAYSIDE VILLAS CONDO II OR 2397 PG 3582 BLDG-C UNIT 312</t>
  </si>
  <si>
    <t>https://www.leepa.org/Display/Displayparcel.aspx?folioID=10004621</t>
  </si>
  <si>
    <t>35452100000050440</t>
  </si>
  <si>
    <t>0440</t>
  </si>
  <si>
    <t>44 OSTER CT</t>
  </si>
  <si>
    <t>44</t>
  </si>
  <si>
    <t>SANDUSKY BAY COMPANY LTD</t>
  </si>
  <si>
    <t>2018000263396</t>
  </si>
  <si>
    <t>2017000071156</t>
  </si>
  <si>
    <t>-B3122-P1436-</t>
  </si>
  <si>
    <t>-B2301-P4659-</t>
  </si>
  <si>
    <t>SUNSET CAPTIVA UNREC LOT 44 DESC OR 1289 PG 2089</t>
  </si>
  <si>
    <t>https://www.leepa.org/Display/Displayparcel.aspx?folioID=10004700</t>
  </si>
  <si>
    <t>35452100000050450</t>
  </si>
  <si>
    <t>45 OSTER CT</t>
  </si>
  <si>
    <t>45</t>
  </si>
  <si>
    <t>BUDRIS MARK C &amp;</t>
  </si>
  <si>
    <t>SMITH REGINA M</t>
  </si>
  <si>
    <t>PO BOX 577</t>
  </si>
  <si>
    <t>2009000139093</t>
  </si>
  <si>
    <t>-B4328-P1723-</t>
  </si>
  <si>
    <t>-B3211-P2977-</t>
  </si>
  <si>
    <t>-B1333-P1683-</t>
  </si>
  <si>
    <t>SUNSET CAPTIVA UNREC LOT 45 DESC OR 1333 PG 1683</t>
  </si>
  <si>
    <t>https://www.leepa.org/Display/Displayparcel.aspx?folioID=10004701</t>
  </si>
  <si>
    <t>35452100000050460</t>
  </si>
  <si>
    <t>46 OSTER CT</t>
  </si>
  <si>
    <t>46</t>
  </si>
  <si>
    <t>DINA THOMAS S + SALLY A</t>
  </si>
  <si>
    <t>6401 JOHNSON CHAPEL RD</t>
  </si>
  <si>
    <t>-B2472-P2692-</t>
  </si>
  <si>
    <t>-B1320-P0629-</t>
  </si>
  <si>
    <t>SUNSET CAPTIVA UNREC LOT 46 DESC OR 1320 PG 629</t>
  </si>
  <si>
    <t>https://www.leepa.org/Display/Displayparcel.aspx?folioID=10004702</t>
  </si>
  <si>
    <t>35452100000050470</t>
  </si>
  <si>
    <t>0470</t>
  </si>
  <si>
    <t>47 OSTER CT</t>
  </si>
  <si>
    <t>47</t>
  </si>
  <si>
    <t>SHELGREN DIANE E TR +</t>
  </si>
  <si>
    <t>LOOMIS GEORGE A TR FOR DIANE E SHELGREN TRUST</t>
  </si>
  <si>
    <t>4920 WOODS CT</t>
  </si>
  <si>
    <t>GREENWOOD</t>
  </si>
  <si>
    <t>-B2765-P3778-</t>
  </si>
  <si>
    <t>-B2132-P0981-</t>
  </si>
  <si>
    <t>SUNSET CAPTIVA UNREC LOT 47 DESC OR 1355 PG 1448</t>
  </si>
  <si>
    <t>https://www.leepa.org/Display/Displayparcel.aspx?folioID=10004703</t>
  </si>
  <si>
    <t>35452100000050480</t>
  </si>
  <si>
    <t>48 OSTER CT</t>
  </si>
  <si>
    <t>48</t>
  </si>
  <si>
    <t>KERK LLC</t>
  </si>
  <si>
    <t>11241 COMPASS POINT DR</t>
  </si>
  <si>
    <t>2018000232847</t>
  </si>
  <si>
    <t>-B3713-P4155-</t>
  </si>
  <si>
    <t>-B2839-P3746-</t>
  </si>
  <si>
    <t>-B1685-P0896-</t>
  </si>
  <si>
    <t>SUNSET CAPTIVA UNREC LOT 48 DESC OR 357 PG 403</t>
  </si>
  <si>
    <t>https://www.leepa.org/Display/Displayparcel.aspx?folioID=10004704</t>
  </si>
  <si>
    <t>35452100000050490</t>
  </si>
  <si>
    <t>49 OSTER CT</t>
  </si>
  <si>
    <t>49</t>
  </si>
  <si>
    <t>ANTHONY PROPERTIES INC</t>
  </si>
  <si>
    <t>201 N FRANKLIN ST STE 2800</t>
  </si>
  <si>
    <t>33602</t>
  </si>
  <si>
    <t>-B4477-P2510-</t>
  </si>
  <si>
    <t>-B1468-P0828-</t>
  </si>
  <si>
    <t>SUNSET CAPTIVA UNREC DESC OR 1321 PG 2016 LOT 49</t>
  </si>
  <si>
    <t>https://www.leepa.org/Display/Displayparcel.aspx?folioID=10004705</t>
  </si>
  <si>
    <t>35452100000050500</t>
  </si>
  <si>
    <t>50 OSTER CT</t>
  </si>
  <si>
    <t>50</t>
  </si>
  <si>
    <t>SONES GEOFFREY S &amp; RUTH A</t>
  </si>
  <si>
    <t>14 LINCOLN AVE</t>
  </si>
  <si>
    <t>01944</t>
  </si>
  <si>
    <t>-B3807-P0790-</t>
  </si>
  <si>
    <t>-B3105-P0298-</t>
  </si>
  <si>
    <t>SUNSET CAPTIVA UNREC LOT 50 DESC OR 1356 PG 1330</t>
  </si>
  <si>
    <t>https://www.leepa.org/Display/Displayparcel.aspx?folioID=10004706</t>
  </si>
  <si>
    <t>35452100000050510</t>
  </si>
  <si>
    <t>51 OSTER CT</t>
  </si>
  <si>
    <t>51</t>
  </si>
  <si>
    <t>C2C ISLAND LLC</t>
  </si>
  <si>
    <t>18078 87TH AVE</t>
  </si>
  <si>
    <t>MAPLE GROVE</t>
  </si>
  <si>
    <t>55311</t>
  </si>
  <si>
    <t>2014000070644</t>
  </si>
  <si>
    <t>2012000011949</t>
  </si>
  <si>
    <t>2009000080955</t>
  </si>
  <si>
    <t>-B4767-P0503-</t>
  </si>
  <si>
    <t>SUNSET CAPTIVA UNREC LOT 51 DESC OR 1335 PG 1200</t>
  </si>
  <si>
    <t>https://www.leepa.org/Display/Displayparcel.aspx?folioID=10004707</t>
  </si>
  <si>
    <t>264521300000A1010</t>
  </si>
  <si>
    <t>5102 BAYSIDE VILLAS</t>
  </si>
  <si>
    <t>5102</t>
  </si>
  <si>
    <t>55440</t>
  </si>
  <si>
    <t>2018000232638</t>
  </si>
  <si>
    <t>2013000282073</t>
  </si>
  <si>
    <t>-B1415-P0099-</t>
  </si>
  <si>
    <t>BAYSIDE VILLAS CONDO I OR 2397 PG 3582 BLDG-A UNIT 101</t>
  </si>
  <si>
    <t>https://www.leepa.org/Display/Displayparcel.aspx?folioID=10004520</t>
  </si>
  <si>
    <t>264521300000A1020</t>
  </si>
  <si>
    <t>5104 BAYSIDE VILLAS</t>
  </si>
  <si>
    <t>5104</t>
  </si>
  <si>
    <t>CARLSON MARISSA L</t>
  </si>
  <si>
    <t>22266 PANTHER LOOP</t>
  </si>
  <si>
    <t>LAKEWOOD RANCH</t>
  </si>
  <si>
    <t>34202</t>
  </si>
  <si>
    <t>2020000193021</t>
  </si>
  <si>
    <t>2007000122620</t>
  </si>
  <si>
    <t>-B2179-P2265-</t>
  </si>
  <si>
    <t>-B1364-P2391-</t>
  </si>
  <si>
    <t>BAYSIDE VILLAS CONDO I OR 2397 PG 3582 BLDG-A UNIT 102</t>
  </si>
  <si>
    <t>https://www.leepa.org/Display/Displayparcel.aspx?folioID=10004521</t>
  </si>
  <si>
    <t>264521300000A1030</t>
  </si>
  <si>
    <t>5106 BAYSIDE VILLAS</t>
  </si>
  <si>
    <t>5106</t>
  </si>
  <si>
    <t>SULLIVAN MARK A &amp; MARLENE</t>
  </si>
  <si>
    <t>36 PITNEY AVE</t>
  </si>
  <si>
    <t>SPRING LAKE</t>
  </si>
  <si>
    <t>07762</t>
  </si>
  <si>
    <t>2016000128838</t>
  </si>
  <si>
    <t>-B4251-P1921-</t>
  </si>
  <si>
    <t>-B3697-P0623-</t>
  </si>
  <si>
    <t>-B1946-P2500-</t>
  </si>
  <si>
    <t>BAYSIDE VILLAS CONDO I OR 2397 PG 3582 BLDG-A UNIT 103</t>
  </si>
  <si>
    <t>https://www.leepa.org/Display/Displayparcel.aspx?folioID=10004522</t>
  </si>
  <si>
    <t>264521300000A1040</t>
  </si>
  <si>
    <t>5108 BAYSIDE VILLAS</t>
  </si>
  <si>
    <t>5108</t>
  </si>
  <si>
    <t>SAHA SUSHIL K + SABITA R</t>
  </si>
  <si>
    <t>18 WIDEWATERS LN</t>
  </si>
  <si>
    <t>PITTSFORD</t>
  </si>
  <si>
    <t>14534</t>
  </si>
  <si>
    <t>-B1629-P0264-</t>
  </si>
  <si>
    <t>BAYSIDE VILLAS CONDO I OR 2397 PG 3582 BLDG-A UNIT 104</t>
  </si>
  <si>
    <t>https://www.leepa.org/Display/Displayparcel.aspx?folioID=10004523</t>
  </si>
  <si>
    <t>264521300000A1050</t>
  </si>
  <si>
    <t>5110 BAYSIDE VILLAS</t>
  </si>
  <si>
    <t>5110</t>
  </si>
  <si>
    <t>LEDBETTER CANDACE A</t>
  </si>
  <si>
    <t>PO BOX 773</t>
  </si>
  <si>
    <t>2020000255056</t>
  </si>
  <si>
    <t>2011000138022</t>
  </si>
  <si>
    <t>-B3434-P0756-</t>
  </si>
  <si>
    <t>-B2254-P4608-</t>
  </si>
  <si>
    <t>BAYSIDE VILLAS CONDO I OR 2397 PG 3582 BLDG-A UNIT 105</t>
  </si>
  <si>
    <t>https://www.leepa.org/Display/Displayparcel.aspx?folioID=10004524</t>
  </si>
  <si>
    <t>264521300000A1060</t>
  </si>
  <si>
    <t>5112 BAYSIDE VILLAS</t>
  </si>
  <si>
    <t>5112</t>
  </si>
  <si>
    <t>CLABUESCH ERIC JON</t>
  </si>
  <si>
    <t>99 EVAN DR</t>
  </si>
  <si>
    <t>COMSTOCK PARK</t>
  </si>
  <si>
    <t>49321</t>
  </si>
  <si>
    <t>-B1855-P0867-</t>
  </si>
  <si>
    <t>-B1364-P0873-</t>
  </si>
  <si>
    <t>BAYSIDE VILLAS CONDO I OR 2397 PG 3582 BLDG-A UNIT 106</t>
  </si>
  <si>
    <t>https://www.leepa.org/Display/Displayparcel.aspx?folioID=10004525</t>
  </si>
  <si>
    <t>264521300000B1070</t>
  </si>
  <si>
    <t>5114 BAYSIDE VILLAS</t>
  </si>
  <si>
    <t>5114</t>
  </si>
  <si>
    <t>RITTER PHILIP S &amp; KRISTIE L</t>
  </si>
  <si>
    <t>1060 JOANWOOD DR</t>
  </si>
  <si>
    <t>48040</t>
  </si>
  <si>
    <t>2020000233440</t>
  </si>
  <si>
    <t>2007000144025</t>
  </si>
  <si>
    <t>-B2071-P2644-</t>
  </si>
  <si>
    <t>BAYSIDE VILLAS CONDO I OR 2397 PG 3582 BLDG-B UNIT 107</t>
  </si>
  <si>
    <t>https://www.leepa.org/Display/Displayparcel.aspx?folioID=10004538</t>
  </si>
  <si>
    <t>264521300000B1080</t>
  </si>
  <si>
    <t>5116 BAYSIDE VILLAS</t>
  </si>
  <si>
    <t>5116</t>
  </si>
  <si>
    <t>NEEL JOHN D II</t>
  </si>
  <si>
    <t>1699 CITATION DR</t>
  </si>
  <si>
    <t>SOUTH PARK</t>
  </si>
  <si>
    <t>15129</t>
  </si>
  <si>
    <t>-B1786-P3802-</t>
  </si>
  <si>
    <t>-B1450-P0770-</t>
  </si>
  <si>
    <t>BAYSIDE VILLAS CONDO I OR 2397 PG 3582 BLDG-B UNIT 108</t>
  </si>
  <si>
    <t>https://www.leepa.org/Display/Displayparcel.aspx?folioID=10004539</t>
  </si>
  <si>
    <t>264521300000B1090</t>
  </si>
  <si>
    <t>5118 BAYSIDE VILLAS</t>
  </si>
  <si>
    <t>5118</t>
  </si>
  <si>
    <t>RIORDAN ELISA TR</t>
  </si>
  <si>
    <t>FOR ELISA RIORDAN TRUST</t>
  </si>
  <si>
    <t>2008000147101</t>
  </si>
  <si>
    <t>-B3300-P1678-</t>
  </si>
  <si>
    <t>-B2392-P1865-</t>
  </si>
  <si>
    <t>-B1531-P0011-</t>
  </si>
  <si>
    <t>BAYSIDE VILLAS CONDO I OR 2397 PG 3582 BLDG-B UNIT 109</t>
  </si>
  <si>
    <t>https://www.leepa.org/Display/Displayparcel.aspx?folioID=10004540</t>
  </si>
  <si>
    <t>264521300000B1100</t>
  </si>
  <si>
    <t>5120 BAYSIDE VILLAS</t>
  </si>
  <si>
    <t>5120</t>
  </si>
  <si>
    <t>CIRILLA ALFRED J + MARY B</t>
  </si>
  <si>
    <t>2474 TURK HILL RD</t>
  </si>
  <si>
    <t>VICTOR</t>
  </si>
  <si>
    <t>14564</t>
  </si>
  <si>
    <t>-B2364-P2551-</t>
  </si>
  <si>
    <t>BAYSIDE VILLAS CONDO I OR 2397 PG 3582 BLDG-B UNIT 110</t>
  </si>
  <si>
    <t>https://www.leepa.org/Display/Displayparcel.aspx?folioID=10004541</t>
  </si>
  <si>
    <t>264521300000B1110</t>
  </si>
  <si>
    <t>5122 BAYSIDE VILLAS</t>
  </si>
  <si>
    <t>5122</t>
  </si>
  <si>
    <t>GASSER ROBERT D + MARIANNE</t>
  </si>
  <si>
    <t>-B2846-P1002-</t>
  </si>
  <si>
    <t>-B1797-P2367-</t>
  </si>
  <si>
    <t>-B1367-P1100-</t>
  </si>
  <si>
    <t>BAYSIDE VILLAS CONDO I OR 2397 PG 3582 BLDG-B UNIT 111</t>
  </si>
  <si>
    <t>https://www.leepa.org/Display/Displayparcel.aspx?folioID=10004542</t>
  </si>
  <si>
    <t>264521300000B1120</t>
  </si>
  <si>
    <t>5124 BAYSIDE VILLAS</t>
  </si>
  <si>
    <t>5124</t>
  </si>
  <si>
    <t>SILVERGLIDE HARRY R</t>
  </si>
  <si>
    <t>15771 WAITE ISLAND DR</t>
  </si>
  <si>
    <t>2007000179520</t>
  </si>
  <si>
    <t>-B3826-P2906-</t>
  </si>
  <si>
    <t>-B3679-P0571-</t>
  </si>
  <si>
    <t>-B2487-P2542-</t>
  </si>
  <si>
    <t>BAYSIDE VILLAS CONDO I OR 2397 PG 3582 BLDG-B UNIT 112</t>
  </si>
  <si>
    <t>https://www.leepa.org/Display/Displayparcel.aspx?folioID=10004543</t>
  </si>
  <si>
    <t>264521300000B1130</t>
  </si>
  <si>
    <t>1130</t>
  </si>
  <si>
    <t>5126 BAYSIDE VILLAS</t>
  </si>
  <si>
    <t>5126</t>
  </si>
  <si>
    <t>DARLING WILLIAM H &amp;</t>
  </si>
  <si>
    <t>4 CROWNSHIELD RD</t>
  </si>
  <si>
    <t>2010000202115</t>
  </si>
  <si>
    <t>2005000124319</t>
  </si>
  <si>
    <t>-B3878-P3938-</t>
  </si>
  <si>
    <t>-B2253-P3035-</t>
  </si>
  <si>
    <t>BAYSIDE VILLAS CONDO I OR 2397 PG 3582 BLDG-B UNIT 113</t>
  </si>
  <si>
    <t>https://www.leepa.org/Display/Displayparcel.aspx?folioID=10004544</t>
  </si>
  <si>
    <t>264521300000B1140</t>
  </si>
  <si>
    <t>1140</t>
  </si>
  <si>
    <t>5128 BAYSIDE VILLAS</t>
  </si>
  <si>
    <t>5128</t>
  </si>
  <si>
    <t>GOODE JAMES R + KAREN E</t>
  </si>
  <si>
    <t>EAST DENNIS</t>
  </si>
  <si>
    <t>02641</t>
  </si>
  <si>
    <t>-B3271-P2047-</t>
  </si>
  <si>
    <t>-B2410-P3639-</t>
  </si>
  <si>
    <t>-B2280-P2165-</t>
  </si>
  <si>
    <t>BAYSIDE VILLAS CONDO I OR 2397 PG 3582 BLDG-B UNIT 114</t>
  </si>
  <si>
    <t>https://www.leepa.org/Display/Displayparcel.aspx?folioID=10004545</t>
  </si>
  <si>
    <t>264521300000B1150</t>
  </si>
  <si>
    <t>1150</t>
  </si>
  <si>
    <t>5130 BAYSIDE VILLAS</t>
  </si>
  <si>
    <t>5130</t>
  </si>
  <si>
    <t>-B1373-P0517-</t>
  </si>
  <si>
    <t>BAYSIDE VILLAS CONDO I OR 2397 PG 3582 BLDG-B UNIT 115</t>
  </si>
  <si>
    <t>https://www.leepa.org/Display/Displayparcel.aspx?folioID=10004546</t>
  </si>
  <si>
    <t>264521300000B1160</t>
  </si>
  <si>
    <t>1160</t>
  </si>
  <si>
    <t>5132 BAYSIDE VILLAS</t>
  </si>
  <si>
    <t>5132</t>
  </si>
  <si>
    <t>WACYK EUGENIA ET AL</t>
  </si>
  <si>
    <t>14 BROMLEY CT</t>
  </si>
  <si>
    <t>MONTVILLE</t>
  </si>
  <si>
    <t>07045</t>
  </si>
  <si>
    <t>2014000040373</t>
  </si>
  <si>
    <t>-B2448-P1707-</t>
  </si>
  <si>
    <t>-B1365-P0748-</t>
  </si>
  <si>
    <t>BAYSIDE VILLAS CONDO I OR 2397 PG 3582 BLDG-B UNIT 116</t>
  </si>
  <si>
    <t>https://www.leepa.org/Display/Displayparcel.aspx?folioID=10004547</t>
  </si>
  <si>
    <t>264521300000B1170</t>
  </si>
  <si>
    <t>5134 BAYSIDE VILLAS</t>
  </si>
  <si>
    <t>5134</t>
  </si>
  <si>
    <t>GERSZ STEVE &amp; RAINES MARSHA</t>
  </si>
  <si>
    <t>324 OAKDALE DR</t>
  </si>
  <si>
    <t>2013000211641</t>
  </si>
  <si>
    <t>2007000214569</t>
  </si>
  <si>
    <t>-B4252-P3696-</t>
  </si>
  <si>
    <t>-B3678-P1652-</t>
  </si>
  <si>
    <t>BAYSIDE VILLAS CONDO I OR 297 PG 3582 BLDG-B UNIT 117</t>
  </si>
  <si>
    <t>https://www.leepa.org/Display/Displayparcel.aspx?folioID=10004548</t>
  </si>
  <si>
    <t>264521300000B1190</t>
  </si>
  <si>
    <t>1190</t>
  </si>
  <si>
    <t>5138 BAYSIDE VILLAS</t>
  </si>
  <si>
    <t>5138</t>
  </si>
  <si>
    <t>MENDEZ PEDRO E + LOURDES I</t>
  </si>
  <si>
    <t>4700 N HABANA AVE STE 702</t>
  </si>
  <si>
    <t>33614</t>
  </si>
  <si>
    <t>-B2336-P3572-</t>
  </si>
  <si>
    <t>-B1924-P0348-</t>
  </si>
  <si>
    <t>BAYSIDE VILLAS CONDO I OR 2397 PG 3582 BLDG-B UNIT 119</t>
  </si>
  <si>
    <t>https://www.leepa.org/Display/Displayparcel.aspx?folioID=10004550</t>
  </si>
  <si>
    <t>264521300000B1200</t>
  </si>
  <si>
    <t>1200</t>
  </si>
  <si>
    <t>5140 BAYSIDE VILLAS</t>
  </si>
  <si>
    <t>5140</t>
  </si>
  <si>
    <t>FOR CRESCENT BEACH REALTY TRUST</t>
  </si>
  <si>
    <t>-B3455-P2367-</t>
  </si>
  <si>
    <t>-B3299-P1834-</t>
  </si>
  <si>
    <t>-B2555-P3614-</t>
  </si>
  <si>
    <t>-B2402-P0349-</t>
  </si>
  <si>
    <t>BAYSIDE VILLAS CONDO I OR 2397 PG 3582 BLDG-B UNIT 120</t>
  </si>
  <si>
    <t>https://www.leepa.org/Display/Displayparcel.aspx?folioID=10004551</t>
  </si>
  <si>
    <t>264521300000B1210</t>
  </si>
  <si>
    <t>1210</t>
  </si>
  <si>
    <t>5142 BAYSIDE VILLAS</t>
  </si>
  <si>
    <t>5142</t>
  </si>
  <si>
    <t>KSC HOLDINGS LLC</t>
  </si>
  <si>
    <t>2685 NW 27TH AVE</t>
  </si>
  <si>
    <t>BOCA RATON</t>
  </si>
  <si>
    <t>33434</t>
  </si>
  <si>
    <t>2009000146221</t>
  </si>
  <si>
    <t>-B1373-P0528-</t>
  </si>
  <si>
    <t>BAYSIDE VILLAS CONDO I OR 2397 PG 3582 BLDG-B UNIT 121</t>
  </si>
  <si>
    <t>https://www.leepa.org/Display/Displayparcel.aspx?folioID=10004552</t>
  </si>
  <si>
    <t>264521300000B1220</t>
  </si>
  <si>
    <t>1220</t>
  </si>
  <si>
    <t>5144 BAYSIDE VILLAS</t>
  </si>
  <si>
    <t>5144</t>
  </si>
  <si>
    <t>TAYLOR ANDREW J</t>
  </si>
  <si>
    <t>137 RIVIERA DR APT 11</t>
  </si>
  <si>
    <t>LOS GATOS</t>
  </si>
  <si>
    <t>95032</t>
  </si>
  <si>
    <t>2019000283191</t>
  </si>
  <si>
    <t>2018000085715</t>
  </si>
  <si>
    <t>2015000265933</t>
  </si>
  <si>
    <t>2015000103252</t>
  </si>
  <si>
    <t>BAYSIDE VILLAS CONDO I OR 2397 PG 3582 BLDG-B UNIT 122</t>
  </si>
  <si>
    <t>https://www.leepa.org/Display/Displayparcel.aspx?folioID=10004553</t>
  </si>
  <si>
    <t>35452100000050520</t>
  </si>
  <si>
    <t>0520</t>
  </si>
  <si>
    <t>52 OSTER CT</t>
  </si>
  <si>
    <t>52</t>
  </si>
  <si>
    <t>STEGMANN MICHAEL D TR</t>
  </si>
  <si>
    <t>FOR STEGMANN TRUST</t>
  </si>
  <si>
    <t>14899 W STUB AVE</t>
  </si>
  <si>
    <t>RATHDRUM</t>
  </si>
  <si>
    <t>ID</t>
  </si>
  <si>
    <t>83858</t>
  </si>
  <si>
    <t>2007000341947</t>
  </si>
  <si>
    <t>-B1949-P1162-</t>
  </si>
  <si>
    <t>-B1607-P1527-</t>
  </si>
  <si>
    <t>PARL IN GL 1 AS DESC IN OR 1438 PG 1814 AKA LOT 52</t>
  </si>
  <si>
    <t>https://www.leepa.org/Display/Displayparcel.aspx?folioID=10004708</t>
  </si>
  <si>
    <t>264521300000A2010</t>
  </si>
  <si>
    <t>5202 BAYSIDE VILLAS</t>
  </si>
  <si>
    <t>5202</t>
  </si>
  <si>
    <t>BURNETT JAMES S</t>
  </si>
  <si>
    <t>2090 MITCHELL RD</t>
  </si>
  <si>
    <t>2018000063569</t>
  </si>
  <si>
    <t>-B2640-P4127-</t>
  </si>
  <si>
    <t>-B2291-P1621-</t>
  </si>
  <si>
    <t>BAYSIDE VILLAS CONDO I OR 2397 PG 3582 BLDG-A UNIT 201</t>
  </si>
  <si>
    <t>https://www.leepa.org/Display/Displayparcel.aspx?folioID=10004526</t>
  </si>
  <si>
    <t>264521300000A2020</t>
  </si>
  <si>
    <t>5204 BAYSIDE VILLAS</t>
  </si>
  <si>
    <t>5204</t>
  </si>
  <si>
    <t>THOMPSON SAMUEL C JR IRA</t>
  </si>
  <si>
    <t>BECKY SUE THOMPSON</t>
  </si>
  <si>
    <t>MIDTOWN SQUARE OFFICE CENTER</t>
  </si>
  <si>
    <t>112 W FOSTER AVE STE 302</t>
  </si>
  <si>
    <t>STATE COLLEGE</t>
  </si>
  <si>
    <t>2017000070534</t>
  </si>
  <si>
    <t>2011000137426</t>
  </si>
  <si>
    <t>-B1365-P0773-</t>
  </si>
  <si>
    <t>BAYSIDE VILLAS CONDO I OR 2397 PG 3582 BLDG-A UNIT 202</t>
  </si>
  <si>
    <t>https://www.leepa.org/Display/Displayparcel.aspx?folioID=10004527</t>
  </si>
  <si>
    <t>264521300000A2030</t>
  </si>
  <si>
    <t>5206 BAYSIDE VILLAS</t>
  </si>
  <si>
    <t>5206</t>
  </si>
  <si>
    <t>-B3269-P3429-</t>
  </si>
  <si>
    <t>-B1372-P2361-</t>
  </si>
  <si>
    <t>BAYSIDE VILLAS CONDO I OR 2397 PG 3582 BLDG-A UNIT 203</t>
  </si>
  <si>
    <t>https://www.leepa.org/Display/Displayparcel.aspx?folioID=10004528</t>
  </si>
  <si>
    <t>264521300000A2040</t>
  </si>
  <si>
    <t>5208 BAYSIDE VILLAS</t>
  </si>
  <si>
    <t>5208</t>
  </si>
  <si>
    <t>LOWE KEITH A + APRIL PEARCE</t>
  </si>
  <si>
    <t>14 MAPLE ST</t>
  </si>
  <si>
    <t>WESTHAMPTON BEACH</t>
  </si>
  <si>
    <t>11978</t>
  </si>
  <si>
    <t>2016000092965</t>
  </si>
  <si>
    <t>2013000185848</t>
  </si>
  <si>
    <t>2009000187034</t>
  </si>
  <si>
    <t>-B2007-P1547-</t>
  </si>
  <si>
    <t>BAYSIDE VILLAS CONDO I OR 2397 PG 3582 BLDG-A UNIT 204</t>
  </si>
  <si>
    <t>https://www.leepa.org/Display/Displayparcel.aspx?folioID=10004529</t>
  </si>
  <si>
    <t>264521300000A2050</t>
  </si>
  <si>
    <t>5210 BAYSIDE VILLAS</t>
  </si>
  <si>
    <t>5210</t>
  </si>
  <si>
    <t>KIENZLE SUSAN S TR</t>
  </si>
  <si>
    <t>FOR JANICE L SMART 2016 TRUST</t>
  </si>
  <si>
    <t>5424 SHEARWATER DR</t>
  </si>
  <si>
    <t>-B2288-P4430-</t>
  </si>
  <si>
    <t>BAYSIDE VILLAS CONDO I OR 2397 PG 3582 BLDG-A UNIT 205</t>
  </si>
  <si>
    <t>https://www.leepa.org/Display/Displayparcel.aspx?folioID=10004530</t>
  </si>
  <si>
    <t>264521300000A2060</t>
  </si>
  <si>
    <t>5212 BAYSIDE VILLAS</t>
  </si>
  <si>
    <t>5212</t>
  </si>
  <si>
    <t>LEGE DOMINIC J + MARY J</t>
  </si>
  <si>
    <t>755 S SPRINGFIELD AVE</t>
  </si>
  <si>
    <t>07081</t>
  </si>
  <si>
    <t>-B1838-P4438-</t>
  </si>
  <si>
    <t>-B1392-P0973-</t>
  </si>
  <si>
    <t>BAYSIDE VILLAS CONDO I OR 2397 PG 3582 BLDG-A UNIT 206</t>
  </si>
  <si>
    <t>https://www.leepa.org/Display/Displayparcel.aspx?folioID=10004531</t>
  </si>
  <si>
    <t>264521300000B2070</t>
  </si>
  <si>
    <t>5214 BAYSIDE VILLAS</t>
  </si>
  <si>
    <t>5214</t>
  </si>
  <si>
    <t>SADLOWSKI THOMAS J + ELIZABETH</t>
  </si>
  <si>
    <t>21 SCENIC DR</t>
  </si>
  <si>
    <t>NEWTON</t>
  </si>
  <si>
    <t>07860</t>
  </si>
  <si>
    <t>2008000061866</t>
  </si>
  <si>
    <t>-B4237-P0904-</t>
  </si>
  <si>
    <t>-B3371-P4366-</t>
  </si>
  <si>
    <t>-B2197-P1333-</t>
  </si>
  <si>
    <t>BAYSIDE VILLAS CONDO I OR 2397 PG 3582 BLDG-B UNIT 207</t>
  </si>
  <si>
    <t>https://www.leepa.org/Display/Displayparcel.aspx?folioID=10004554</t>
  </si>
  <si>
    <t>264521300000B2080</t>
  </si>
  <si>
    <t>5216 BAYSIDE VILLAS</t>
  </si>
  <si>
    <t>5216</t>
  </si>
  <si>
    <t>THOMAS S LAGUARDIA TRUST +</t>
  </si>
  <si>
    <t>VIRGINIA C LAGUARDIA TRUST</t>
  </si>
  <si>
    <t>38 PELL MELL DR</t>
  </si>
  <si>
    <t>BETHEL</t>
  </si>
  <si>
    <t>06801</t>
  </si>
  <si>
    <t>-B1916-P1472-</t>
  </si>
  <si>
    <t>-B1367-P1146-</t>
  </si>
  <si>
    <t>BAYSIDE VILLAS CONDO I OR 2397 PG 3582 BLDG-B UNIT 208</t>
  </si>
  <si>
    <t>https://www.leepa.org/Display/Displayparcel.aspx?folioID=10004555</t>
  </si>
  <si>
    <t>264521300000B2090</t>
  </si>
  <si>
    <t>5218 BAYSIDE VILLAS</t>
  </si>
  <si>
    <t>5218</t>
  </si>
  <si>
    <t>COOK PAUL E &amp; EJOLA M</t>
  </si>
  <si>
    <t>4901 NW 120TH AVE</t>
  </si>
  <si>
    <t>CORAL SPRINGS</t>
  </si>
  <si>
    <t>2020000297811</t>
  </si>
  <si>
    <t>2010000285339</t>
  </si>
  <si>
    <t>-B4156-P3109-</t>
  </si>
  <si>
    <t>-B1855-P4764-</t>
  </si>
  <si>
    <t>BAYSIDE VILLAS CONDO I OR 2397 PG 3582 BLDG-B UNIT 209</t>
  </si>
  <si>
    <t>https://www.leepa.org/Display/Displayparcel.aspx?folioID=10004556</t>
  </si>
  <si>
    <t>264521300000B2100</t>
  </si>
  <si>
    <t>5220 BAYSIDE VILLAS</t>
  </si>
  <si>
    <t>5220</t>
  </si>
  <si>
    <t>SAVANI GEORGE R JR &amp;</t>
  </si>
  <si>
    <t>SAVANI PATRICIA TR FOR SAVANI TRUST</t>
  </si>
  <si>
    <t>57 BOONE TR</t>
  </si>
  <si>
    <t>SEVERNA PARK</t>
  </si>
  <si>
    <t>21146</t>
  </si>
  <si>
    <t>-B3223-P3167-</t>
  </si>
  <si>
    <t>-B2297-P2130-</t>
  </si>
  <si>
    <t>-B2079-P0321-</t>
  </si>
  <si>
    <t>BAYSIDE VILLAS CONDO PH I BLDG B OR 1361 PG 1782 UNIT 210</t>
  </si>
  <si>
    <t>https://www.leepa.org/Display/Displayparcel.aspx?folioID=10004557</t>
  </si>
  <si>
    <t>264521300000B2110</t>
  </si>
  <si>
    <t>5222 BAYSIDE VILLAS</t>
  </si>
  <si>
    <t>5222</t>
  </si>
  <si>
    <t>2015000083619</t>
  </si>
  <si>
    <t>2006000164984</t>
  </si>
  <si>
    <t>-B3003-P1870-</t>
  </si>
  <si>
    <t>-B1901-P0068-</t>
  </si>
  <si>
    <t>BAYSIDE VILLAS CONDO I OR 2397 PG 3582 BLDG-B UNIT 211</t>
  </si>
  <si>
    <t>https://www.leepa.org/Display/Displayparcel.aspx?folioID=10004558</t>
  </si>
  <si>
    <t>264521300000B2120</t>
  </si>
  <si>
    <t>5224 BAYSIDE VILLAS</t>
  </si>
  <si>
    <t>5224</t>
  </si>
  <si>
    <t>GOLS A GEORGE + CORINNE TR</t>
  </si>
  <si>
    <t>186 CONCORD RD</t>
  </si>
  <si>
    <t>WAYLAND</t>
  </si>
  <si>
    <t>01778</t>
  </si>
  <si>
    <t>-B1910-P3868-</t>
  </si>
  <si>
    <t>BAYSIDE VILLAS CONDO I OR 2397 PG 3582 BLDG-B UNIT 212</t>
  </si>
  <si>
    <t>https://www.leepa.org/Display/Displayparcel.aspx?folioID=10004559</t>
  </si>
  <si>
    <t>264521300000B2130</t>
  </si>
  <si>
    <t>2130</t>
  </si>
  <si>
    <t>5226 BAYSIDE VILLAS</t>
  </si>
  <si>
    <t>5226</t>
  </si>
  <si>
    <t>SCHULTZ JOHN R + ELAINE M</t>
  </si>
  <si>
    <t>181 POND VIEW DR</t>
  </si>
  <si>
    <t>PORT WASHINGTON</t>
  </si>
  <si>
    <t>11050</t>
  </si>
  <si>
    <t>-B4090-P2211-</t>
  </si>
  <si>
    <t>-B3366-P3730-</t>
  </si>
  <si>
    <t>-B2153-P1282-</t>
  </si>
  <si>
    <t>-B1740-P2539-</t>
  </si>
  <si>
    <t>BAYSIDE VILLAS CONDO I OR 2397 PG 3582 BLDG-B UNIT 213</t>
  </si>
  <si>
    <t>https://www.leepa.org/Display/Displayparcel.aspx?folioID=10004560</t>
  </si>
  <si>
    <t>264521300000B2140</t>
  </si>
  <si>
    <t>2140</t>
  </si>
  <si>
    <t>5228 BAYSIDE VILLAS</t>
  </si>
  <si>
    <t>5228</t>
  </si>
  <si>
    <t>RDF INVESTMENTS LLC +</t>
  </si>
  <si>
    <t>PENUMBRA INVESTMENTS LLC</t>
  </si>
  <si>
    <t>11676 STONECREEK CIR</t>
  </si>
  <si>
    <t>2020000268722</t>
  </si>
  <si>
    <t>2017000048584</t>
  </si>
  <si>
    <t>2012000205415</t>
  </si>
  <si>
    <t>2010000057532</t>
  </si>
  <si>
    <t>BAYSIDE VILLAS CONDO I OR 2397 PG 3582 BLDG-B UNIT 214</t>
  </si>
  <si>
    <t>https://www.leepa.org/Display/Displayparcel.aspx?folioID=10004561</t>
  </si>
  <si>
    <t>264521300000B2150</t>
  </si>
  <si>
    <t>2150</t>
  </si>
  <si>
    <t>5230 BAYSIDE VILLAS</t>
  </si>
  <si>
    <t>5230</t>
  </si>
  <si>
    <t>WHEATLEY CRAIG A &amp;</t>
  </si>
  <si>
    <t>PEHRSON NANCY C</t>
  </si>
  <si>
    <t>5235 WEST BALD EAGLE BLVD</t>
  </si>
  <si>
    <t>WHITE BEAR LAKE</t>
  </si>
  <si>
    <t>55110</t>
  </si>
  <si>
    <t>2014000239864</t>
  </si>
  <si>
    <t>-B4810-P1162-</t>
  </si>
  <si>
    <t>-B4414-P4265-</t>
  </si>
  <si>
    <t>-B4014-P4372-</t>
  </si>
  <si>
    <t>BAYSIDE VILLAS CONDO I OR 2397 PG 3582 BLDG-B UNIT 215</t>
  </si>
  <si>
    <t>https://www.leepa.org/Display/Displayparcel.aspx?folioID=10004562</t>
  </si>
  <si>
    <t>264521300000B2160</t>
  </si>
  <si>
    <t>2160</t>
  </si>
  <si>
    <t>5232 BAYSIDE VILLAS</t>
  </si>
  <si>
    <t>5232</t>
  </si>
  <si>
    <t>KEEFE TIMOTHY T + VALARIE H</t>
  </si>
  <si>
    <t>108 N BARTON ST</t>
  </si>
  <si>
    <t>NEW BUFFALO</t>
  </si>
  <si>
    <t>49117</t>
  </si>
  <si>
    <t>-B2756-P2887-</t>
  </si>
  <si>
    <t>-B2494-P4021-</t>
  </si>
  <si>
    <t>BAYSIDE VILLAS CONDO I OR 2397 PG 3582 BLDG-B UNIT 216</t>
  </si>
  <si>
    <t>https://www.leepa.org/Display/Displayparcel.aspx?folioID=10004563</t>
  </si>
  <si>
    <t>264521300000B2170</t>
  </si>
  <si>
    <t>2170</t>
  </si>
  <si>
    <t>5234 BAYSIDE VILLAS</t>
  </si>
  <si>
    <t>5234</t>
  </si>
  <si>
    <t>MAXWELL BARRY &amp; LISA</t>
  </si>
  <si>
    <t>1595 W WAYZATA BLVD #D</t>
  </si>
  <si>
    <t>LONG LAKE</t>
  </si>
  <si>
    <t>55356</t>
  </si>
  <si>
    <t>2020000229892</t>
  </si>
  <si>
    <t>2019000013976</t>
  </si>
  <si>
    <t>2012000135940</t>
  </si>
  <si>
    <t>-B1667-P3964-</t>
  </si>
  <si>
    <t>BAYSIDE VILLAS CONDO I OR 2397 PG 3582 BLDG-B UNIT 217</t>
  </si>
  <si>
    <t>https://www.leepa.org/Display/Displayparcel.aspx?folioID=10004564</t>
  </si>
  <si>
    <t>264521300000B2180</t>
  </si>
  <si>
    <t>2180</t>
  </si>
  <si>
    <t>5236 BAYSIDE VILLAS</t>
  </si>
  <si>
    <t>5236</t>
  </si>
  <si>
    <t>5235 BALD EAGLE BLVD W</t>
  </si>
  <si>
    <t>2012000284560</t>
  </si>
  <si>
    <t>-B3380-P4878-</t>
  </si>
  <si>
    <t>-B1433-P0968-</t>
  </si>
  <si>
    <t>-B1373-P2093-</t>
  </si>
  <si>
    <t>BAYSIDE VILLAS CONDO I OR 2397 PG 3582 BLDG-B UNIT 218</t>
  </si>
  <si>
    <t>https://www.leepa.org/Display/Displayparcel.aspx?folioID=10004565</t>
  </si>
  <si>
    <t>264521300000B2190</t>
  </si>
  <si>
    <t>2190</t>
  </si>
  <si>
    <t>5238 BAYSIDE VILLAS</t>
  </si>
  <si>
    <t>5238</t>
  </si>
  <si>
    <t>WENDELKEN THOMAS A SR &amp;</t>
  </si>
  <si>
    <t>WENDELKEN MAUREEN L TR FOR THOMAS AND MAUREEN WENDELKEN TRUST</t>
  </si>
  <si>
    <t>30 MILLS AVE</t>
  </si>
  <si>
    <t>NORWOOD</t>
  </si>
  <si>
    <t>07648</t>
  </si>
  <si>
    <t>-B1928-P4770-</t>
  </si>
  <si>
    <t>-B1727-P2978-</t>
  </si>
  <si>
    <t>BAYSIDE VILLAS CONDO I OR 2397 PG 3582 BLDG-B UNIT 219</t>
  </si>
  <si>
    <t>https://www.leepa.org/Display/Displayparcel.aspx?folioID=10004566</t>
  </si>
  <si>
    <t>264521300000B2200</t>
  </si>
  <si>
    <t>2200</t>
  </si>
  <si>
    <t>5240 BAYSIDE VILLAS</t>
  </si>
  <si>
    <t>5240</t>
  </si>
  <si>
    <t>YOGEL SHEILA M</t>
  </si>
  <si>
    <t>2016000233665</t>
  </si>
  <si>
    <t>-B2094-P0114-</t>
  </si>
  <si>
    <t>-B1430-P2364-</t>
  </si>
  <si>
    <t>BAYSIDE VILLAS CONDO I OR 2397 PG 3582 BLDG-B UNIT 220</t>
  </si>
  <si>
    <t>https://www.leepa.org/Display/Displayparcel.aspx?folioID=10004567</t>
  </si>
  <si>
    <t>264521300000B2210</t>
  </si>
  <si>
    <t>2210</t>
  </si>
  <si>
    <t>5242 BAYSIDE VILLAS</t>
  </si>
  <si>
    <t>5242</t>
  </si>
  <si>
    <t>BOYS MOOSE LIMITED COMPANY</t>
  </si>
  <si>
    <t>GENE SOLOMON</t>
  </si>
  <si>
    <t>1342 COLONIAL BLVD STE B11</t>
  </si>
  <si>
    <t>2008000032416</t>
  </si>
  <si>
    <t>2007000123948</t>
  </si>
  <si>
    <t>-B3106-P4141-</t>
  </si>
  <si>
    <t>-B2277-P0455-</t>
  </si>
  <si>
    <t>BAYSIDE VILLAS CONDO I OR 2397 PG 3582 BLDG-B UNIT 221</t>
  </si>
  <si>
    <t>https://www.leepa.org/Display/Displayparcel.aspx?folioID=10004568</t>
  </si>
  <si>
    <t>264521300000B2220</t>
  </si>
  <si>
    <t>2220</t>
  </si>
  <si>
    <t>5244 BAYSIDE VILLAS</t>
  </si>
  <si>
    <t>5244</t>
  </si>
  <si>
    <t>DAMON ALBERT W III TR</t>
  </si>
  <si>
    <t>FOR ALBERT W DAMON TRUST</t>
  </si>
  <si>
    <t>101 PINE HILL RD</t>
  </si>
  <si>
    <t>WAKEFIELD</t>
  </si>
  <si>
    <t>02879</t>
  </si>
  <si>
    <t>-B3653-P4811-</t>
  </si>
  <si>
    <t>-B3322-P4117-</t>
  </si>
  <si>
    <t>BAYSIDE VILLAS CONDO I OR 2397 PG 3582 BLDG-B UNIT 222</t>
  </si>
  <si>
    <t>https://www.leepa.org/Display/Displayparcel.aspx?folioID=10004569</t>
  </si>
  <si>
    <t>35452100000050530</t>
  </si>
  <si>
    <t>0530</t>
  </si>
  <si>
    <t>53 SANDPIPER CT</t>
  </si>
  <si>
    <t>53</t>
  </si>
  <si>
    <t>SANDPIPER CT</t>
  </si>
  <si>
    <t>BARAS ROBYN</t>
  </si>
  <si>
    <t>25 ORCHARD RD</t>
  </si>
  <si>
    <t>2012000202539</t>
  </si>
  <si>
    <t>-B2519-P4117-</t>
  </si>
  <si>
    <t>-B2062-P4036-</t>
  </si>
  <si>
    <t>SUNSET CAPTIVA UNREC LOT 53 DESC OR 1269 PG 1138</t>
  </si>
  <si>
    <t>https://www.leepa.org/Display/Displayparcel.aspx?folioID=10004709</t>
  </si>
  <si>
    <t>264521300000A3010</t>
  </si>
  <si>
    <t>5301 BAYSIDE VILLAS 02</t>
  </si>
  <si>
    <t>5301</t>
  </si>
  <si>
    <t>WRIGHT EILEEN K &amp; MARTIN R TR</t>
  </si>
  <si>
    <t>FOR EILEEN K WRIGHT TRUST</t>
  </si>
  <si>
    <t>8 ANDREW CIR</t>
  </si>
  <si>
    <t>HAMPDEN</t>
  </si>
  <si>
    <t>01036</t>
  </si>
  <si>
    <t>2016000160850</t>
  </si>
  <si>
    <t>2007000236715</t>
  </si>
  <si>
    <t>-B3663-P1216-</t>
  </si>
  <si>
    <t>-B3088-P3761-</t>
  </si>
  <si>
    <t>BAYSIDE VILLAS CONDO I OR 2397 PG 3582 BLDG-A UNIT 301</t>
  </si>
  <si>
    <t>https://www.leepa.org/Display/Displayparcel.aspx?folioID=10004532</t>
  </si>
  <si>
    <t>264521300000A3020</t>
  </si>
  <si>
    <t>5303 BAYSIDE VILLAS 04</t>
  </si>
  <si>
    <t>5303</t>
  </si>
  <si>
    <t>GREENE BRIAN LINDSAY TR</t>
  </si>
  <si>
    <t>FOR GREENE TRUST</t>
  </si>
  <si>
    <t>5040 ZIRCON LN N</t>
  </si>
  <si>
    <t>55446</t>
  </si>
  <si>
    <t>2020000262339</t>
  </si>
  <si>
    <t>2005000041399</t>
  </si>
  <si>
    <t>-B3791-P3965-</t>
  </si>
  <si>
    <t>-B2397-P3341-</t>
  </si>
  <si>
    <t>BAYSIDE VILLAS CONDO I OR 2397 PG 3582 BLDG-A UNIT 302</t>
  </si>
  <si>
    <t>https://www.leepa.org/Display/Displayparcel.aspx?folioID=10004533</t>
  </si>
  <si>
    <t>264521300000A3030</t>
  </si>
  <si>
    <t>5305 BAYSIDE VILLAS 06</t>
  </si>
  <si>
    <t>5305</t>
  </si>
  <si>
    <t>GOLDBERG FREDRIC N TR</t>
  </si>
  <si>
    <t>FOR FREDRIC N GOLDBERG TRUST</t>
  </si>
  <si>
    <t>900 MONROE AVE NW</t>
  </si>
  <si>
    <t>49503</t>
  </si>
  <si>
    <t>-B2859-P2263-</t>
  </si>
  <si>
    <t>-B1889-P2926-</t>
  </si>
  <si>
    <t>BAYSIDE VILLAS CONDO I OR 2397 PG 3582 BLDG-A UNIT 303</t>
  </si>
  <si>
    <t>https://www.leepa.org/Display/Displayparcel.aspx?folioID=10004534</t>
  </si>
  <si>
    <t>264521300000A3040</t>
  </si>
  <si>
    <t>5307 BAYSIDE VILLAS 08</t>
  </si>
  <si>
    <t>5307</t>
  </si>
  <si>
    <t>R&amp;T CAPTIVA REAL ESTATE LLC</t>
  </si>
  <si>
    <t>5694 BLAKLEY DR NE</t>
  </si>
  <si>
    <t>BELMONT</t>
  </si>
  <si>
    <t>49306</t>
  </si>
  <si>
    <t>2013000117102</t>
  </si>
  <si>
    <t>2009000273920</t>
  </si>
  <si>
    <t>2009000047462</t>
  </si>
  <si>
    <t>-B1680-P4516-</t>
  </si>
  <si>
    <t>BAYSIDE VILLAS CONDO I OR 2397 PG 3582 BLDG-A UNIT 304</t>
  </si>
  <si>
    <t>https://www.leepa.org/Display/Displayparcel.aspx?folioID=10004535</t>
  </si>
  <si>
    <t>264521300000A3050</t>
  </si>
  <si>
    <t>5309 BAYSIDE VILLAS 10</t>
  </si>
  <si>
    <t>5309</t>
  </si>
  <si>
    <t>CADDY RONALD J</t>
  </si>
  <si>
    <t>6393 ROCK CREEK DR</t>
  </si>
  <si>
    <t>LAKE WORTH</t>
  </si>
  <si>
    <t>33467</t>
  </si>
  <si>
    <t>2015000241009</t>
  </si>
  <si>
    <t>-B3947-P0666-</t>
  </si>
  <si>
    <t>-B3031-P3607-</t>
  </si>
  <si>
    <t>-B2262-P4258-</t>
  </si>
  <si>
    <t>BAYSIDE VILLAS CONDO I OR 2397 PG 3582 BLDG-A UNIT 305</t>
  </si>
  <si>
    <t>https://www.leepa.org/Display/Displayparcel.aspx?folioID=10004536</t>
  </si>
  <si>
    <t>264521300000A3060</t>
  </si>
  <si>
    <t>5311 BAYSIDE VILLAS 12</t>
  </si>
  <si>
    <t>5311</t>
  </si>
  <si>
    <t>SCHARLAU CAROL A TR</t>
  </si>
  <si>
    <t>FOR CAROL A SCHARLAU TRUST</t>
  </si>
  <si>
    <t>301 E SHERWIN DR</t>
  </si>
  <si>
    <t>URBANA</t>
  </si>
  <si>
    <t>61802</t>
  </si>
  <si>
    <t>-B2368-P0074-</t>
  </si>
  <si>
    <t>-B2077-P4598-</t>
  </si>
  <si>
    <t>BAYSIDE VILLAS CONDO I OR 2397 PG 3582 BLDG-A UNIT 306</t>
  </si>
  <si>
    <t>https://www.leepa.org/Display/Displayparcel.aspx?folioID=10004537</t>
  </si>
  <si>
    <t>264521300000B3070</t>
  </si>
  <si>
    <t>5313 BAYSIDE VILLAS 14</t>
  </si>
  <si>
    <t>5313</t>
  </si>
  <si>
    <t>-B1769-P3657-</t>
  </si>
  <si>
    <t>-B1480-P0763-</t>
  </si>
  <si>
    <t>BAYSIDE VILLAS CONDO I OR 2397 PG 3582 BLDG-B UNIT 307</t>
  </si>
  <si>
    <t>https://www.leepa.org/Display/Displayparcel.aspx?folioID=10004570</t>
  </si>
  <si>
    <t>264521300000B3080</t>
  </si>
  <si>
    <t>5315 BAYSIDE VILLAS 16</t>
  </si>
  <si>
    <t>5315</t>
  </si>
  <si>
    <t>KAZDAN TODD &amp;</t>
  </si>
  <si>
    <t>KAZDAN KATHLEEN MCNALLY</t>
  </si>
  <si>
    <t>449 CAMBRIDGE LN</t>
  </si>
  <si>
    <t>33326</t>
  </si>
  <si>
    <t>2020000028095</t>
  </si>
  <si>
    <t>2017000039231</t>
  </si>
  <si>
    <t>-B1899-P2311-</t>
  </si>
  <si>
    <t>BAYSIDE VILLAS CONDO I OR 2397 PG 3582PG 1782 BLDG-B UNIT 308</t>
  </si>
  <si>
    <t>https://www.leepa.org/Display/Displayparcel.aspx?folioID=10004571</t>
  </si>
  <si>
    <t>264521300000B3090</t>
  </si>
  <si>
    <t>5317 BAYSIDE VILLAS 18</t>
  </si>
  <si>
    <t>5317</t>
  </si>
  <si>
    <t>ANDERSON NATHAN P + LYNDSAY</t>
  </si>
  <si>
    <t>231 WOODVIEW TRL</t>
  </si>
  <si>
    <t>HUDSON</t>
  </si>
  <si>
    <t>54016</t>
  </si>
  <si>
    <t>2015000119960</t>
  </si>
  <si>
    <t>2009000333888</t>
  </si>
  <si>
    <t>-B1479-P1026-</t>
  </si>
  <si>
    <t>BAYSIDE VILLAS CONDO I OR 2397 PG 3582 BLDG-B UNIT 309</t>
  </si>
  <si>
    <t>https://www.leepa.org/Display/Displayparcel.aspx?folioID=10004572</t>
  </si>
  <si>
    <t>264521300000B3100</t>
  </si>
  <si>
    <t>5319 BAYSIDE VILLAS 20</t>
  </si>
  <si>
    <t>5319</t>
  </si>
  <si>
    <t>LARESCA LEONARD T &amp; LYNN C</t>
  </si>
  <si>
    <t>3 SHADY TREE LANE</t>
  </si>
  <si>
    <t>COLTS NECK</t>
  </si>
  <si>
    <t>07722</t>
  </si>
  <si>
    <t>2017000105610</t>
  </si>
  <si>
    <t>-B4793-P1559-</t>
  </si>
  <si>
    <t>-B3649-P3863-</t>
  </si>
  <si>
    <t>-B3333-P2661-</t>
  </si>
  <si>
    <t>BAYSIDE VILLAS CONDO I OR 2397 PG 3582 BLDG-B UNIT 310</t>
  </si>
  <si>
    <t>https://www.leepa.org/Display/Displayparcel.aspx?folioID=10004573</t>
  </si>
  <si>
    <t>264521300000B3110</t>
  </si>
  <si>
    <t>5321 BAYSIDE VILLAS 22</t>
  </si>
  <si>
    <t>5321</t>
  </si>
  <si>
    <t>HUNEKE DENNIS &amp; DONNA +</t>
  </si>
  <si>
    <t>HUNEKE JOSEPH E</t>
  </si>
  <si>
    <t>150 QUINDARO DR</t>
  </si>
  <si>
    <t>FLORISSANT</t>
  </si>
  <si>
    <t>63034</t>
  </si>
  <si>
    <t>-B2247-P1767-</t>
  </si>
  <si>
    <t>-B1967-P0157-</t>
  </si>
  <si>
    <t>BAYSIDE VILLAS CONDO I OR 2397 PG 3582 BLDG-B UNIT 311</t>
  </si>
  <si>
    <t>https://www.leepa.org/Display/Displayparcel.aspx?folioID=10004574</t>
  </si>
  <si>
    <t>264521300000B3120</t>
  </si>
  <si>
    <t>5323 BAYSIDE VILLAS 24</t>
  </si>
  <si>
    <t>5323</t>
  </si>
  <si>
    <t>EMERSON WILLIAM F +</t>
  </si>
  <si>
    <t>DRACK ARLENE V</t>
  </si>
  <si>
    <t>820 HIGHLAND PARK AVE</t>
  </si>
  <si>
    <t>CORALVILLE</t>
  </si>
  <si>
    <t>52241</t>
  </si>
  <si>
    <t>2015000096329</t>
  </si>
  <si>
    <t>2010000122591</t>
  </si>
  <si>
    <t>-B1371-P0845-</t>
  </si>
  <si>
    <t>BAYSIDE VILLAS CONDO I OR 2397 PG 3582 BLDG-B UNIT 312</t>
  </si>
  <si>
    <t>https://www.leepa.org/Display/Displayparcel.aspx?folioID=10004575</t>
  </si>
  <si>
    <t>264521300000B3130</t>
  </si>
  <si>
    <t>5325 BAYSIDE VILLAS 26</t>
  </si>
  <si>
    <t>5325</t>
  </si>
  <si>
    <t>NAGY MICHAEL W + LISA B</t>
  </si>
  <si>
    <t>1805 MURRAY DR</t>
  </si>
  <si>
    <t>WALL TOWNSHIP</t>
  </si>
  <si>
    <t>07719</t>
  </si>
  <si>
    <t>2013000104884</t>
  </si>
  <si>
    <t>-B2497-P2627-</t>
  </si>
  <si>
    <t>-B1370-P0578-</t>
  </si>
  <si>
    <t>BAYSIDE VILLAS CONDO I OR 2397 PG 3582 BLDG-B UNIT 313</t>
  </si>
  <si>
    <t>https://www.leepa.org/Display/Displayparcel.aspx?folioID=10004576</t>
  </si>
  <si>
    <t>264521300000B3140</t>
  </si>
  <si>
    <t>3140</t>
  </si>
  <si>
    <t>5327 BAYSIDE VILLAS 28</t>
  </si>
  <si>
    <t>5327</t>
  </si>
  <si>
    <t>VARBEC AT BAYSIDE LLC</t>
  </si>
  <si>
    <t>7501 CHESTNUT HILL DR</t>
  </si>
  <si>
    <t>PROSPECT</t>
  </si>
  <si>
    <t>40059</t>
  </si>
  <si>
    <t>2016000167479</t>
  </si>
  <si>
    <t>-B1470-P2093-</t>
  </si>
  <si>
    <t>BAYSIDE VILLAS CONDO I OR 2397 PG 3582 BLDG-B UNIT 314</t>
  </si>
  <si>
    <t>https://www.leepa.org/Display/Displayparcel.aspx?folioID=10004577</t>
  </si>
  <si>
    <t>264521300000B3150</t>
  </si>
  <si>
    <t>3150</t>
  </si>
  <si>
    <t>5329 BAYSIDE VILLAS 30</t>
  </si>
  <si>
    <t>5329</t>
  </si>
  <si>
    <t>REBECCA BARBARA J TR</t>
  </si>
  <si>
    <t>FOR TRUST NUMBER 2316</t>
  </si>
  <si>
    <t>2316 DUNMORE DR</t>
  </si>
  <si>
    <t>DARIEN</t>
  </si>
  <si>
    <t>60561</t>
  </si>
  <si>
    <t>2011000251340</t>
  </si>
  <si>
    <t>-B3456-P1959-</t>
  </si>
  <si>
    <t>-B2508-P1765-</t>
  </si>
  <si>
    <t>-B2302-P0521-</t>
  </si>
  <si>
    <t>BAYSIDE VILLAS CONDO I OR 2397 PG 3582 BLDG-B UNIT 315</t>
  </si>
  <si>
    <t>https://www.leepa.org/Display/Displayparcel.aspx?folioID=10004578</t>
  </si>
  <si>
    <t>264521300000B3160</t>
  </si>
  <si>
    <t>3160</t>
  </si>
  <si>
    <t>5331 BAYSIDE VILLAS 32</t>
  </si>
  <si>
    <t>5331</t>
  </si>
  <si>
    <t>HELLINGS BRIAN A TR</t>
  </si>
  <si>
    <t>-B1589-P1090-</t>
  </si>
  <si>
    <t>-B1459-P1318-</t>
  </si>
  <si>
    <t>BAYSIDE VILLAS CONDO I OR 2397 PG 3582 BLDG-B UNIT 316</t>
  </si>
  <si>
    <t>https://www.leepa.org/Display/Displayparcel.aspx?folioID=10004579</t>
  </si>
  <si>
    <t>264521300000B3170</t>
  </si>
  <si>
    <t>3170</t>
  </si>
  <si>
    <t>5333 BAYSIDE VILLAS 34</t>
  </si>
  <si>
    <t>5333</t>
  </si>
  <si>
    <t>PATE KATHLEEN J TR</t>
  </si>
  <si>
    <t>FOR KATHLEEN J PATE TRUST</t>
  </si>
  <si>
    <t>145 RIVER LANDING DR # 301</t>
  </si>
  <si>
    <t>CHARLESTON</t>
  </si>
  <si>
    <t>SC</t>
  </si>
  <si>
    <t>29492</t>
  </si>
  <si>
    <t>-B3260-P1679-</t>
  </si>
  <si>
    <t>-B2410-P2262-</t>
  </si>
  <si>
    <t>-B2153-P1293-</t>
  </si>
  <si>
    <t>BAYSIDE VILLAS CONDO I OR 2397 PG 3582 BLDG-B UNIT 317</t>
  </si>
  <si>
    <t>https://www.leepa.org/Display/Displayparcel.aspx?folioID=10004580</t>
  </si>
  <si>
    <t>264521300000B3180</t>
  </si>
  <si>
    <t>3180</t>
  </si>
  <si>
    <t>5335 BAYSIDE VILLAS 36</t>
  </si>
  <si>
    <t>5335</t>
  </si>
  <si>
    <t>POWERS RICHARD W + MARILYN B</t>
  </si>
  <si>
    <t>9621 CYPRESS HAMMOCK CIR #102</t>
  </si>
  <si>
    <t>BONITA SPRINGS</t>
  </si>
  <si>
    <t>34135</t>
  </si>
  <si>
    <t>-B2296-P1051-</t>
  </si>
  <si>
    <t>-B1653-P3336-</t>
  </si>
  <si>
    <t>BAYSIDE VILLAS CONDO I OR 2397 PG 3582 BLDG-B 318</t>
  </si>
  <si>
    <t>https://www.leepa.org/Display/Displayparcel.aspx?folioID=10004581</t>
  </si>
  <si>
    <t>264521300000B3190</t>
  </si>
  <si>
    <t>3190</t>
  </si>
  <si>
    <t>5337 BAYSIDE VILLAS 38</t>
  </si>
  <si>
    <t>5337</t>
  </si>
  <si>
    <t>SHAPLEIGH FAMILY RECREATIONAL</t>
  </si>
  <si>
    <t>1505 MADISONS CREEK LN</t>
  </si>
  <si>
    <t>NEW HAVEN</t>
  </si>
  <si>
    <t>63068</t>
  </si>
  <si>
    <t>2012000127934</t>
  </si>
  <si>
    <t>-B3907-P2596-</t>
  </si>
  <si>
    <t>-B3124-P2618-</t>
  </si>
  <si>
    <t>-B2925-P3703-</t>
  </si>
  <si>
    <t>BAYSIDE VILLAS CONDO I OR 2397 PG 3582 BLDG-B UNIT 319</t>
  </si>
  <si>
    <t>https://www.leepa.org/Display/Displayparcel.aspx?folioID=10004582</t>
  </si>
  <si>
    <t>264521300000B3200</t>
  </si>
  <si>
    <t>3200</t>
  </si>
  <si>
    <t>5339 BAYSIDE VILLAS 40</t>
  </si>
  <si>
    <t>5339</t>
  </si>
  <si>
    <t>-B1503-P0240-</t>
  </si>
  <si>
    <t>-B1370-P0548-</t>
  </si>
  <si>
    <t>BAYSIDE VILLAS CONDO PH I BLDG B OR 1361 PG 1782 UNIT 320</t>
  </si>
  <si>
    <t>https://www.leepa.org/Display/Displayparcel.aspx?folioID=10004583</t>
  </si>
  <si>
    <t>264521300000B3210</t>
  </si>
  <si>
    <t>5341 BAYSIDE VILLAS 42</t>
  </si>
  <si>
    <t>5341</t>
  </si>
  <si>
    <t>LYNCH PATRICIA &amp;</t>
  </si>
  <si>
    <t>LUDMAN KENNETH</t>
  </si>
  <si>
    <t>18300 MOSSY GLEN CT</t>
  </si>
  <si>
    <t>-B3620-P4548-</t>
  </si>
  <si>
    <t>BAYSIDE VILLAS CONDO I OR 2397 PG 3582 BLDG-B UNIT 321</t>
  </si>
  <si>
    <t>https://www.leepa.org/Display/Displayparcel.aspx?folioID=10004584</t>
  </si>
  <si>
    <t>264521300000B3220</t>
  </si>
  <si>
    <t>5343 BAYSIDE VILLAS 44</t>
  </si>
  <si>
    <t>5343</t>
  </si>
  <si>
    <t>PALMER JONATHAN &amp; LUCIA</t>
  </si>
  <si>
    <t>PO BOX 312</t>
  </si>
  <si>
    <t>2019000123547</t>
  </si>
  <si>
    <t>2013000158057</t>
  </si>
  <si>
    <t>2010000111851</t>
  </si>
  <si>
    <t>2010000095268</t>
  </si>
  <si>
    <t>BAYSIDE VILLAS CONDO I OR 2397 PG 3582 BLDG-B UNIT 322</t>
  </si>
  <si>
    <t>https://www.leepa.org/Display/Displayparcel.aspx?folioID=10004585</t>
  </si>
  <si>
    <t>35452100000050540</t>
  </si>
  <si>
    <t>0540</t>
  </si>
  <si>
    <t>54 SANDPIPER CT</t>
  </si>
  <si>
    <t>54</t>
  </si>
  <si>
    <t>FUGIT ALAN W &amp; DIANE D</t>
  </si>
  <si>
    <t>PO BOX 895</t>
  </si>
  <si>
    <t>-B2837-P4079-</t>
  </si>
  <si>
    <t>SUNSET CAPTIVA UNREC LOT 54 DESC OR 1260 PG 946</t>
  </si>
  <si>
    <t>https://www.leepa.org/Display/Displayparcel.aspx?folioID=10004710</t>
  </si>
  <si>
    <t>35452100000050550</t>
  </si>
  <si>
    <t>0550</t>
  </si>
  <si>
    <t>55 SANDPIPER CT</t>
  </si>
  <si>
    <t>55</t>
  </si>
  <si>
    <t>PETTY JOHN T &amp; NANCE A</t>
  </si>
  <si>
    <t>313 OKMULGEE CIR</t>
  </si>
  <si>
    <t>LOUDON</t>
  </si>
  <si>
    <t>37774</t>
  </si>
  <si>
    <t>2019000116520</t>
  </si>
  <si>
    <t>-B2992-P2199-</t>
  </si>
  <si>
    <t>-B2359-P2873-</t>
  </si>
  <si>
    <t>-B2010-P3598-</t>
  </si>
  <si>
    <t>SUNSET CAPTIVA UNREC LOT 55 DESC OR 1365 PG 0033 LESS LOT 53</t>
  </si>
  <si>
    <t>https://www.leepa.org/Display/Displayparcel.aspx?folioID=10004711</t>
  </si>
  <si>
    <t>35452100000050560</t>
  </si>
  <si>
    <t>0560</t>
  </si>
  <si>
    <t>56 SANDPIPER CT</t>
  </si>
  <si>
    <t>56</t>
  </si>
  <si>
    <t>FREESTON BRUCE K &amp; MOINA C</t>
  </si>
  <si>
    <t>907 CHESTERFIELD DR</t>
  </si>
  <si>
    <t>AMBLER</t>
  </si>
  <si>
    <t>19002</t>
  </si>
  <si>
    <t>2019000129347</t>
  </si>
  <si>
    <t>2013000070914</t>
  </si>
  <si>
    <t>-B3963-P1818-</t>
  </si>
  <si>
    <t>-B3285-P3382-</t>
  </si>
  <si>
    <t>SUNSET CAPTIVA UNREC LOT 56 DESC OR 1356 PG 1332</t>
  </si>
  <si>
    <t>https://www.leepa.org/Display/Displayparcel.aspx?folioID=10004712</t>
  </si>
  <si>
    <t>35452100000050570</t>
  </si>
  <si>
    <t>0570</t>
  </si>
  <si>
    <t>57 SANDPIPER CT</t>
  </si>
  <si>
    <t>57</t>
  </si>
  <si>
    <t>ESCHERT JAMES M</t>
  </si>
  <si>
    <t>1 RACEBROOK LN</t>
  </si>
  <si>
    <t>AVON</t>
  </si>
  <si>
    <t>06001</t>
  </si>
  <si>
    <t>2016000172255</t>
  </si>
  <si>
    <t>2007000169364</t>
  </si>
  <si>
    <t>-B2678-P0571-</t>
  </si>
  <si>
    <t>-B1438-P1806-</t>
  </si>
  <si>
    <t>PARL IN GL 1 AS DESC IN OR 1438 PG 1806 AKA LOT 57</t>
  </si>
  <si>
    <t>https://www.leepa.org/Display/Displayparcel.aspx?folioID=10004713</t>
  </si>
  <si>
    <t>35452100000050580</t>
  </si>
  <si>
    <t>0580</t>
  </si>
  <si>
    <t>58 SANDPIPER CT</t>
  </si>
  <si>
    <t>58</t>
  </si>
  <si>
    <t>JENSEN JOHN R &amp; GINA</t>
  </si>
  <si>
    <t>PO BOX 1103</t>
  </si>
  <si>
    <t>-B1861-P1173-</t>
  </si>
  <si>
    <t>SUNSET CAPTIVA UNREC DESC IN OR 1407 PG 1721 LOT 58</t>
  </si>
  <si>
    <t>https://www.leepa.org/Display/Displayparcel.aspx?folioID=10004714</t>
  </si>
  <si>
    <t>35452100000050590</t>
  </si>
  <si>
    <t>0590</t>
  </si>
  <si>
    <t>59 SANDPIPER CT</t>
  </si>
  <si>
    <t>59</t>
  </si>
  <si>
    <t>JAMES C PETTY TRUST +</t>
  </si>
  <si>
    <t>SUSAN K PETTY TRUST</t>
  </si>
  <si>
    <t>23613 N SHORE DR</t>
  </si>
  <si>
    <t>EDWARDSBURG</t>
  </si>
  <si>
    <t>49112</t>
  </si>
  <si>
    <t>2013000117952</t>
  </si>
  <si>
    <t>-B1841-P2747-</t>
  </si>
  <si>
    <t>-B1616-P1820-</t>
  </si>
  <si>
    <t>PARL IN GL 1 AS DESC IN OR 1438 PG 1812 AKA LOT 59</t>
  </si>
  <si>
    <t>https://www.leepa.org/Display/Displayparcel.aspx?folioID=10004715</t>
  </si>
  <si>
    <t>22452102000040000</t>
  </si>
  <si>
    <t>601 MARINA VILLAS</t>
  </si>
  <si>
    <t>601</t>
  </si>
  <si>
    <t>MARINA VILLAS</t>
  </si>
  <si>
    <t>RITTER CYNTHIA HAWES</t>
  </si>
  <si>
    <t>31 WADSWORTH LN</t>
  </si>
  <si>
    <t>S DARTMOUTH</t>
  </si>
  <si>
    <t>-B4162-P0052-</t>
  </si>
  <si>
    <t>-B3264-P3278-</t>
  </si>
  <si>
    <t>-B2383-P1866-</t>
  </si>
  <si>
    <t>-B2153-P4751-</t>
  </si>
  <si>
    <t>MARINA VILLAS CONDO BLDG 4 OR 1106 PG 1881 APT 0</t>
  </si>
  <si>
    <t>https://www.leepa.org/Display/Displayparcel.aspx?folioID=10004004</t>
  </si>
  <si>
    <t>22452102000040010</t>
  </si>
  <si>
    <t>602 MARINA VILLAS</t>
  </si>
  <si>
    <t>602</t>
  </si>
  <si>
    <t>KEARNS KENNETH E + KRISTEN D</t>
  </si>
  <si>
    <t>221 WALNUT AVENUE</t>
  </si>
  <si>
    <t>2013000129408</t>
  </si>
  <si>
    <t>2010000306071</t>
  </si>
  <si>
    <t>-B4100-P3995-</t>
  </si>
  <si>
    <t>-B3093-P3228-</t>
  </si>
  <si>
    <t>MARINA VILLAS CONDO BLDG 4 OR 1106 PG 1881 APT 1</t>
  </si>
  <si>
    <t>https://www.leepa.org/Display/Displayparcel.aspx?folioID=10004005</t>
  </si>
  <si>
    <t>22452102000040020</t>
  </si>
  <si>
    <t>603 MARINA VILLAS</t>
  </si>
  <si>
    <t>603</t>
  </si>
  <si>
    <t>TRAVERSO CASHEL J + LYNDA C TR</t>
  </si>
  <si>
    <t>FOR TRAVERSO TRUST</t>
  </si>
  <si>
    <t>2633 WULFERT RD # 2</t>
  </si>
  <si>
    <t>2015000005372</t>
  </si>
  <si>
    <t>2013000022158</t>
  </si>
  <si>
    <t>-B4850-P1713-</t>
  </si>
  <si>
    <t>-B2299-P0172-</t>
  </si>
  <si>
    <t>MARINA VILLAS CONDO BLDG 4 OR 1106 PG 1881 APT 2</t>
  </si>
  <si>
    <t>https://www.leepa.org/Display/Displayparcel.aspx?folioID=10004006</t>
  </si>
  <si>
    <t>22452102000040030</t>
  </si>
  <si>
    <t>604 MARINA VILLAS</t>
  </si>
  <si>
    <t>604</t>
  </si>
  <si>
    <t>ASSAAD WAFAA F TR</t>
  </si>
  <si>
    <t>FOR ASSAAD FAMILY TRUST</t>
  </si>
  <si>
    <t>4041 GULF SHORE BLVD N APT 106</t>
  </si>
  <si>
    <t>-B2613-P1214-</t>
  </si>
  <si>
    <t>-B2240-P3535-</t>
  </si>
  <si>
    <t>MARINA VILLAS CONDO BLDG 4 OR 1106 PG 1881 APT 3</t>
  </si>
  <si>
    <t>https://www.leepa.org/Display/Displayparcel.aspx?folioID=10004007</t>
  </si>
  <si>
    <t>22452102000040040</t>
  </si>
  <si>
    <t>605 MARINA VILLAS</t>
  </si>
  <si>
    <t>605</t>
  </si>
  <si>
    <t>STRUBE DAVID K +</t>
  </si>
  <si>
    <t>STRUBE STEPHEN ET AL</t>
  </si>
  <si>
    <t>PO BOX 122</t>
  </si>
  <si>
    <t>-B2170-P3819-</t>
  </si>
  <si>
    <t>-B1347-P1998-</t>
  </si>
  <si>
    <t>MARINA VILLAS CONDO BLDG 4 OR 1106 PG 1881 APT 4</t>
  </si>
  <si>
    <t>https://www.leepa.org/Display/Displayparcel.aspx?folioID=10004008</t>
  </si>
  <si>
    <t>22452102000040050</t>
  </si>
  <si>
    <t>606 MARINA VILLAS</t>
  </si>
  <si>
    <t>606</t>
  </si>
  <si>
    <t>DUNLOP W WAYNE +</t>
  </si>
  <si>
    <t>DUNLOP CATHERINE S</t>
  </si>
  <si>
    <t>3 SNOWBERRY LN</t>
  </si>
  <si>
    <t>MALVERN</t>
  </si>
  <si>
    <t>19355</t>
  </si>
  <si>
    <t>2009000135613</t>
  </si>
  <si>
    <t>-B4283-P0365-</t>
  </si>
  <si>
    <t>-B3968-P1122-</t>
  </si>
  <si>
    <t>-B1682-P3247-</t>
  </si>
  <si>
    <t>MARINA VILLAS CONDO BLDG 4 OR 1106 PG 1881 APT 5</t>
  </si>
  <si>
    <t>https://www.leepa.org/Display/Displayparcel.aspx?folioID=10004009</t>
  </si>
  <si>
    <t>22452102000040060</t>
  </si>
  <si>
    <t>607 MARINA VILLAS</t>
  </si>
  <si>
    <t>607</t>
  </si>
  <si>
    <t>MCDONALD ANN EVE</t>
  </si>
  <si>
    <t>PO BOX 208</t>
  </si>
  <si>
    <t>-B1676-P0148-</t>
  </si>
  <si>
    <t>-B1305-P1753-</t>
  </si>
  <si>
    <t>MARINA VILLAS CONDO BLDG 4 OR 1106 PG 1881 APT 6</t>
  </si>
  <si>
    <t>https://www.leepa.org/Display/Displayparcel.aspx?folioID=10004010</t>
  </si>
  <si>
    <t>22452102000040070</t>
  </si>
  <si>
    <t>608 MARINA VILLAS</t>
  </si>
  <si>
    <t>608</t>
  </si>
  <si>
    <t>SUMMA SHARON A</t>
  </si>
  <si>
    <t>157 CLOVE RD</t>
  </si>
  <si>
    <t>NEW ROCHELLE</t>
  </si>
  <si>
    <t>10801</t>
  </si>
  <si>
    <t>-B2334-P3782-</t>
  </si>
  <si>
    <t>MARINA VILLAS CONDO BLDG 4 OR 1106 PG 1881 APT 7</t>
  </si>
  <si>
    <t>https://www.leepa.org/Display/Displayparcel.aspx?folioID=10004011</t>
  </si>
  <si>
    <t>22452102000040080</t>
  </si>
  <si>
    <t>609 MARINA VILLAS</t>
  </si>
  <si>
    <t>609</t>
  </si>
  <si>
    <t>S + S COLONY ASSOCIATES</t>
  </si>
  <si>
    <t>ELLEN SCOTT</t>
  </si>
  <si>
    <t>31 RICHLAND RD</t>
  </si>
  <si>
    <t>WELLESLEY</t>
  </si>
  <si>
    <t>-B1496-P1198-</t>
  </si>
  <si>
    <t>-B1199-P1042-</t>
  </si>
  <si>
    <t>MARINA VILLAS CONDO BLDG 4 OR 1106 PG 1881 APT 8</t>
  </si>
  <si>
    <t>https://www.leepa.org/Display/Displayparcel.aspx?folioID=10004012</t>
  </si>
  <si>
    <t>22452102000040090</t>
  </si>
  <si>
    <t>610 MARINA VILLAS</t>
  </si>
  <si>
    <t>610</t>
  </si>
  <si>
    <t>OSHAUGHNESSY HUGH &amp; DIANE</t>
  </si>
  <si>
    <t>PO BOX 2725</t>
  </si>
  <si>
    <t>2018000155341</t>
  </si>
  <si>
    <t>2012000086372</t>
  </si>
  <si>
    <t>2012000084183</t>
  </si>
  <si>
    <t>2010000118292</t>
  </si>
  <si>
    <t>MARINA VILLAS CONDO BLDG 4 OR 1106 PG 1881 APT 9</t>
  </si>
  <si>
    <t>https://www.leepa.org/Display/Displayparcel.aspx?folioID=10004013</t>
  </si>
  <si>
    <t>22452102000030000</t>
  </si>
  <si>
    <t>701 MARINA VILLAS</t>
  </si>
  <si>
    <t>701</t>
  </si>
  <si>
    <t>M RUSSELL ANDERSON TRUST +</t>
  </si>
  <si>
    <t>MARY H ANDERSON TRUST</t>
  </si>
  <si>
    <t>7898 E VAWTER PARK RD</t>
  </si>
  <si>
    <t>2013000085347</t>
  </si>
  <si>
    <t>-B4791-P4747-</t>
  </si>
  <si>
    <t>-B1677-P4067-</t>
  </si>
  <si>
    <t>MARINA VILLAS CONDO BLDG 3 OR 1106 PG 1881 APT 0</t>
  </si>
  <si>
    <t>https://www.leepa.org/Display/Displayparcel.aspx?folioID=10003994</t>
  </si>
  <si>
    <t>22452102000030010</t>
  </si>
  <si>
    <t>702 MARINA VILLAS</t>
  </si>
  <si>
    <t>702</t>
  </si>
  <si>
    <t>WELLS BRIAN H TR +</t>
  </si>
  <si>
    <t>WELLS MEGHAN L TR FOR BRIAN H WELLS TRUST</t>
  </si>
  <si>
    <t>2010000180235</t>
  </si>
  <si>
    <t>-B2993-P3364-</t>
  </si>
  <si>
    <t>-B2319-P1077-</t>
  </si>
  <si>
    <t>-B1723-P1763-</t>
  </si>
  <si>
    <t>MARINA VILLAS CONDO BLDG 3 OR 1106 PG 1881 APT 1</t>
  </si>
  <si>
    <t>https://www.leepa.org/Display/Displayparcel.aspx?folioID=10003995</t>
  </si>
  <si>
    <t>22452102000030020</t>
  </si>
  <si>
    <t>703 MARINA VILLAS</t>
  </si>
  <si>
    <t>703</t>
  </si>
  <si>
    <t>STEVENS DEVELOPMENT LLP</t>
  </si>
  <si>
    <t>6208 WHISKEY CREEK DR</t>
  </si>
  <si>
    <t>2006000161843</t>
  </si>
  <si>
    <t>-B3089-P2397-</t>
  </si>
  <si>
    <t>-B1111-P1151-</t>
  </si>
  <si>
    <t>MARINA VILLAS CONDO BLDG 3 OR 1106 PG 1881 APT 2</t>
  </si>
  <si>
    <t>https://www.leepa.org/Display/Displayparcel.aspx?folioID=10003996</t>
  </si>
  <si>
    <t>22452102000030030</t>
  </si>
  <si>
    <t>704 MARINA VILLAS</t>
  </si>
  <si>
    <t>704</t>
  </si>
  <si>
    <t>FINLEY WILLIAM M + SUSAN J</t>
  </si>
  <si>
    <t>2225 PRAIRIE ST</t>
  </si>
  <si>
    <t>-B2603-P0608-</t>
  </si>
  <si>
    <t>MARINA VILLAS CONDO BLDG 3 OR 1106 PG 1881 APT 3</t>
  </si>
  <si>
    <t>https://www.leepa.org/Display/Displayparcel.aspx?folioID=10003997</t>
  </si>
  <si>
    <t>22452102000030040</t>
  </si>
  <si>
    <t>705 MARINA VILLAS</t>
  </si>
  <si>
    <t>705</t>
  </si>
  <si>
    <t>-B2964-P1728-</t>
  </si>
  <si>
    <t>-B2001-P3233-</t>
  </si>
  <si>
    <t>MARINA VILLAS CONDO BLDG 3 OR 1106 PG 1881 APT 4</t>
  </si>
  <si>
    <t>https://www.leepa.org/Display/Displayparcel.aspx?folioID=10003998</t>
  </si>
  <si>
    <t>22452102000030050</t>
  </si>
  <si>
    <t>706 MARINA VILLAS</t>
  </si>
  <si>
    <t>706</t>
  </si>
  <si>
    <t>1 LONDON BRIDGE STREET</t>
  </si>
  <si>
    <t>2015000161299</t>
  </si>
  <si>
    <t>-B2616-P1898-</t>
  </si>
  <si>
    <t>-B1116-P0675-</t>
  </si>
  <si>
    <t>MARINA VILLAS CONDO BLDG 3 OR 1106 PG 1881 APT 5</t>
  </si>
  <si>
    <t>https://www.leepa.org/Display/Displayparcel.aspx?folioID=10003999</t>
  </si>
  <si>
    <t>22452102000030060</t>
  </si>
  <si>
    <t>707 MARINA VILLAS</t>
  </si>
  <si>
    <t>707</t>
  </si>
  <si>
    <t>THOMPSON JOSEPH A JR + NANCY A</t>
  </si>
  <si>
    <t>604 HAMPTON AVE</t>
  </si>
  <si>
    <t>18966</t>
  </si>
  <si>
    <t>2015000179843</t>
  </si>
  <si>
    <t>-B3131-P2327-</t>
  </si>
  <si>
    <t>-B2982-P0079-</t>
  </si>
  <si>
    <t>-B2521-P1381-</t>
  </si>
  <si>
    <t>MARINA VILLAS CONDO BLDG 3 OR 1106 PG 1881 APT 6</t>
  </si>
  <si>
    <t>https://www.leepa.org/Display/Displayparcel.aspx?folioID=10004000</t>
  </si>
  <si>
    <t>22452102000030070</t>
  </si>
  <si>
    <t>708 MARINA VILLAS</t>
  </si>
  <si>
    <t>708</t>
  </si>
  <si>
    <t>DEPALMA JAMES P + LISA A</t>
  </si>
  <si>
    <t>187 S MAIN ST</t>
  </si>
  <si>
    <t>FAIRPORT</t>
  </si>
  <si>
    <t>14450</t>
  </si>
  <si>
    <t>2014000090930</t>
  </si>
  <si>
    <t>-B1489-P0300-</t>
  </si>
  <si>
    <t>-B1202-P0169-</t>
  </si>
  <si>
    <t>MARINA VILLAS CONDO BLDG 3 OR 1106 PG 1881 APT 7</t>
  </si>
  <si>
    <t>https://www.leepa.org/Display/Displayparcel.aspx?folioID=10004001</t>
  </si>
  <si>
    <t>22452102000030080</t>
  </si>
  <si>
    <t>709 MARINA VILLAS</t>
  </si>
  <si>
    <t>709</t>
  </si>
  <si>
    <t>KUZMIC JON PAUL &amp;</t>
  </si>
  <si>
    <t>KUZMIC MARIA-TERESA</t>
  </si>
  <si>
    <t>5725 BROOKWOOD RD</t>
  </si>
  <si>
    <t>46226</t>
  </si>
  <si>
    <t>2011000147582</t>
  </si>
  <si>
    <t>-B3280-P1782-</t>
  </si>
  <si>
    <t>-B2513-P2316-</t>
  </si>
  <si>
    <t>-B1979-P4089-</t>
  </si>
  <si>
    <t>MARINA VILLAS CONDO BLDG 3 OR 1106 PG 1881 APT 8</t>
  </si>
  <si>
    <t>https://www.leepa.org/Display/Displayparcel.aspx?folioID=10004002</t>
  </si>
  <si>
    <t>22452102000030090</t>
  </si>
  <si>
    <t>710 MARINA VILLAS</t>
  </si>
  <si>
    <t>710</t>
  </si>
  <si>
    <t>2013000246357</t>
  </si>
  <si>
    <t>-B3760-P3665-</t>
  </si>
  <si>
    <t>-B3350-P2778-</t>
  </si>
  <si>
    <t>-B2789-P0174-</t>
  </si>
  <si>
    <t>MARINA VILLAS CONDO BLDG 3 OR 1106 PG 1881 APT 9</t>
  </si>
  <si>
    <t>https://www.leepa.org/Display/Displayparcel.aspx?folioID=10004003</t>
  </si>
  <si>
    <t>35452100000050080</t>
  </si>
  <si>
    <t>8 SUNSET CAPTIVA LN</t>
  </si>
  <si>
    <t>POZZO EMIL +</t>
  </si>
  <si>
    <t>RONZIO MARTIN</t>
  </si>
  <si>
    <t>9942 WATSON RD</t>
  </si>
  <si>
    <t>63126</t>
  </si>
  <si>
    <t>-B1716-P0523-</t>
  </si>
  <si>
    <t>-B1343-P0512-</t>
  </si>
  <si>
    <t>SUNSET CAPTIVA UNREC LOT 8 DESC OR 1343 PG 512</t>
  </si>
  <si>
    <t>https://www.leepa.org/Display/Displayparcel.aspx?folioID=10004663</t>
  </si>
  <si>
    <t>22452102000020000</t>
  </si>
  <si>
    <t>801 MARINA VILLAS</t>
  </si>
  <si>
    <t>801</t>
  </si>
  <si>
    <t>B &amp; B VENTURES LLC</t>
  </si>
  <si>
    <t>2013000042970</t>
  </si>
  <si>
    <t>-B2039-P1839-</t>
  </si>
  <si>
    <t>-B1669-P0331-</t>
  </si>
  <si>
    <t>MARINA VILLAS CONDO BLDG 2 OR 1106 PG 1881 APT 0</t>
  </si>
  <si>
    <t>https://www.leepa.org/Display/Displayparcel.aspx?folioID=10003984</t>
  </si>
  <si>
    <t>22452102000020010</t>
  </si>
  <si>
    <t>802 MARINA VILLAS</t>
  </si>
  <si>
    <t>802</t>
  </si>
  <si>
    <t>CUMBERLAND CONSULTING INC</t>
  </si>
  <si>
    <t>PO BOX 639</t>
  </si>
  <si>
    <t>42728</t>
  </si>
  <si>
    <t>2013000114119</t>
  </si>
  <si>
    <t>-B2198-P4013-</t>
  </si>
  <si>
    <t>MARINA VILLAS CONDO BLDG 2 OR 1106 PG 1881 APT 1</t>
  </si>
  <si>
    <t>https://www.leepa.org/Display/Displayparcel.aspx?folioID=10003985</t>
  </si>
  <si>
    <t>22452102000020020</t>
  </si>
  <si>
    <t>803 MARINA VILLAS</t>
  </si>
  <si>
    <t>803</t>
  </si>
  <si>
    <t>KNOBBE KENT &amp; JACQUELINE L</t>
  </si>
  <si>
    <t>2507 LANE ST</t>
  </si>
  <si>
    <t>FALLS CITY</t>
  </si>
  <si>
    <t>68355</t>
  </si>
  <si>
    <t>2018000197402</t>
  </si>
  <si>
    <t>2013000082305</t>
  </si>
  <si>
    <t>-B3490-P2834-</t>
  </si>
  <si>
    <t>-B1678-P1184-</t>
  </si>
  <si>
    <t>MARINA VILLAS CONDO BLDG 2 OR 1106 PG 1881 APT 2</t>
  </si>
  <si>
    <t>https://www.leepa.org/Display/Displayparcel.aspx?folioID=10003986</t>
  </si>
  <si>
    <t>22452102000020030</t>
  </si>
  <si>
    <t>804 MARINA VILLAS</t>
  </si>
  <si>
    <t>804</t>
  </si>
  <si>
    <t>DAVIS CARL F TR</t>
  </si>
  <si>
    <t>FOR CARL F DAVIS TRUST NO 1</t>
  </si>
  <si>
    <t>312 E HAMLIN ST</t>
  </si>
  <si>
    <t>EATON RAPIDS</t>
  </si>
  <si>
    <t>48827</t>
  </si>
  <si>
    <t>-B2299-P3124-</t>
  </si>
  <si>
    <t>-B2094-P1668-</t>
  </si>
  <si>
    <t>MARINA VILLAS CONDO BLDG 2 OR 1106 PG 1881 APT 3</t>
  </si>
  <si>
    <t>https://www.leepa.org/Display/Displayparcel.aspx?folioID=10003987</t>
  </si>
  <si>
    <t>22452102000020040</t>
  </si>
  <si>
    <t>805 MARINA VILLAS</t>
  </si>
  <si>
    <t>805</t>
  </si>
  <si>
    <t>GAGNON KENNETH L TR</t>
  </si>
  <si>
    <t>FOR KENNETH L GAGNON TRUST</t>
  </si>
  <si>
    <t>PO BOX 1184</t>
  </si>
  <si>
    <t>-B2193-P2559-</t>
  </si>
  <si>
    <t>-B1740-P2516-</t>
  </si>
  <si>
    <t>MARINA VILLAS CONDO BLDG 2 OR 1106 PG 1881 APT 4</t>
  </si>
  <si>
    <t>https://www.leepa.org/Display/Displayparcel.aspx?folioID=10003988</t>
  </si>
  <si>
    <t>22452102000020050</t>
  </si>
  <si>
    <t>806 MARINA VILLAS</t>
  </si>
  <si>
    <t>806</t>
  </si>
  <si>
    <t>RAVELSON SCOTT C + ELAINE L TR</t>
  </si>
  <si>
    <t>FOR MARINA 806 REALTY TRUST</t>
  </si>
  <si>
    <t>22 COMEAU ST</t>
  </si>
  <si>
    <t>2013000173430</t>
  </si>
  <si>
    <t>-B3055-P0547-</t>
  </si>
  <si>
    <t>-B2306-P3410-</t>
  </si>
  <si>
    <t>-B1981-P1580-</t>
  </si>
  <si>
    <t>MARINA VILLAS CONDO BLDG 2 OR 1106 PG 1881 APT 5</t>
  </si>
  <si>
    <t>https://www.leepa.org/Display/Displayparcel.aspx?folioID=10003989</t>
  </si>
  <si>
    <t>22452102000020060</t>
  </si>
  <si>
    <t>807 MARINA VILLAS</t>
  </si>
  <si>
    <t>807</t>
  </si>
  <si>
    <t>DANCING FOOL ENTERPRISES LLC</t>
  </si>
  <si>
    <t>10620 MENDOCINO LN</t>
  </si>
  <si>
    <t>33428</t>
  </si>
  <si>
    <t>2016000219576</t>
  </si>
  <si>
    <t>-B1115-P0447-</t>
  </si>
  <si>
    <t>MARINA VILLAS CONDO BLDG 2 OR 1106 PG 1881 APT 6</t>
  </si>
  <si>
    <t>https://www.leepa.org/Display/Displayparcel.aspx?folioID=10003990</t>
  </si>
  <si>
    <t>22452102000020070</t>
  </si>
  <si>
    <t>808 MARINA VILLAS</t>
  </si>
  <si>
    <t>808</t>
  </si>
  <si>
    <t>OGILVIE MARILYN J TR +</t>
  </si>
  <si>
    <t>OGILVIE ROBERT V TR FOR MARILYN J OGILVIE TRUST</t>
  </si>
  <si>
    <t>9030 OGILVIE DR</t>
  </si>
  <si>
    <t>32819</t>
  </si>
  <si>
    <t>-B1115-P0457-</t>
  </si>
  <si>
    <t>MARINA VILLAS CONDO BLDG 2 OR 1106 PG 1881 APT 7</t>
  </si>
  <si>
    <t>https://www.leepa.org/Display/Displayparcel.aspx?folioID=10003991</t>
  </si>
  <si>
    <t>22452102000020080</t>
  </si>
  <si>
    <t>809 MARINA VILLAS</t>
  </si>
  <si>
    <t>809</t>
  </si>
  <si>
    <t>WILLIAMS PATRICIA L TR</t>
  </si>
  <si>
    <t>FOR PATRICIA L WILLIAMS TRUST</t>
  </si>
  <si>
    <t>991 LAKE HOLLINGSWORTH DR</t>
  </si>
  <si>
    <t>LAKELAND</t>
  </si>
  <si>
    <t>33803</t>
  </si>
  <si>
    <t>-B1114-P1881-</t>
  </si>
  <si>
    <t>MARINA VILLAS CONDO BLDG 2 OR 1106 PG 1881 APT 8</t>
  </si>
  <si>
    <t>https://www.leepa.org/Display/Displayparcel.aspx?folioID=10003992</t>
  </si>
  <si>
    <t>22452102000020090</t>
  </si>
  <si>
    <t>810 MARINA VILLAS</t>
  </si>
  <si>
    <t>810</t>
  </si>
  <si>
    <t>CONSENTINO ROBERT H + VALARIE</t>
  </si>
  <si>
    <t>216 WHITMAN DR</t>
  </si>
  <si>
    <t>BROOKLYN</t>
  </si>
  <si>
    <t>11234</t>
  </si>
  <si>
    <t>-B2731-P3014-</t>
  </si>
  <si>
    <t>-B1664-P0006-</t>
  </si>
  <si>
    <t>MARINA VILLAS CONDO BLDG 2 OR 1106 PG 1881 APT 9</t>
  </si>
  <si>
    <t>https://www.leepa.org/Display/Displayparcel.aspx?folioID=10003993</t>
  </si>
  <si>
    <t>35452100000050090</t>
  </si>
  <si>
    <t>9 SUNSET CAPTIVA LN</t>
  </si>
  <si>
    <t>HATTER JEFFREY E &amp; KAREN M</t>
  </si>
  <si>
    <t>168 E MARKET ST</t>
  </si>
  <si>
    <t>RHINEBECK</t>
  </si>
  <si>
    <t>12572</t>
  </si>
  <si>
    <t>2018000115693</t>
  </si>
  <si>
    <t>-B1945-P1969-</t>
  </si>
  <si>
    <t>-B1520-P0750-</t>
  </si>
  <si>
    <t>SUNSET CAPTIVA UNREC LOT 9 DESC IN OR 1340 PG 2381</t>
  </si>
  <si>
    <t>https://www.leepa.org/Display/Displayparcel.aspx?folioID=10004664</t>
  </si>
  <si>
    <t>22452102000010000</t>
  </si>
  <si>
    <t>901 MARINA VILLAS</t>
  </si>
  <si>
    <t>901</t>
  </si>
  <si>
    <t>GIORDANO JOHN F &amp; KELLY H</t>
  </si>
  <si>
    <t>17 FOREST HILL RD</t>
  </si>
  <si>
    <t>NORWALK</t>
  </si>
  <si>
    <t>06850</t>
  </si>
  <si>
    <t>2019000141570</t>
  </si>
  <si>
    <t>2012000127928</t>
  </si>
  <si>
    <t>2005000011663</t>
  </si>
  <si>
    <t>-B3302-P3805-</t>
  </si>
  <si>
    <t>MARINA VILLAS CONDO BLDG 1 OR 1106 PG 1881 APT 0</t>
  </si>
  <si>
    <t>https://www.leepa.org/Display/Displayparcel.aspx?folioID=10003974</t>
  </si>
  <si>
    <t>22452102000010010</t>
  </si>
  <si>
    <t>902 MARINA VILLAS</t>
  </si>
  <si>
    <t>902</t>
  </si>
  <si>
    <t>KUZMIC JON P &amp; MARIA-TERESA</t>
  </si>
  <si>
    <t>2015000130793</t>
  </si>
  <si>
    <t>-B3375-P1174-</t>
  </si>
  <si>
    <t>-B3036-P3643-</t>
  </si>
  <si>
    <t>-B1779-P0105-</t>
  </si>
  <si>
    <t>MARINA VILLAS CONDO BLDG 1 OR 1106 PG 1881 APT 1</t>
  </si>
  <si>
    <t>https://www.leepa.org/Display/Displayparcel.aspx?folioID=10003975</t>
  </si>
  <si>
    <t>22452102000010020</t>
  </si>
  <si>
    <t>903 MARINA VILLAS</t>
  </si>
  <si>
    <t>903</t>
  </si>
  <si>
    <t>MIRANDA JAMES + DONNA</t>
  </si>
  <si>
    <t>3548 ROUTE 9 S</t>
  </si>
  <si>
    <t>2015000049925</t>
  </si>
  <si>
    <t>2013000135149</t>
  </si>
  <si>
    <t>-B1598-P0045-</t>
  </si>
  <si>
    <t>MARINA VILLAS CONDO BLDG 1 OR 1106 PG 1881 APT 2</t>
  </si>
  <si>
    <t>https://www.leepa.org/Display/Displayparcel.aspx?folioID=10003976</t>
  </si>
  <si>
    <t>22452102000010030</t>
  </si>
  <si>
    <t>904 MARINA VILLAS</t>
  </si>
  <si>
    <t>904</t>
  </si>
  <si>
    <t>NORTHWIND SECURITY PRODUCTS LL</t>
  </si>
  <si>
    <t>PO BOX 184</t>
  </si>
  <si>
    <t>03257</t>
  </si>
  <si>
    <t>2020000028303</t>
  </si>
  <si>
    <t>2016000029250</t>
  </si>
  <si>
    <t>2010000280389</t>
  </si>
  <si>
    <t>-B3903-P2272-</t>
  </si>
  <si>
    <t>MARINA VILLAS CONDO BLDG 1 OR 1106 PG 1881 APT 3</t>
  </si>
  <si>
    <t>https://www.leepa.org/Display/Displayparcel.aspx?folioID=10003977</t>
  </si>
  <si>
    <t>22452102000010040</t>
  </si>
  <si>
    <t>905 MARINA VILLAS</t>
  </si>
  <si>
    <t>905</t>
  </si>
  <si>
    <t>MICHAEL ASSOCIATES LLC</t>
  </si>
  <si>
    <t>-B4831-P3574-</t>
  </si>
  <si>
    <t>-B1724-P1918-</t>
  </si>
  <si>
    <t>-B1177-P0075-</t>
  </si>
  <si>
    <t>MARINA VILLAS CONDO BLDG 1 OR 1106 PG 1881 APT 4</t>
  </si>
  <si>
    <t>https://www.leepa.org/Display/Displayparcel.aspx?folioID=10003978</t>
  </si>
  <si>
    <t>22452102000010050</t>
  </si>
  <si>
    <t>906 MARINA VILLAS</t>
  </si>
  <si>
    <t>906</t>
  </si>
  <si>
    <t>STEVELMAN HAROLD B + BARBARA R</t>
  </si>
  <si>
    <t>PO BOX 23</t>
  </si>
  <si>
    <t>CROMPOND</t>
  </si>
  <si>
    <t>10517</t>
  </si>
  <si>
    <t>-B1658-P3943-</t>
  </si>
  <si>
    <t>-B1341-P0529-</t>
  </si>
  <si>
    <t>MARINA VILLAS CONDO BLDG 1 OR 1106 PG 1881 APT 5</t>
  </si>
  <si>
    <t>https://www.leepa.org/Display/Displayparcel.aspx?folioID=10003979</t>
  </si>
  <si>
    <t>22452102000010060</t>
  </si>
  <si>
    <t>907 MARINA VILLAS</t>
  </si>
  <si>
    <t>907</t>
  </si>
  <si>
    <t>TRESSLER ERNEST L</t>
  </si>
  <si>
    <t>15738 CUTTERS CT</t>
  </si>
  <si>
    <t>-B1119-P1418-</t>
  </si>
  <si>
    <t>MARINA VILLAS CONDO BLDG 1 OR 1106 PG 1881 APT 6</t>
  </si>
  <si>
    <t>https://www.leepa.org/Display/Displayparcel.aspx?folioID=10003980</t>
  </si>
  <si>
    <t>22452102000010070</t>
  </si>
  <si>
    <t>908 MARINA VILLAS</t>
  </si>
  <si>
    <t>908</t>
  </si>
  <si>
    <t>8688 WOODBINE AVE STE 300</t>
  </si>
  <si>
    <t>MARKHAM</t>
  </si>
  <si>
    <t>L3R 8B9</t>
  </si>
  <si>
    <t>2017000085729</t>
  </si>
  <si>
    <t>2006000103428</t>
  </si>
  <si>
    <t>-B3288-P0554-</t>
  </si>
  <si>
    <t>-B2388-P0001-</t>
  </si>
  <si>
    <t>MARINA VILLAS CONDO BLDG 1 OR 1106 PG 1881 APT 7</t>
  </si>
  <si>
    <t>https://www.leepa.org/Display/Displayparcel.aspx?folioID=10003981</t>
  </si>
  <si>
    <t>22452102000010080</t>
  </si>
  <si>
    <t>909 MARINA VILLAS</t>
  </si>
  <si>
    <t>909</t>
  </si>
  <si>
    <t>2017000103379</t>
  </si>
  <si>
    <t>-B3111-P2428-</t>
  </si>
  <si>
    <t>-B2142-P2103-</t>
  </si>
  <si>
    <t>-B1850-P1831-</t>
  </si>
  <si>
    <t>MARINA VILLAS CONDO BLDG 1 OR 1106 PG 1881 APT 8</t>
  </si>
  <si>
    <t>https://www.leepa.org/Display/Displayparcel.aspx?folioID=10003982</t>
  </si>
  <si>
    <t>22452102000010090</t>
  </si>
  <si>
    <t>910 MARINA VILLAS</t>
  </si>
  <si>
    <t>910</t>
  </si>
  <si>
    <t>ANGELL EDWARD S JR &amp; JANE L</t>
  </si>
  <si>
    <t>12 MEADOW VIEW DR</t>
  </si>
  <si>
    <t>SMITHFIELD</t>
  </si>
  <si>
    <t>02917</t>
  </si>
  <si>
    <t>2016000143566</t>
  </si>
  <si>
    <t>-B2125-P1999-</t>
  </si>
  <si>
    <t>-B1781-P2909-</t>
  </si>
  <si>
    <t>MARINA VILLAS CONDO BLDG 1 OR 1106 PG 1881 APT 9</t>
  </si>
  <si>
    <t>https://www.leepa.org/Display/Displayparcel.aspx?folioID=10003983</t>
  </si>
  <si>
    <t>27452103000020010</t>
  </si>
  <si>
    <t>14740 CAPTIVA DR</t>
  </si>
  <si>
    <t>14740</t>
  </si>
  <si>
    <t>APPEL JOHN C</t>
  </si>
  <si>
    <t>7816 CLIFF VIEW DR</t>
  </si>
  <si>
    <t>POLAND</t>
  </si>
  <si>
    <t>44514</t>
  </si>
  <si>
    <t>GULF VIEW BLK 2 PB 3 PG 8 LOTS 1 2 3</t>
  </si>
  <si>
    <t>https://www.leepa.org/Display/Displayparcel.aspx?folioID=10004653</t>
  </si>
  <si>
    <t>22452100000060170</t>
  </si>
  <si>
    <t>924 SOUTH SEAS PLANTATION RD</t>
  </si>
  <si>
    <t>924</t>
  </si>
  <si>
    <t>BOYLAN CARROLL</t>
  </si>
  <si>
    <t>55 GREEN LN</t>
  </si>
  <si>
    <t>2009000139091</t>
  </si>
  <si>
    <t>-B4200-P4517-</t>
  </si>
  <si>
    <t>-B0884-P0731-</t>
  </si>
  <si>
    <t>PARL IN GOVT LOT 2 AS DESC IN OR 0884 PG 0731</t>
  </si>
  <si>
    <t>https://www.leepa.org/Display/Displayparcel.aspx?folioID=10003936</t>
  </si>
  <si>
    <t>22452100000060240</t>
  </si>
  <si>
    <t>SINGLE FAMILY RESIDENTIAL, GOLF COURSE</t>
  </si>
  <si>
    <t>928 SOUTH SEAS PLANTATION RD</t>
  </si>
  <si>
    <t>928</t>
  </si>
  <si>
    <t>BELLO SHEILA C</t>
  </si>
  <si>
    <t>727 MALLARD DR</t>
  </si>
  <si>
    <t>-B2330-P4505-</t>
  </si>
  <si>
    <t>-B2232-P1208-</t>
  </si>
  <si>
    <t>PARL IN GOVT LOT 2 AS DESC IN OR 1162 PG 0347</t>
  </si>
  <si>
    <t>https://www.leepa.org/Display/Displayparcel.aspx?folioID=10003942</t>
  </si>
  <si>
    <t>22452100000060180</t>
  </si>
  <si>
    <t>932 SOUTH SEAS PLANTATION RD</t>
  </si>
  <si>
    <t>932</t>
  </si>
  <si>
    <t>GARRETT DEBRA ANN TR</t>
  </si>
  <si>
    <t>FOR THE GARRETT TRUST</t>
  </si>
  <si>
    <t>PO BOX 923</t>
  </si>
  <si>
    <t>-B2251-P3289-</t>
  </si>
  <si>
    <t>PARL IN GOVT LOT 2 AS DESC IN OR 0019 PG 0360</t>
  </si>
  <si>
    <t>https://www.leepa.org/Display/Displayparcel.aspx?folioID=10003937</t>
  </si>
  <si>
    <t>22452100000060190</t>
  </si>
  <si>
    <t>936 SOUTH SEAS PLANTATION RD</t>
  </si>
  <si>
    <t>936</t>
  </si>
  <si>
    <t>WIENER LEE RUSSELL</t>
  </si>
  <si>
    <t>4200 TUCKAHOE RD</t>
  </si>
  <si>
    <t>MEMPHIS</t>
  </si>
  <si>
    <t>38117</t>
  </si>
  <si>
    <t>-B1776-P2469-</t>
  </si>
  <si>
    <t>PARL BETWEEN GULF + BRYANT BAYOU IN SEC 22T WP 45 R 21 DESC IN OR 522 PG 480</t>
  </si>
  <si>
    <t>https://www.leepa.org/Display/Displayparcel.aspx?folioID=10003938</t>
  </si>
  <si>
    <t>22452100000060140</t>
  </si>
  <si>
    <t>944 SOUTH SEAS PLANTATION RD</t>
  </si>
  <si>
    <t>944</t>
  </si>
  <si>
    <t>CARL F KOELMEL TRUST +</t>
  </si>
  <si>
    <t>ELFRIEDE W KOELMEL TRUST</t>
  </si>
  <si>
    <t>PO BOX 939</t>
  </si>
  <si>
    <t>-B0777-P0219-</t>
  </si>
  <si>
    <t>PARL IN GOVT LOT 3 AS DESC IN OR 0777 PG 0219 + OR 0301 PG 0185</t>
  </si>
  <si>
    <t>https://www.leepa.org/Display/Displayparcel.aspx?folioID=10003931</t>
  </si>
  <si>
    <t>22452100000060220</t>
  </si>
  <si>
    <t>948 SOUTH SEAS PLANTATION RD</t>
  </si>
  <si>
    <t>948</t>
  </si>
  <si>
    <t>MORGAN JEFFREY R</t>
  </si>
  <si>
    <t>115 TAYLORTOWN RD</t>
  </si>
  <si>
    <t>2014000260369</t>
  </si>
  <si>
    <t>-B0508-P0364-</t>
  </si>
  <si>
    <t>PARL IN GOVT LOT 3 AS DESC IN OR 0508 PG 0364</t>
  </si>
  <si>
    <t>https://www.leepa.org/Display/Displayparcel.aspx?folioID=10003941</t>
  </si>
  <si>
    <t>22452100000060210</t>
  </si>
  <si>
    <t>952 SOUTH SEAS PLANTATION RD</t>
  </si>
  <si>
    <t>952</t>
  </si>
  <si>
    <t>LEM WHITE IBIS LLC</t>
  </si>
  <si>
    <t>GNELLENSTRASSE 18</t>
  </si>
  <si>
    <t>UITIKON</t>
  </si>
  <si>
    <t>1842</t>
  </si>
  <si>
    <t>-B2146-P1504-</t>
  </si>
  <si>
    <t>-B1843-P2770-</t>
  </si>
  <si>
    <t>FR.A CONC POST ON N LI GOVT LOT 3 RUN N 81 DEG. 30 MIN.10 SEC. W 220.4 FT</t>
  </si>
  <si>
    <t>https://www.leepa.org/Display/Displayparcel.aspx?folioID=10003940</t>
  </si>
  <si>
    <t>22452100000060200</t>
  </si>
  <si>
    <t>SINGLE FAMILY RESIDENTIAL, RIVER</t>
  </si>
  <si>
    <t>956 SOUTH SEAS PLANTATION RD</t>
  </si>
  <si>
    <t>956</t>
  </si>
  <si>
    <t>NOVOGRATZ TINA E &amp; JOHN S</t>
  </si>
  <si>
    <t>117 8TH AVE</t>
  </si>
  <si>
    <t>11215</t>
  </si>
  <si>
    <t>2017000050953</t>
  </si>
  <si>
    <t>2009000207908</t>
  </si>
  <si>
    <t>PARL IN GOVT LOT 3 AS DESC IN OR 0266 PG 0632</t>
  </si>
  <si>
    <t>https://www.leepa.org/Display/Displayparcel.aspx?folioID=10003939</t>
  </si>
  <si>
    <t>27452103000010040</t>
  </si>
  <si>
    <t>14770 CAPTIVA DR</t>
  </si>
  <si>
    <t>14770</t>
  </si>
  <si>
    <t>SOUTH SEAS RESORT LP</t>
  </si>
  <si>
    <t>GULF VIEW BLK 1 PB 3 PG 8 LOTS 4 THRU 8 INC.</t>
  </si>
  <si>
    <t>https://www.leepa.org/Display/Displayparcel.aspx?folioID=10004651</t>
  </si>
  <si>
    <t>27452100000050000</t>
  </si>
  <si>
    <t>JOHNSTON CHARLES S + ANNA M</t>
  </si>
  <si>
    <t>C R + CONSTANCE JOHNSTON</t>
  </si>
  <si>
    <t>PO BOX 399</t>
  </si>
  <si>
    <t>PARL IN G L 2 AS DESC IN DB 173 PG 380</t>
  </si>
  <si>
    <t>https://www.leepa.org/Display/Displayparcel.aspx?folioID=10004643</t>
  </si>
  <si>
    <t>27452103000020040</t>
  </si>
  <si>
    <t>LYN SHARON +</t>
  </si>
  <si>
    <t>LYN COBDEN ET AL</t>
  </si>
  <si>
    <t>10721 MAPLE CHASE DR</t>
  </si>
  <si>
    <t>33498</t>
  </si>
  <si>
    <t>2005000048935</t>
  </si>
  <si>
    <t>GULF VIEW BLK 2 PB 3 PG 8 LOTS 4 THRU 7 INC.</t>
  </si>
  <si>
    <t>https://www.leepa.org/Display/Displayparcel.aspx?folioID=10004654</t>
  </si>
  <si>
    <t>354521010000000CE</t>
  </si>
  <si>
    <t>GORES A M SUBD</t>
  </si>
  <si>
    <t>RIPARIAN RIGHTS PB 4 PG 6</t>
  </si>
  <si>
    <t>https://www.leepa.org/Display/Displayparcel.aspx?folioID=10004770</t>
  </si>
  <si>
    <t>22452100000050030</t>
  </si>
  <si>
    <t>96</t>
  </si>
  <si>
    <t>PLANTATION DEVELOPMENT LTD</t>
  </si>
  <si>
    <t>PARL LOC IN S 1/2 OF SECT DESC IN OR 4228 PG 2759</t>
  </si>
  <si>
    <t>https://www.leepa.org/Display/Displayparcel.aspx?folioID=10489989</t>
  </si>
  <si>
    <t>27452100000010000</t>
  </si>
  <si>
    <t>ALL SEC LESS PART PLATTED AS DESC OR 1846 PG 3931</t>
  </si>
  <si>
    <t>https://www.leepa.org/Display/Displayparcel.aspx?folioID=10004642</t>
  </si>
  <si>
    <t>264521260000000CE</t>
  </si>
  <si>
    <t>97</t>
  </si>
  <si>
    <t>2450 BEACH VILLAS</t>
  </si>
  <si>
    <t>2450</t>
  </si>
  <si>
    <t>SUNSET BEACH VILLAS CONDO</t>
  </si>
  <si>
    <t>SUNSET BEACH VILLAS CONDOMINIUM OR 1230 PG 0987 + OR 2602 PG 1797 COMMON ELEMENT POOL + TENNIS</t>
  </si>
  <si>
    <t>https://www.leepa.org/Display/Displayparcel.aspx?folioID=10004443</t>
  </si>
  <si>
    <t>354521040000100CE</t>
  </si>
  <si>
    <t>15999 CAPTIVA DR</t>
  </si>
  <si>
    <t>15999</t>
  </si>
  <si>
    <t>TARPON BAY RESIDENTS ASSOC INC</t>
  </si>
  <si>
    <t>PO BOX 366128</t>
  </si>
  <si>
    <t>34136</t>
  </si>
  <si>
    <t>DICKEYS JOHN R SUBD PB4 PG 6 PT LT 1 LYING ON W SIDE BETWEEN LT+GULF COMMON ELEMENTS</t>
  </si>
  <si>
    <t>https://www.leepa.org/Display/Displayparcel.aspx?folioID=10004834</t>
  </si>
  <si>
    <t>03462101000A200CE</t>
  </si>
  <si>
    <t>000A2</t>
  </si>
  <si>
    <t>16051 CAPTIVA DR</t>
  </si>
  <si>
    <t>16051</t>
  </si>
  <si>
    <t>TARPON BAY RESIDENTS ASSN INC</t>
  </si>
  <si>
    <t>FROWES SUBD BLK A PB 3 PG 41 PT OF LT 1 + N 1/2 OF LT 2 LYING ON W SIDE BETWEEN LT + GULF</t>
  </si>
  <si>
    <t>https://www.leepa.org/Display/Displayparcel.aspx?folioID=10442772</t>
  </si>
  <si>
    <t>224521110000000CE</t>
  </si>
  <si>
    <t>GOLF</t>
  </si>
  <si>
    <t>1300 SOUTH SEAS CLUB</t>
  </si>
  <si>
    <t>1300</t>
  </si>
  <si>
    <t>SOUTH SEAS CLUB CONDO ASSOC</t>
  </si>
  <si>
    <t>A TIME-SHARE</t>
  </si>
  <si>
    <t>1509 PERIWINKLE WAY</t>
  </si>
  <si>
    <t>SOUTH SEAS CLUB CONDO A TIME-SHARE DESC OR 1504 PG 1270 + CPB 7 PG 71 COMMON ELEMENTS</t>
  </si>
  <si>
    <t>https://www.leepa.org/Display/Displayparcel.aspx?folioID=10460706</t>
  </si>
  <si>
    <t>224521230000000CE</t>
  </si>
  <si>
    <t>1669 LANDS END VILLAGE</t>
  </si>
  <si>
    <t>1669</t>
  </si>
  <si>
    <t>LANDS END VILLAGE CONDO ASSOC</t>
  </si>
  <si>
    <t>PO BOX 640</t>
  </si>
  <si>
    <t>LANDS END VILLAGE CONDOMINIUM DESC OR BK 2630 PG 0462 COMMON ELEMENTS</t>
  </si>
  <si>
    <t>https://www.leepa.org/Display/Displayparcel.aspx?folioID=10462755</t>
  </si>
  <si>
    <t>264521300000000CE</t>
  </si>
  <si>
    <t>BAYSIDE VILLAS CONDO C/E</t>
  </si>
  <si>
    <t>BAYSIDE VILLAS CONDO ASSOC INC</t>
  </si>
  <si>
    <t>ISLAND MGMT GROUP</t>
  </si>
  <si>
    <t>BAYSIDE VILLAS CONDO I + II DESC OR 2397 PG 35822 COMMON ELEMENTS</t>
  </si>
  <si>
    <t>https://www.leepa.org/Display/Displayparcel.aspx?folioID=10004519</t>
  </si>
  <si>
    <t>264521100000000CE</t>
  </si>
  <si>
    <t>CAPTIVA HIDE A WAY C/E</t>
  </si>
  <si>
    <t>CAPTIVA HIDE-A-WAY CONDO ASSOC</t>
  </si>
  <si>
    <t>PO BOX 850</t>
  </si>
  <si>
    <t>CAPTIVA HIDE-A-WAY CONDOMINIUM DESC OR BK 2587 PG 2145 COMMON ELEMENT POOL + DOCK</t>
  </si>
  <si>
    <t>https://www.leepa.org/Display/Displayparcel.aspx?folioID=10004218</t>
  </si>
  <si>
    <t>354521000000000CE</t>
  </si>
  <si>
    <t>PARKS, PRIVATELY OWNED</t>
  </si>
  <si>
    <t>SUNSET CAPTIVA HOMEOWNERS ASSN</t>
  </si>
  <si>
    <t>MARINER PROPERTY MTG</t>
  </si>
  <si>
    <t>13451-34 MCGREGOR BLVD</t>
  </si>
  <si>
    <t>PARL IN GVT LT 1 FOR BENEFIT OF SUNSET CAPTIVA HOMEOWNERS UNREC C/E</t>
  </si>
  <si>
    <t>https://www.leepa.org/Display/Displayparcel.aspx?folioID=10004656</t>
  </si>
  <si>
    <t>224521100000000CE</t>
  </si>
  <si>
    <t>PLANTATION BEACH CLUB III C/E</t>
  </si>
  <si>
    <t>PLANTATION BEACH CLUB III OWNE</t>
  </si>
  <si>
    <t>13451-26 MCGREGOR BLVD</t>
  </si>
  <si>
    <t>PLANTATION BEACH CLUB III PARL B + C BUFFER COMMON ELEMENT</t>
  </si>
  <si>
    <t>https://www.leepa.org/Display/Displayparcel.aspx?folioID=10004017</t>
  </si>
  <si>
    <t>224521020000000CE</t>
  </si>
  <si>
    <t>MARINA VILLAS CONDO C/E</t>
  </si>
  <si>
    <t>MARINA VILLAS CONDO ASSOC</t>
  </si>
  <si>
    <t>MARINA VILLAS CONDO DESC OR 2646 PG 3836 COMMON ELEMENT POOL-DOCK</t>
  </si>
  <si>
    <t>https://www.leepa.org/Display/Displayparcel.aspx?folioID=10003973</t>
  </si>
  <si>
    <t>264521300000B1180</t>
  </si>
  <si>
    <t>OBOR</t>
  </si>
  <si>
    <t>2020000293495</t>
  </si>
  <si>
    <t>2017000198081</t>
  </si>
  <si>
    <t>2014000066319</t>
  </si>
  <si>
    <t>-B1536-P0848-</t>
  </si>
  <si>
    <t>BAYSIDE VILLAS CONDO I OR 2397 PG 3582 BLDG-B 118</t>
  </si>
  <si>
    <t>https://www.leepa.org/Display/Displayparcel.aspx?folioID=10004549</t>
  </si>
  <si>
    <t>224521250000000CE</t>
  </si>
  <si>
    <t>PLANTATION BAY VILLAS C/E</t>
  </si>
  <si>
    <t>PLANTATION BAY VILLAS CONDO</t>
  </si>
  <si>
    <t>A TIME-SHARE ASSOC</t>
  </si>
  <si>
    <t>PLANTATION BAY VILLAS CONDO A TIME-SHARE AS DESC IN OR 2168 PG 1706 COMMON ELEMENTS</t>
  </si>
  <si>
    <t>https://www.leepa.org/Display/Displayparcel.aspx?folioID=10462756</t>
  </si>
  <si>
    <t>224521280000000CE</t>
  </si>
  <si>
    <t>N.</t>
  </si>
  <si>
    <t>1001 PLANTATION BEACH CLUB</t>
  </si>
  <si>
    <t>1001</t>
  </si>
  <si>
    <t>PLANTATION BEACH CLUB OWNERS</t>
  </si>
  <si>
    <t>ASSN INC</t>
  </si>
  <si>
    <t>PLANTATION BEACH CLUB 1 PH A + B1 + B2 DESC IN OR 1188/480 + OR 1230/189 + OR 1413/264 A TIMESHARE COMMON ELEMENTS</t>
  </si>
  <si>
    <t>https://www.leepa.org/Display/Displayparcel.aspx?folioID=10550050</t>
  </si>
  <si>
    <t>224521240000000CE</t>
  </si>
  <si>
    <t>PLANTATION HOUSE CONDO C/E</t>
  </si>
  <si>
    <t>PLANTATION HOUSE CONDO ASSOC</t>
  </si>
  <si>
    <t>-B1894-P0666-</t>
  </si>
  <si>
    <t>PLANTATION HOUSE CONDO A TIME-SHARE DESC IN OR BK 1970 PG 0043 COMMON ELEMENTS</t>
  </si>
  <si>
    <t>https://www.leepa.org/Display/Displayparcel.aspx?folioID=10460704</t>
  </si>
  <si>
    <t>224521300000000CE</t>
  </si>
  <si>
    <t>PLANTATION BEACH CLUB III</t>
  </si>
  <si>
    <t>HILTON GRAND VACATIONS</t>
  </si>
  <si>
    <t>P O BOX 686</t>
  </si>
  <si>
    <t>PLANTATION BEACH CLUB III PH 1 DESC IN OR 1422 PG 2218 A TIMESHARE COMMON ELEMENTS</t>
  </si>
  <si>
    <t>https://www.leepa.org/Display/Displayparcel.aspx?folioID=10550061</t>
  </si>
  <si>
    <t>224521290000000CE</t>
  </si>
  <si>
    <t>PLANTATION BEACH CLUB C/E</t>
  </si>
  <si>
    <t>PLANTATION BEACH CLUB II</t>
  </si>
  <si>
    <t>PLANTATION BEACH CLUB II PH 1 + PH 2 + PH 3 DESC IN OR 1283/294 + OR 1322/1470 + OR 1344/2346 A TIMESHARE COMMON ELEMENTS</t>
  </si>
  <si>
    <t>https://www.leepa.org/Display/Displayparcel.aspx?folioID=10550055</t>
  </si>
  <si>
    <t>274521010000A00CE</t>
  </si>
  <si>
    <t>1141 LONGIFOLIA CT</t>
  </si>
  <si>
    <t>1141</t>
  </si>
  <si>
    <t>S SEAS PLANT BCH HOMESITES PRO</t>
  </si>
  <si>
    <t>S SEAS P BCH HOMESITES PB 29 PG 106 LOT A COMMON AREA</t>
  </si>
  <si>
    <t>https://www.leepa.org/Display/Displayparcel.aspx?folioID=10004648</t>
  </si>
  <si>
    <t>224521010000019CE</t>
  </si>
  <si>
    <t>19CE</t>
  </si>
  <si>
    <t>1107 SCHEFFLERA CT</t>
  </si>
  <si>
    <t>SOUTH SEAS P BCH HOMESITES LOT 19 PB 29 PG 106</t>
  </si>
  <si>
    <t>https://www.leepa.org/Display/Displayparcel.aspx?folioID=10003965</t>
  </si>
  <si>
    <t>224521220000000CE</t>
  </si>
  <si>
    <t>COTTAGES @ SOUTH SEAS C/E</t>
  </si>
  <si>
    <t>COTTAGES AT SOUTH SEAS</t>
  </si>
  <si>
    <t>PLANTATION CONDO ASSOC TIME SHARE</t>
  </si>
  <si>
    <t>COTTAGES AT SOUTH SEAS PLANTATION A TIME-SHARE AS DESC IN OR 1657 PG 2197 COMMON ELEMENTS</t>
  </si>
  <si>
    <t>https://www.leepa.org/Display/Displayparcel.aspx?folioID=10460705</t>
  </si>
  <si>
    <t>224521010000024CE</t>
  </si>
  <si>
    <t>24CE</t>
  </si>
  <si>
    <t>S SEAS P BCH HOMESITES PB 29 PG 106 LOT 24</t>
  </si>
  <si>
    <t>https://www.leepa.org/Display/Displayparcel.aspx?folioID=10003970</t>
  </si>
  <si>
    <t>224521260000000CE</t>
  </si>
  <si>
    <t>SEABREEZE @ SOUTH SEAS PLANTATION C/E</t>
  </si>
  <si>
    <t>SEABREEZE AT SOUTH SEAS</t>
  </si>
  <si>
    <t>PLANTATION CONDO ASSN INC</t>
  </si>
  <si>
    <t>12800 UNIVERSITY DR STE 350</t>
  </si>
  <si>
    <t>SEABREEZE AT SOUTH SEAS PLANTATION DESC OR 2446 PG 3790 COMMON ELEMENT</t>
  </si>
  <si>
    <t>https://www.leepa.org/Display/Displayparcel.aspx?folioID=10004102</t>
  </si>
  <si>
    <t>354521080000000CE</t>
  </si>
  <si>
    <t>SUNSET CAPTIVA CONDO C/E</t>
  </si>
  <si>
    <t>SUNSET CAPTIVA CONDO</t>
  </si>
  <si>
    <t>SUNSET CAPTIVA CONDO DESC IN OR 1596 PG 202 COMMON ELEMENT</t>
  </si>
  <si>
    <t>https://www.leepa.org/Display/Displayparcel.aspx?folioID=10462914</t>
  </si>
  <si>
    <t>264521270000000CE</t>
  </si>
  <si>
    <t>TENNIS VILLAS CONDO C/E</t>
  </si>
  <si>
    <t>TENNIS VILLAS CONDO PH I</t>
  </si>
  <si>
    <t>TENNIS VILLAS CONDOMINIUM PH I DESC OR 1237 PG 1217 + OR 2918 PG 0954 COMMON ELEMENT</t>
  </si>
  <si>
    <t>https://www.leepa.org/Display/Displayparcel.aspx?folioID=10462891</t>
  </si>
  <si>
    <t>224521010000018CE</t>
  </si>
  <si>
    <t>18CE</t>
  </si>
  <si>
    <t>S SEAS P BCH HOMESITES PB 29 PG 106 LOTS 18 + 19 COMMON AREA</t>
  </si>
  <si>
    <t>https://www.leepa.org/Display/Displayparcel.aspx?folioID=10003964</t>
  </si>
  <si>
    <t>354521050000000CE</t>
  </si>
  <si>
    <t>VENTURA CAPTIVA HDR</t>
  </si>
  <si>
    <t>VENTURA CAPTIVA CONDO</t>
  </si>
  <si>
    <t>PO BOX 1085</t>
  </si>
  <si>
    <t>VENTURA CAPTIVA CONDO DESC IN OR 1252 PG 1614 COMMON ELEMENT</t>
  </si>
  <si>
    <t>https://www.leepa.org/Display/Displayparcel.aspx?folioID=10462913</t>
  </si>
  <si>
    <t>Total Just</t>
  </si>
  <si>
    <t>Zone 1</t>
  </si>
  <si>
    <t>Zone 2</t>
  </si>
  <si>
    <t>Zone 3a</t>
  </si>
  <si>
    <t>Zone 3b</t>
  </si>
  <si>
    <t>Zone 4</t>
  </si>
  <si>
    <t>Zone 5</t>
  </si>
  <si>
    <t>Residential Homesteaded (42.1% discount)</t>
  </si>
  <si>
    <t>Captiva Cost Share Illustration</t>
  </si>
  <si>
    <t>Project length (FT)</t>
  </si>
  <si>
    <t>Public Access per FDEP</t>
  </si>
  <si>
    <t>Storm Benefit %</t>
  </si>
  <si>
    <t>Rec Benefit %</t>
  </si>
  <si>
    <t>County frontage (FT)</t>
  </si>
  <si>
    <t>County frontage</t>
  </si>
  <si>
    <t>County Rec %</t>
  </si>
  <si>
    <t>County Storm %</t>
  </si>
  <si>
    <t>Total Cost</t>
  </si>
  <si>
    <t>Federal Cost</t>
  </si>
  <si>
    <t>FDEP Cost</t>
  </si>
  <si>
    <t>Local Cost</t>
  </si>
  <si>
    <t>County Rec</t>
  </si>
  <si>
    <t>County Storm</t>
  </si>
  <si>
    <t>County Total</t>
  </si>
  <si>
    <t>CEPD Project Cost</t>
  </si>
  <si>
    <t>Remainder * County Storm %</t>
  </si>
  <si>
    <t>Column1</t>
  </si>
  <si>
    <t>Total</t>
  </si>
  <si>
    <t>Overall Total</t>
  </si>
  <si>
    <t>CEPD Project Percentage Cost</t>
  </si>
  <si>
    <t>Grant Funding</t>
  </si>
  <si>
    <t>Project cost * half of public access</t>
  </si>
  <si>
    <t>Residential within 1/4 Mile Beach Access</t>
  </si>
  <si>
    <t>Commercial within 1/4 Mile Beach Access</t>
  </si>
  <si>
    <t>Remainder * County Rec % (FDEP Public Access*Rec benefit in economist report)</t>
  </si>
  <si>
    <t>Benefits Based Model</t>
  </si>
  <si>
    <t>Total Benefits Based Assessment</t>
  </si>
  <si>
    <t>Ad Valorem Recreational Assessment</t>
  </si>
  <si>
    <t>Ad Valorem Recreational Millage</t>
  </si>
  <si>
    <t>Sub Total</t>
  </si>
  <si>
    <t>1018 Properties Pay Lower Using Benefits Model</t>
  </si>
  <si>
    <t>61 Properties Pay Lower Using Hybrid</t>
  </si>
  <si>
    <t>58 Properties are not assessed due to DOR code or CE</t>
  </si>
  <si>
    <t>Landuse</t>
  </si>
  <si>
    <t>Right of Way</t>
  </si>
  <si>
    <t>Common Elements</t>
  </si>
  <si>
    <t>V. Institutional</t>
  </si>
  <si>
    <t>Churches</t>
  </si>
  <si>
    <t>County</t>
  </si>
  <si>
    <t>Submerged lands</t>
  </si>
  <si>
    <t>V Institutional</t>
  </si>
  <si>
    <t>V Government</t>
  </si>
  <si>
    <t>Utilities</t>
  </si>
  <si>
    <t>Federal</t>
  </si>
  <si>
    <t>Not for Profit</t>
  </si>
  <si>
    <t>Waste Land</t>
  </si>
  <si>
    <t>Township</t>
  </si>
  <si>
    <t>Storm Benefit Just Values by Zone</t>
  </si>
  <si>
    <t>DOR</t>
  </si>
  <si>
    <t>Broad</t>
  </si>
  <si>
    <t>Site</t>
  </si>
  <si>
    <t>Homestead</t>
  </si>
  <si>
    <t>Strap</t>
  </si>
  <si>
    <t>Code</t>
  </si>
  <si>
    <t>Address</t>
  </si>
  <si>
    <t>Just Value</t>
  </si>
  <si>
    <t>EX</t>
  </si>
  <si>
    <t>Owner</t>
  </si>
  <si>
    <t>Legal Description</t>
  </si>
  <si>
    <t>Miscellaneous</t>
  </si>
  <si>
    <t>COMMON ELEMENT</t>
  </si>
  <si>
    <t>Government-Owned</t>
  </si>
  <si>
    <t>LEE COUNTY -Hagerup</t>
  </si>
  <si>
    <t>LEE COUNTY Turner Beach</t>
  </si>
  <si>
    <t xml:space="preserve">BEG CENTER OF WLY END CONCRETE BRIDGE ACROSS BLIND PASS ST RD S-867 RUN + LTS A-E </t>
  </si>
  <si>
    <t>Municipal</t>
  </si>
  <si>
    <t>CAPTIVA ISLAND FIRE CONTROL DISTRICT</t>
  </si>
  <si>
    <t>Broad Landuse</t>
  </si>
  <si>
    <t>Site Address</t>
  </si>
  <si>
    <t>Homestead EX</t>
  </si>
  <si>
    <r>
      <t>00–08:</t>
    </r>
    <r>
      <rPr>
        <sz val="11"/>
        <color theme="1"/>
        <rFont val="Calibri"/>
        <family val="2"/>
        <scheme val="minor"/>
      </rPr>
      <t xml:space="preserve"> Residential</t>
    </r>
  </si>
  <si>
    <r>
      <t>10–39:</t>
    </r>
    <r>
      <rPr>
        <sz val="11"/>
        <color theme="1"/>
        <rFont val="Calibri"/>
        <family val="2"/>
        <scheme val="minor"/>
      </rPr>
      <t xml:space="preserve"> Commercial</t>
    </r>
  </si>
  <si>
    <r>
      <t>40–49:</t>
    </r>
    <r>
      <rPr>
        <sz val="11"/>
        <color theme="1"/>
        <rFont val="Calibri"/>
        <family val="2"/>
        <scheme val="minor"/>
      </rPr>
      <t xml:space="preserve"> Industrial (none on Captiva)</t>
    </r>
  </si>
  <si>
    <r>
      <t>50–69:</t>
    </r>
    <r>
      <rPr>
        <sz val="11"/>
        <color theme="1"/>
        <rFont val="Calibri"/>
        <family val="2"/>
        <scheme val="minor"/>
      </rPr>
      <t xml:space="preserve"> Agricultural (none on Captiva)</t>
    </r>
  </si>
  <si>
    <r>
      <t>70–79:</t>
    </r>
    <r>
      <rPr>
        <sz val="11"/>
        <color theme="1"/>
        <rFont val="Calibri"/>
        <family val="2"/>
        <scheme val="minor"/>
      </rPr>
      <t xml:space="preserve"> Institutional</t>
    </r>
  </si>
  <si>
    <r>
      <t>90–99:</t>
    </r>
    <r>
      <rPr>
        <sz val="11"/>
        <color theme="1"/>
        <rFont val="Calibri"/>
        <family val="2"/>
        <scheme val="minor"/>
      </rPr>
      <t xml:space="preserve"> Miscellaneous</t>
    </r>
  </si>
  <si>
    <t>Institutional Properties (Second Worksheet)</t>
  </si>
  <si>
    <r>
      <t>Total Institutional Properties on Captiva:</t>
    </r>
    <r>
      <rPr>
        <sz val="11"/>
        <color theme="1"/>
        <rFont val="Calibri"/>
        <family val="2"/>
        <scheme val="minor"/>
      </rPr>
      <t xml:space="preserve"> 15</t>
    </r>
  </si>
  <si>
    <t>Robert Rauschenberg Foundation:</t>
  </si>
  <si>
    <t>11 properties</t>
  </si>
  <si>
    <t>6 vacant (code 70)</t>
  </si>
  <si>
    <t>5 nonprofit/charity (code 75) with a combined just value of approx. $26M</t>
  </si>
  <si>
    <t>Chapel by the Sea:</t>
  </si>
  <si>
    <t>2 properties (code 71)</t>
  </si>
  <si>
    <t>Captiva Civic Association:</t>
  </si>
  <si>
    <t>2 properties (church and cemetery)</t>
  </si>
  <si>
    <t>Government-Owned Properties (Third Worksheet)</t>
  </si>
  <si>
    <r>
      <t>Total Government Properties:</t>
    </r>
    <r>
      <rPr>
        <sz val="11"/>
        <color theme="1"/>
        <rFont val="Calibri"/>
        <family val="2"/>
        <scheme val="minor"/>
      </rPr>
      <t xml:space="preserve"> 9</t>
    </r>
  </si>
  <si>
    <r>
      <t>4</t>
    </r>
    <r>
      <rPr>
        <sz val="11"/>
        <color theme="1"/>
        <rFont val="Calibri"/>
        <family val="2"/>
        <scheme val="minor"/>
      </rPr>
      <t xml:space="preserve"> owned by the United States</t>
    </r>
  </si>
  <si>
    <r>
      <t>2</t>
    </r>
    <r>
      <rPr>
        <sz val="11"/>
        <color theme="1"/>
        <rFont val="Calibri"/>
        <family val="2"/>
        <scheme val="minor"/>
      </rPr>
      <t xml:space="preserve"> owned by the State of Florida (Utility Authority)</t>
    </r>
  </si>
  <si>
    <r>
      <t>2</t>
    </r>
    <r>
      <rPr>
        <sz val="11"/>
        <color theme="1"/>
        <rFont val="Calibri"/>
        <family val="2"/>
        <scheme val="minor"/>
      </rPr>
      <t xml:space="preserve"> owned by Lee County (Hagerup Beach and Turner Beach)</t>
    </r>
  </si>
  <si>
    <r>
      <t>1</t>
    </r>
    <r>
      <rPr>
        <sz val="11"/>
        <color theme="1"/>
        <rFont val="Calibri"/>
        <family val="2"/>
        <scheme val="minor"/>
      </rPr>
      <t xml:space="preserve"> owned by the Captiva Island Fire District</t>
    </r>
  </si>
  <si>
    <t>Miscellaneous Properties (Fourth Worksheet)</t>
  </si>
  <si>
    <r>
      <t>Total Miscellaneous Properties:</t>
    </r>
    <r>
      <rPr>
        <sz val="11"/>
        <color theme="1"/>
        <rFont val="Calibri"/>
        <family val="2"/>
        <scheme val="minor"/>
      </rPr>
      <t xml:space="preserve"> 17</t>
    </r>
  </si>
  <si>
    <r>
      <t>3</t>
    </r>
    <r>
      <rPr>
        <sz val="11"/>
        <color theme="1"/>
        <rFont val="Calibri"/>
        <family val="2"/>
        <scheme val="minor"/>
      </rPr>
      <t xml:space="preserve"> utilities (code 91)</t>
    </r>
  </si>
  <si>
    <r>
      <t>6</t>
    </r>
    <r>
      <rPr>
        <sz val="11"/>
        <color theme="1"/>
        <rFont val="Calibri"/>
        <family val="2"/>
        <scheme val="minor"/>
      </rPr>
      <t xml:space="preserve"> right-of-way (code 94)</t>
    </r>
  </si>
  <si>
    <r>
      <t>6</t>
    </r>
    <r>
      <rPr>
        <sz val="11"/>
        <color theme="1"/>
        <rFont val="Calibri"/>
        <family val="2"/>
        <scheme val="minor"/>
      </rPr>
      <t xml:space="preserve"> submerged lands (code 95)</t>
    </r>
  </si>
  <si>
    <r>
      <t>2</t>
    </r>
    <r>
      <rPr>
        <sz val="11"/>
        <color theme="1"/>
        <rFont val="Calibri"/>
        <family val="2"/>
        <scheme val="minor"/>
      </rPr>
      <t xml:space="preserve"> waste land</t>
    </r>
  </si>
  <si>
    <t>Traditionally, only the utility properties (91) have been assessed.</t>
  </si>
  <si>
    <t>Common Elements (Also in Fourth Worksheet)</t>
  </si>
  <si>
    <r>
      <t>37 Common Element (CE) properties</t>
    </r>
    <r>
      <rPr>
        <sz val="11"/>
        <color theme="1"/>
        <rFont val="Calibri"/>
        <family val="2"/>
        <scheme val="minor"/>
      </rPr>
      <t xml:space="preserve"> on Captiva</t>
    </r>
  </si>
  <si>
    <t>Each has multiple owners; value is included in the owners’ primary properties, so these CE parcels carry no separate just value</t>
  </si>
  <si>
    <t>CE properties fall into three groups:</t>
  </si>
  <si>
    <r>
      <t>1. 21</t>
    </r>
    <r>
      <rPr>
        <sz val="11"/>
        <color theme="1"/>
        <rFont val="Calibri"/>
        <family val="2"/>
        <scheme val="minor"/>
      </rPr>
      <t xml:space="preserve"> residential common elements (code 09)</t>
    </r>
  </si>
  <si>
    <r>
      <t>2. 7</t>
    </r>
    <r>
      <rPr>
        <sz val="11"/>
        <color theme="1"/>
        <rFont val="Calibri"/>
        <family val="2"/>
        <scheme val="minor"/>
      </rPr>
      <t xml:space="preserve"> miscellaneous (code 97) used as recreational/parkland</t>
    </r>
  </si>
  <si>
    <r>
      <t>3. 9</t>
    </r>
    <r>
      <rPr>
        <sz val="11"/>
        <color theme="1"/>
        <rFont val="Calibri"/>
        <family val="2"/>
        <scheme val="minor"/>
      </rPr>
      <t xml:space="preserve"> interval/time-share–related (“N” code), which </t>
    </r>
    <r>
      <rPr>
        <i/>
        <sz val="11"/>
        <color theme="1"/>
        <rFont val="Calibri"/>
        <family val="2"/>
        <scheme val="minor"/>
      </rPr>
      <t>are</t>
    </r>
    <r>
      <rPr>
        <sz val="11"/>
        <color theme="1"/>
        <rFont val="Calibri"/>
        <family val="2"/>
        <scheme val="minor"/>
      </rPr>
      <t xml:space="preserve"> included in the assessment program.</t>
    </r>
  </si>
  <si>
    <t>Land-Use Codes Overview  (DOR Codes)</t>
  </si>
  <si>
    <r>
      <t>09:</t>
    </r>
    <r>
      <rPr>
        <sz val="11"/>
        <color theme="1"/>
        <rFont val="Calibri"/>
        <family val="2"/>
        <scheme val="minor"/>
      </rPr>
      <t xml:space="preserve"> Residential common elements (per local Lee County Appraiser)</t>
    </r>
    <r>
      <rPr>
        <b/>
        <sz val="11"/>
        <color theme="1"/>
        <rFont val="Calibri"/>
        <family val="2"/>
        <scheme val="minor"/>
      </rPr>
      <t xml:space="preserve">  Not Apportioned</t>
    </r>
  </si>
  <si>
    <r>
      <t>80–89:</t>
    </r>
    <r>
      <rPr>
        <sz val="11"/>
        <color theme="1"/>
        <rFont val="Calibri"/>
        <family val="2"/>
        <scheme val="minor"/>
      </rPr>
      <t xml:space="preserve"> Government</t>
    </r>
    <r>
      <rPr>
        <b/>
        <sz val="11"/>
        <color theme="1"/>
        <rFont val="Calibri"/>
        <family val="2"/>
        <scheme val="minor"/>
      </rPr>
      <t xml:space="preserve"> - Not Apportioned</t>
    </r>
  </si>
  <si>
    <t>Number of Beach Facing Properties in Zone</t>
  </si>
  <si>
    <t>2025 Beach Renourishment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</si>
</sst>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%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22"/>
      <color theme="4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1"/>
      <color theme="7" tint="0.59999389629810485"/>
      <name val="Calibri"/>
      <family val="2"/>
      <scheme val="minor"/>
    </font>
    <font>
      <b/>
      <sz val="13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9" tint="0.39997558519241921"/>
      </left>
      <right/>
      <top/>
      <bottom/>
      <diagonal/>
    </border>
    <border>
      <left/>
      <right style="thick">
        <color theme="9" tint="0.39997558519241921"/>
      </right>
      <top/>
      <bottom/>
      <diagonal/>
    </border>
    <border>
      <left style="thick">
        <color theme="9" tint="0.39997558519241921"/>
      </left>
      <right/>
      <top/>
      <bottom style="thick">
        <color theme="9" tint="0.39997558519241921"/>
      </bottom>
      <diagonal/>
    </border>
    <border>
      <left/>
      <right/>
      <top/>
      <bottom style="thick">
        <color theme="9" tint="0.39997558519241921"/>
      </bottom>
      <diagonal/>
    </border>
    <border>
      <left/>
      <right style="thick">
        <color theme="9" tint="0.39997558519241921"/>
      </right>
      <top/>
      <bottom style="thick">
        <color theme="9" tint="0.39997558519241921"/>
      </bottom>
      <diagonal/>
    </border>
    <border>
      <left style="thick">
        <color theme="9" tint="0.39997558519241921"/>
      </left>
      <right/>
      <top/>
      <bottom style="thick">
        <color theme="5" tint="-0.24994659260841701"/>
      </bottom>
      <diagonal/>
    </border>
    <border>
      <left/>
      <right/>
      <top/>
      <bottom style="thick">
        <color theme="5" tint="-0.24994659260841701"/>
      </bottom>
      <diagonal/>
    </border>
    <border>
      <left style="thick">
        <color theme="7" tint="-0.24994659260841701"/>
      </left>
      <right/>
      <top/>
      <bottom/>
      <diagonal/>
    </border>
    <border>
      <left style="thick">
        <color theme="7" tint="-0.24994659260841701"/>
      </left>
      <right/>
      <top/>
      <bottom style="thick">
        <color theme="7" tint="-0.24994659260841701"/>
      </bottom>
      <diagonal/>
    </border>
    <border>
      <left/>
      <right style="thick">
        <color theme="9" tint="0.39997558519241921"/>
      </right>
      <top/>
      <bottom style="thick">
        <color theme="7" tint="-0.2499465926084170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6">
    <xf numFmtId="0" fontId="0" fillId="0" borderId="0" xfId="0"/>
    <xf numFmtId="44" fontId="0" fillId="2" borderId="1" xfId="1" applyFont="1" applyFill="1" applyBorder="1"/>
    <xf numFmtId="44" fontId="0" fillId="3" borderId="1" xfId="1" applyFont="1" applyFill="1" applyBorder="1"/>
    <xf numFmtId="44" fontId="0" fillId="3" borderId="1" xfId="0" applyNumberFormat="1" applyFill="1" applyBorder="1"/>
    <xf numFmtId="44" fontId="0" fillId="4" borderId="1" xfId="1" applyFont="1" applyFill="1" applyBorder="1"/>
    <xf numFmtId="44" fontId="0" fillId="5" borderId="1" xfId="1" applyFont="1" applyFill="1" applyBorder="1"/>
    <xf numFmtId="10" fontId="0" fillId="2" borderId="1" xfId="2" applyNumberFormat="1" applyFont="1" applyFill="1" applyBorder="1"/>
    <xf numFmtId="10" fontId="0" fillId="4" borderId="1" xfId="2" applyNumberFormat="1" applyFont="1" applyFill="1" applyBorder="1"/>
    <xf numFmtId="44" fontId="0" fillId="6" borderId="2" xfId="1" applyFont="1" applyFill="1" applyBorder="1"/>
    <xf numFmtId="44" fontId="0" fillId="6" borderId="3" xfId="1" applyFont="1" applyFill="1" applyBorder="1"/>
    <xf numFmtId="0" fontId="0" fillId="5" borderId="2" xfId="0" applyFill="1" applyBorder="1"/>
    <xf numFmtId="164" fontId="0" fillId="2" borderId="3" xfId="0" applyNumberFormat="1" applyFill="1" applyBorder="1"/>
    <xf numFmtId="164" fontId="0" fillId="4" borderId="3" xfId="0" applyNumberFormat="1" applyFill="1" applyBorder="1"/>
    <xf numFmtId="44" fontId="0" fillId="3" borderId="10" xfId="1" applyFont="1" applyFill="1" applyBorder="1"/>
    <xf numFmtId="44" fontId="0" fillId="3" borderId="10" xfId="0" applyNumberFormat="1" applyFill="1" applyBorder="1"/>
    <xf numFmtId="0" fontId="0" fillId="7" borderId="0" xfId="0" applyFill="1"/>
    <xf numFmtId="164" fontId="0" fillId="7" borderId="0" xfId="0" applyNumberFormat="1" applyFill="1"/>
    <xf numFmtId="164" fontId="0" fillId="7" borderId="0" xfId="0" applyNumberFormat="1" applyFill="1" applyAlignment="1">
      <alignment horizontal="right"/>
    </xf>
    <xf numFmtId="0" fontId="0" fillId="6" borderId="11" xfId="0" applyFill="1" applyBorder="1"/>
    <xf numFmtId="0" fontId="0" fillId="3" borderId="2" xfId="0" applyFill="1" applyBorder="1"/>
    <xf numFmtId="10" fontId="0" fillId="3" borderId="1" xfId="2" applyNumberFormat="1" applyFont="1" applyFill="1" applyBorder="1"/>
    <xf numFmtId="10" fontId="0" fillId="3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3" borderId="10" xfId="0" applyFill="1" applyBorder="1" applyAlignment="1">
      <alignment horizontal="center"/>
    </xf>
    <xf numFmtId="14" fontId="0" fillId="0" borderId="0" xfId="0" applyNumberFormat="1"/>
    <xf numFmtId="22" fontId="0" fillId="0" borderId="0" xfId="0" applyNumberFormat="1"/>
    <xf numFmtId="164" fontId="0" fillId="0" borderId="0" xfId="0" applyNumberFormat="1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8" borderId="0" xfId="0" applyFill="1"/>
    <xf numFmtId="10" fontId="0" fillId="3" borderId="10" xfId="0" applyNumberFormat="1" applyFill="1" applyBorder="1"/>
    <xf numFmtId="0" fontId="0" fillId="0" borderId="0" xfId="0" applyAlignment="1">
      <alignment vertical="top"/>
    </xf>
    <xf numFmtId="0" fontId="3" fillId="6" borderId="13" xfId="0" applyFont="1" applyFill="1" applyBorder="1"/>
    <xf numFmtId="2" fontId="0" fillId="0" borderId="0" xfId="1" applyNumberFormat="1" applyFont="1"/>
    <xf numFmtId="0" fontId="5" fillId="7" borderId="0" xfId="0" applyFont="1" applyFill="1"/>
    <xf numFmtId="0" fontId="5" fillId="7" borderId="0" xfId="0" applyFont="1" applyFill="1" applyAlignment="1">
      <alignment horizontal="center"/>
    </xf>
    <xf numFmtId="164" fontId="5" fillId="7" borderId="0" xfId="0" applyNumberFormat="1" applyFont="1" applyFill="1" applyAlignment="1">
      <alignment horizontal="center"/>
    </xf>
    <xf numFmtId="0" fontId="5" fillId="5" borderId="2" xfId="0" applyFont="1" applyFill="1" applyBorder="1"/>
    <xf numFmtId="0" fontId="5" fillId="2" borderId="1" xfId="0" applyFont="1" applyFill="1" applyBorder="1" applyAlignment="1">
      <alignment horizontal="center"/>
    </xf>
    <xf numFmtId="44" fontId="5" fillId="2" borderId="1" xfId="1" applyFont="1" applyFill="1" applyBorder="1"/>
    <xf numFmtId="10" fontId="5" fillId="2" borderId="1" xfId="2" applyNumberFormat="1" applyFont="1" applyFill="1" applyBorder="1"/>
    <xf numFmtId="44" fontId="5" fillId="5" borderId="1" xfId="1" applyFont="1" applyFill="1" applyBorder="1"/>
    <xf numFmtId="164" fontId="5" fillId="2" borderId="3" xfId="0" applyNumberFormat="1" applyFont="1" applyFill="1" applyBorder="1"/>
    <xf numFmtId="164" fontId="5" fillId="7" borderId="0" xfId="0" applyNumberFormat="1" applyFont="1" applyFill="1"/>
    <xf numFmtId="44" fontId="5" fillId="6" borderId="2" xfId="1" applyFont="1" applyFill="1" applyBorder="1"/>
    <xf numFmtId="44" fontId="5" fillId="6" borderId="3" xfId="1" applyFont="1" applyFill="1" applyBorder="1"/>
    <xf numFmtId="0" fontId="5" fillId="3" borderId="2" xfId="0" applyFont="1" applyFill="1" applyBorder="1"/>
    <xf numFmtId="0" fontId="5" fillId="3" borderId="1" xfId="0" applyFont="1" applyFill="1" applyBorder="1" applyAlignment="1">
      <alignment horizontal="center"/>
    </xf>
    <xf numFmtId="44" fontId="5" fillId="3" borderId="1" xfId="1" applyFont="1" applyFill="1" applyBorder="1"/>
    <xf numFmtId="10" fontId="5" fillId="3" borderId="1" xfId="2" applyNumberFormat="1" applyFont="1" applyFill="1" applyBorder="1"/>
    <xf numFmtId="164" fontId="5" fillId="3" borderId="3" xfId="0" applyNumberFormat="1" applyFont="1" applyFill="1" applyBorder="1" applyAlignment="1">
      <alignment horizontal="center"/>
    </xf>
    <xf numFmtId="164" fontId="5" fillId="7" borderId="0" xfId="0" applyNumberFormat="1" applyFont="1" applyFill="1" applyAlignment="1">
      <alignment horizontal="right"/>
    </xf>
    <xf numFmtId="44" fontId="5" fillId="3" borderId="3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44" fontId="5" fillId="4" borderId="1" xfId="1" applyFont="1" applyFill="1" applyBorder="1"/>
    <xf numFmtId="10" fontId="5" fillId="4" borderId="1" xfId="2" applyNumberFormat="1" applyFont="1" applyFill="1" applyBorder="1"/>
    <xf numFmtId="164" fontId="5" fillId="4" borderId="3" xfId="0" applyNumberFormat="1" applyFont="1" applyFill="1" applyBorder="1"/>
    <xf numFmtId="10" fontId="5" fillId="4" borderId="1" xfId="2" applyNumberFormat="1" applyFont="1" applyFill="1" applyBorder="1" applyAlignment="1">
      <alignment horizontal="center"/>
    </xf>
    <xf numFmtId="10" fontId="5" fillId="3" borderId="1" xfId="0" applyNumberFormat="1" applyFont="1" applyFill="1" applyBorder="1"/>
    <xf numFmtId="44" fontId="5" fillId="3" borderId="1" xfId="0" applyNumberFormat="1" applyFont="1" applyFill="1" applyBorder="1"/>
    <xf numFmtId="0" fontId="5" fillId="3" borderId="10" xfId="0" applyFont="1" applyFill="1" applyBorder="1" applyAlignment="1">
      <alignment horizontal="center"/>
    </xf>
    <xf numFmtId="44" fontId="5" fillId="3" borderId="10" xfId="1" applyFont="1" applyFill="1" applyBorder="1"/>
    <xf numFmtId="10" fontId="5" fillId="3" borderId="10" xfId="0" applyNumberFormat="1" applyFont="1" applyFill="1" applyBorder="1"/>
    <xf numFmtId="44" fontId="5" fillId="3" borderId="10" xfId="0" applyNumberFormat="1" applyFont="1" applyFill="1" applyBorder="1"/>
    <xf numFmtId="0" fontId="5" fillId="3" borderId="5" xfId="0" applyFont="1" applyFill="1" applyBorder="1" applyAlignment="1">
      <alignment horizontal="center"/>
    </xf>
    <xf numFmtId="44" fontId="5" fillId="3" borderId="5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22" xfId="0" applyBorder="1" applyAlignment="1">
      <alignment horizontal="left" indent="5"/>
    </xf>
    <xf numFmtId="0" fontId="0" fillId="0" borderId="17" xfId="0" applyBorder="1"/>
    <xf numFmtId="0" fontId="3" fillId="8" borderId="9" xfId="0" applyFont="1" applyFill="1" applyBorder="1"/>
    <xf numFmtId="0" fontId="3" fillId="8" borderId="9" xfId="0" applyFont="1" applyFill="1" applyBorder="1" applyAlignment="1">
      <alignment horizontal="left" indent="2"/>
    </xf>
    <xf numFmtId="166" fontId="0" fillId="7" borderId="8" xfId="3" applyNumberFormat="1" applyFont="1" applyFill="1" applyBorder="1"/>
    <xf numFmtId="10" fontId="0" fillId="7" borderId="3" xfId="2" applyNumberFormat="1" applyFont="1" applyFill="1" applyBorder="1"/>
    <xf numFmtId="165" fontId="0" fillId="7" borderId="3" xfId="2" applyNumberFormat="1" applyFont="1" applyFill="1" applyBorder="1"/>
    <xf numFmtId="166" fontId="0" fillId="7" borderId="3" xfId="3" applyNumberFormat="1" applyFont="1" applyFill="1" applyBorder="1"/>
    <xf numFmtId="0" fontId="0" fillId="7" borderId="2" xfId="0" applyFill="1" applyBorder="1" applyAlignment="1">
      <alignment horizontal="right"/>
    </xf>
    <xf numFmtId="0" fontId="0" fillId="7" borderId="4" xfId="0" applyFill="1" applyBorder="1" applyAlignment="1">
      <alignment horizontal="right"/>
    </xf>
    <xf numFmtId="10" fontId="0" fillId="7" borderId="5" xfId="0" applyNumberFormat="1" applyFill="1" applyBorder="1"/>
    <xf numFmtId="0" fontId="0" fillId="11" borderId="0" xfId="0" applyFill="1"/>
    <xf numFmtId="0" fontId="0" fillId="0" borderId="26" xfId="0" applyBorder="1"/>
    <xf numFmtId="0" fontId="0" fillId="0" borderId="25" xfId="0" applyBorder="1"/>
    <xf numFmtId="44" fontId="3" fillId="6" borderId="12" xfId="0" applyNumberFormat="1" applyFont="1" applyFill="1" applyBorder="1"/>
    <xf numFmtId="44" fontId="0" fillId="3" borderId="2" xfId="0" applyNumberFormat="1" applyFill="1" applyBorder="1" applyAlignment="1">
      <alignment horizontal="center"/>
    </xf>
    <xf numFmtId="44" fontId="0" fillId="3" borderId="3" xfId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44" fontId="0" fillId="3" borderId="5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44" fontId="0" fillId="4" borderId="1" xfId="1" applyFont="1" applyFill="1" applyBorder="1" applyAlignment="1">
      <alignment horizontal="center"/>
    </xf>
    <xf numFmtId="10" fontId="0" fillId="4" borderId="1" xfId="2" applyNumberFormat="1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44" fontId="5" fillId="4" borderId="1" xfId="1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44" fontId="5" fillId="3" borderId="2" xfId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44" fontId="5" fillId="3" borderId="2" xfId="0" applyNumberFormat="1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4" fontId="0" fillId="10" borderId="1" xfId="1" applyFont="1" applyFill="1" applyBorder="1" applyAlignment="1">
      <alignment horizontal="center"/>
    </xf>
    <xf numFmtId="10" fontId="0" fillId="10" borderId="1" xfId="2" applyNumberFormat="1" applyFont="1" applyFill="1" applyBorder="1" applyAlignment="1">
      <alignment horizontal="center"/>
    </xf>
    <xf numFmtId="164" fontId="0" fillId="10" borderId="3" xfId="0" applyNumberFormat="1" applyFill="1" applyBorder="1" applyAlignment="1">
      <alignment horizontal="center"/>
    </xf>
    <xf numFmtId="164" fontId="0" fillId="10" borderId="0" xfId="0" applyNumberFormat="1" applyFill="1" applyAlignment="1">
      <alignment horizontal="center"/>
    </xf>
    <xf numFmtId="44" fontId="0" fillId="10" borderId="2" xfId="0" applyNumberFormat="1" applyFill="1" applyBorder="1" applyAlignment="1">
      <alignment horizontal="center"/>
    </xf>
    <xf numFmtId="44" fontId="0" fillId="10" borderId="3" xfId="1" applyFont="1" applyFill="1" applyBorder="1" applyAlignment="1">
      <alignment horizontal="center"/>
    </xf>
    <xf numFmtId="0" fontId="0" fillId="9" borderId="27" xfId="0" applyFill="1" applyBorder="1"/>
    <xf numFmtId="0" fontId="0" fillId="9" borderId="28" xfId="0" applyFill="1" applyBorder="1"/>
    <xf numFmtId="0" fontId="0" fillId="7" borderId="6" xfId="0" applyFill="1" applyBorder="1" applyAlignment="1">
      <alignment horizontal="right"/>
    </xf>
    <xf numFmtId="10" fontId="0" fillId="7" borderId="8" xfId="0" applyNumberFormat="1" applyFill="1" applyBorder="1"/>
    <xf numFmtId="44" fontId="0" fillId="0" borderId="0" xfId="1" applyFont="1" applyAlignment="1">
      <alignment horizontal="center"/>
    </xf>
    <xf numFmtId="44" fontId="2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44" fontId="3" fillId="6" borderId="14" xfId="1" applyFont="1" applyFill="1" applyBorder="1" applyAlignment="1">
      <alignment horizontal="left" vertical="top" indent="1"/>
    </xf>
    <xf numFmtId="44" fontId="0" fillId="0" borderId="19" xfId="3" applyNumberFormat="1" applyFont="1" applyBorder="1" applyAlignment="1">
      <alignment vertical="top"/>
    </xf>
    <xf numFmtId="44" fontId="3" fillId="8" borderId="21" xfId="1" applyFont="1" applyFill="1" applyBorder="1" applyAlignment="1">
      <alignment horizontal="left" vertical="top" indent="1"/>
    </xf>
    <xf numFmtId="44" fontId="0" fillId="0" borderId="23" xfId="3" applyNumberFormat="1" applyFont="1" applyBorder="1" applyAlignment="1">
      <alignment vertical="top"/>
    </xf>
    <xf numFmtId="10" fontId="0" fillId="6" borderId="24" xfId="2" applyNumberFormat="1" applyFont="1" applyFill="1" applyBorder="1"/>
    <xf numFmtId="10" fontId="0" fillId="8" borderId="25" xfId="2" applyNumberFormat="1" applyFont="1" applyFill="1" applyBorder="1"/>
    <xf numFmtId="0" fontId="8" fillId="0" borderId="37" xfId="0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44" fontId="8" fillId="0" borderId="31" xfId="1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44" fontId="8" fillId="0" borderId="39" xfId="1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0" xfId="0" applyNumberFormat="1" applyFont="1" applyAlignment="1">
      <alignment horizontal="center"/>
    </xf>
    <xf numFmtId="164" fontId="9" fillId="0" borderId="30" xfId="0" applyNumberFormat="1" applyFont="1" applyBorder="1" applyAlignment="1">
      <alignment horizontal="center"/>
    </xf>
    <xf numFmtId="44" fontId="9" fillId="0" borderId="0" xfId="1" applyFont="1" applyBorder="1" applyAlignment="1">
      <alignment horizontal="center"/>
    </xf>
    <xf numFmtId="44" fontId="9" fillId="0" borderId="31" xfId="0" applyNumberFormat="1" applyFont="1" applyBorder="1" applyAlignment="1">
      <alignment horizontal="center"/>
    </xf>
    <xf numFmtId="44" fontId="9" fillId="0" borderId="31" xfId="1" applyFont="1" applyBorder="1" applyAlignment="1">
      <alignment horizontal="center"/>
    </xf>
    <xf numFmtId="164" fontId="9" fillId="0" borderId="32" xfId="0" applyNumberFormat="1" applyFont="1" applyBorder="1" applyAlignment="1">
      <alignment horizontal="center"/>
    </xf>
    <xf numFmtId="44" fontId="9" fillId="0" borderId="33" xfId="1" applyFont="1" applyBorder="1" applyAlignment="1">
      <alignment horizontal="center"/>
    </xf>
    <xf numFmtId="44" fontId="9" fillId="0" borderId="34" xfId="0" applyNumberFormat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4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44" fontId="10" fillId="0" borderId="0" xfId="0" applyNumberFormat="1" applyFont="1" applyAlignment="1">
      <alignment horizontal="center"/>
    </xf>
    <xf numFmtId="164" fontId="10" fillId="0" borderId="35" xfId="0" applyNumberFormat="1" applyFont="1" applyBorder="1" applyAlignment="1">
      <alignment horizontal="center"/>
    </xf>
    <xf numFmtId="44" fontId="10" fillId="0" borderId="36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14" borderId="37" xfId="0" applyFont="1" applyFill="1" applyBorder="1" applyAlignment="1">
      <alignment horizontal="center"/>
    </xf>
    <xf numFmtId="0" fontId="3" fillId="14" borderId="0" xfId="0" applyFont="1" applyFill="1" applyAlignment="1">
      <alignment horizontal="center"/>
    </xf>
    <xf numFmtId="0" fontId="3" fillId="14" borderId="31" xfId="0" applyFont="1" applyFill="1" applyBorder="1" applyAlignment="1">
      <alignment horizontal="center"/>
    </xf>
    <xf numFmtId="0" fontId="3" fillId="12" borderId="30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12" borderId="31" xfId="0" applyFont="1" applyFill="1" applyBorder="1" applyAlignment="1">
      <alignment horizontal="center"/>
    </xf>
    <xf numFmtId="0" fontId="7" fillId="13" borderId="30" xfId="0" applyFont="1" applyFill="1" applyBorder="1" applyAlignment="1">
      <alignment horizontal="center"/>
    </xf>
    <xf numFmtId="0" fontId="7" fillId="13" borderId="0" xfId="0" applyFont="1" applyFill="1" applyAlignment="1">
      <alignment horizontal="center"/>
    </xf>
    <xf numFmtId="164" fontId="11" fillId="3" borderId="3" xfId="0" applyNumberFormat="1" applyFont="1" applyFill="1" applyBorder="1" applyAlignment="1">
      <alignment horizontal="right"/>
    </xf>
    <xf numFmtId="44" fontId="11" fillId="3" borderId="2" xfId="1" applyFont="1" applyFill="1" applyBorder="1" applyAlignment="1">
      <alignment horizontal="right"/>
    </xf>
    <xf numFmtId="44" fontId="11" fillId="3" borderId="3" xfId="1" applyFont="1" applyFill="1" applyBorder="1" applyAlignment="1">
      <alignment horizontal="right"/>
    </xf>
    <xf numFmtId="0" fontId="0" fillId="15" borderId="0" xfId="0" applyFill="1"/>
    <xf numFmtId="44" fontId="0" fillId="15" borderId="0" xfId="1" applyFont="1" applyFill="1"/>
    <xf numFmtId="0" fontId="0" fillId="15" borderId="0" xfId="0" applyFill="1" applyAlignment="1">
      <alignment horizontal="left" indent="1"/>
    </xf>
    <xf numFmtId="6" fontId="0" fillId="15" borderId="0" xfId="0" applyNumberFormat="1" applyFill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2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0" xfId="0" applyAlignment="1">
      <alignment horizontal="left" vertical="center" indent="3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3" fillId="6" borderId="13" xfId="0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29">
    <dxf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numFmt numFmtId="34" formatCode="_(&quot;$&quot;* #,##0.00_);_(&quot;$&quot;* \(#,##0.00\);_(&quot;$&quot;* &quot;-&quot;??_);_(@_)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ck">
          <color theme="9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family val="2"/>
        <scheme val="minor"/>
      </font>
      <numFmt numFmtId="34" formatCode="_(&quot;$&quot;* #,##0.00_);_(&quot;$&quot;* \(#,##0.00\);_(&quot;$&quot;* &quot;-&quot;??_);_(@_)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9" tint="0.399975585192419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family val="2"/>
        <scheme val="minor"/>
      </font>
      <numFmt numFmtId="34" formatCode="_(&quot;$&quot;* #,##0.00_);_(&quot;$&quot;* \(#,##0.00\);_(&quot;$&quot;* &quot;-&quot;??_);_(@_)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9" tint="-0.499984740745262"/>
        <name val="Calibri"/>
        <family val="2"/>
        <scheme val="minor"/>
      </font>
      <numFmt numFmtId="164" formatCode="0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family val="2"/>
        <scheme val="minor"/>
      </font>
      <numFmt numFmtId="164" formatCode="0.0000"/>
      <alignment horizontal="center" vertical="bottom" textRotation="0" wrapText="0" indent="0" justifyLastLine="0" shrinkToFit="0" readingOrder="0"/>
      <border diagonalUp="0" diagonalDown="0" outline="0">
        <left style="thick">
          <color theme="9" tint="0.3999755851924192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499984740745262"/>
        <name val="Calibri"/>
        <family val="2"/>
        <scheme val="minor"/>
      </font>
      <numFmt numFmtId="34" formatCode="_(&quot;$&quot;* #,##0.00_);_(&quot;$&quot;* \(#,##0.00\);_(&quot;$&quot;* &quot;-&quot;??_);_(@_)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ck">
          <color theme="9" tint="0.399975585192419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499984740745262"/>
        <name val="Calibri"/>
        <family val="2"/>
        <scheme val="minor"/>
      </font>
      <numFmt numFmtId="164" formatCode="0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numFmt numFmtId="164" formatCode="0.0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7" tint="-0.49998474074526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7" tint="-0.249977111117893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ck">
          <color theme="7" tint="-0.24994659260841701"/>
        </left>
        <right/>
        <top/>
        <bottom/>
      </border>
    </dxf>
    <dxf>
      <numFmt numFmtId="19" formatCode="m/d/yyyy"/>
    </dxf>
    <dxf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9" formatCode="m/d/yyyy"/>
    </dxf>
    <dxf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9" formatCode="m/d/yyyy"/>
    </dxf>
    <dxf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alignment horizontal="center" vertical="bottom" textRotation="0" wrapText="0" indent="0" justifyLastLine="0" shrinkToFit="0" readingOrder="0"/>
    </dxf>
    <dxf>
      <numFmt numFmtId="34" formatCode="_(&quot;$&quot;* #,##0.00_);_(&quot;$&quot;* \(#,##0.00\);_(&quot;$&quot;* &quot;-&quot;??_);_(@_)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E79AB8-FB69-4F3E-9E02-9683F225244D}" name="Table13" displayName="Table13" ref="A1:DP1146" totalsRowCount="1">
  <autoFilter ref="A1:DP1145" xr:uid="{E7CF0164-147E-4DA5-9631-27CA2A7E9166}"/>
  <tableColumns count="120">
    <tableColumn id="1" xr3:uid="{2E5A7005-E9AE-4827-B81D-E933D7008384}" name="OBJECTID"/>
    <tableColumn id="119" xr3:uid="{8DA57C79-0FB4-425E-9AF3-A667D539841B}" name="Column1" totalsRowFunction="sum"/>
    <tableColumn id="2" xr3:uid="{372DB856-FE99-454B-84FA-B59C6B5A0BE7}" name="STRAP" dataDxfId="28" totalsRowDxfId="27"/>
    <tableColumn id="3" xr3:uid="{0993D5AB-740A-4CF1-93B4-47E92D35961A}" name="BLOCK"/>
    <tableColumn id="4" xr3:uid="{89381A8B-BC35-40A6-99AC-ABC811BED63C}" name="LOT"/>
    <tableColumn id="5" xr3:uid="{9D31D7EB-914C-4A35-9E3D-B56893C902DC}" name="FOLIOID"/>
    <tableColumn id="6" xr3:uid="{EDD629F1-4D55-4E31-9260-92695030E9F4}" name="DORCODE" dataDxfId="26" totalsRowDxfId="25"/>
    <tableColumn id="7" xr3:uid="{1FB71FD3-EADF-49F6-B170-C55E7F2DA956}" name="CONDOTYPE"/>
    <tableColumn id="8" xr3:uid="{F9E5FE67-ECE0-41BF-A7D2-D9716243F12D}" name="UNITOFMEAS"/>
    <tableColumn id="9" xr3:uid="{55F244CF-4637-4DA8-BFA4-20A9FA9CD7CE}" name="NUMUNITS"/>
    <tableColumn id="10" xr3:uid="{EE924EB0-E543-4161-9D2F-B25232629959}" name="FRONTAGE"/>
    <tableColumn id="11" xr3:uid="{A94EDD66-FDED-4DFE-B2CD-7EB607946612}" name="DEPTH"/>
    <tableColumn id="12" xr3:uid="{64475013-9B77-4D8C-806E-6C6F0B58A9C0}" name="GISACRES"/>
    <tableColumn id="13" xr3:uid="{3244DE03-2D8D-4D4E-B953-08C2AFB10DA5}" name="TAXINGDIST"/>
    <tableColumn id="14" xr3:uid="{6099A178-7AE3-4B3D-ACAA-68A6E17C6036}" name="TAXDISTDES"/>
    <tableColumn id="15" xr3:uid="{E7402503-1F80-4529-9F24-0E9EB7923460}" name="FIREDIST"/>
    <tableColumn id="16" xr3:uid="{CA1B44A0-7D73-4E7B-8E1A-896BDC535C1C}" name="FIREDISTDE"/>
    <tableColumn id="17" xr3:uid="{AEEC9506-823B-444C-A972-A66F4A21E1C3}" name="ZONING"/>
    <tableColumn id="18" xr3:uid="{F9910A17-F74E-4A48-B6D7-058DF4161E00}" name="ZONINGAREA"/>
    <tableColumn id="19" xr3:uid="{F9920A39-E482-4D19-8A70-8A1576290B8E}" name="LANDUSECOD"/>
    <tableColumn id="20" xr3:uid="{772DE4BC-EBDA-446A-A1A2-24903EF883BA}" name="LANDUSEDES"/>
    <tableColumn id="21" xr3:uid="{96AE2D43-680C-4BB3-92B6-C4A834F203D0}" name="LANDISON"/>
    <tableColumn id="22" xr3:uid="{652324CA-10B3-4622-A5B1-6D8B14CBFA2C}" name="SITEADDR"/>
    <tableColumn id="23" xr3:uid="{678B426C-FD4D-4881-930F-6FB2E33AF20E}" name="SITENUMBER"/>
    <tableColumn id="24" xr3:uid="{8F54D41C-3130-4F06-A7A2-64F82A58A36B}" name="SITESTREET"/>
    <tableColumn id="25" xr3:uid="{815C0D4B-11E6-4A4A-A617-BFFCC114DEFE}" name="SITEUNIT"/>
    <tableColumn id="26" xr3:uid="{1766B2E5-95AF-43EE-88AB-7FC62D5372C1}" name="SITECITY"/>
    <tableColumn id="27" xr3:uid="{A8A215A0-ADD6-4296-9A5E-95BB30D39710}" name="SITEZIP"/>
    <tableColumn id="28" xr3:uid="{960E425F-0C48-46A1-9E9F-8CCB13FCA4EE}" name="JUST" totalsRowFunction="sum" totalsRowDxfId="24" dataCellStyle="Currency"/>
    <tableColumn id="29" xr3:uid="{F349413E-4CF5-4891-BCFE-6C835BDCCB77}" name="ASSESSED"/>
    <tableColumn id="30" xr3:uid="{C99B6AE7-C3B8-465A-87EE-6C732463D230}" name="TAXABLE"/>
    <tableColumn id="31" xr3:uid="{96D5B011-533D-4931-BF90-6B51FC697509}" name="LAND"/>
    <tableColumn id="32" xr3:uid="{EE30BB83-6BBF-49CF-AE7B-45ACF002935D}" name="BUILDING"/>
    <tableColumn id="33" xr3:uid="{5E063A36-EA92-4DD5-831C-3DAE473071DD}" name="LXFV"/>
    <tableColumn id="34" xr3:uid="{4829BA52-9F94-4483-914F-F21DEB549115}" name="BXFV"/>
    <tableColumn id="35" xr3:uid="{FAF55CE5-E14D-4B62-9A9A-4265047DCF1E}" name="NEWBUILT"/>
    <tableColumn id="36" xr3:uid="{A550D7C2-3833-4EC3-B4A8-C471EB346A88}" name="AGAMOUNT"/>
    <tableColumn id="37" xr3:uid="{37DDDEB5-C241-4754-9A4C-F4540F45DC5E}" name="DISAMOUNT"/>
    <tableColumn id="38" xr3:uid="{3FE2A2BB-756F-40D2-88C1-1DF86B20F4B0}" name="HISTAMOUNT"/>
    <tableColumn id="39" xr3:uid="{01897CCD-3EF1-403F-ADD9-3E60593DCAB7}" name="HSTDAMOUNT" totalsRowDxfId="23"/>
    <tableColumn id="40" xr3:uid="{8A95968A-03BA-4613-BEBF-38F6C281D3E0}" name="SNRAMOUNT"/>
    <tableColumn id="41" xr3:uid="{16EE9F5F-63DF-4C85-AECF-12E4EF6F5EDF}" name="WHLYAMOUNT"/>
    <tableColumn id="42" xr3:uid="{940583E4-2499-4CE3-8B69-135D57B0CC03}" name="WIDAMOUNT"/>
    <tableColumn id="43" xr3:uid="{F65704B5-F2B2-4C1E-B181-084E2368CB5F}" name="WIDRAMOUNT"/>
    <tableColumn id="44" xr3:uid="{47C3F4AF-B098-4A9A-A170-812441C0BD97}" name="BLDGCOUNT"/>
    <tableColumn id="45" xr3:uid="{B6AF1180-16C2-47B0-AFAD-D82849B70417}" name="MINBUILTY"/>
    <tableColumn id="46" xr3:uid="{DF551140-EB2A-453C-ADC3-46097D024A50}" name="MAXBUILTY"/>
    <tableColumn id="47" xr3:uid="{734BBB2A-8B29-4FE8-B28B-8D6D84EBD306}" name="TOTALAREA"/>
    <tableColumn id="48" xr3:uid="{905CB853-47B2-4C8A-98F0-E23B1BE9C95B}" name="HEATEDAREA"/>
    <tableColumn id="49" xr3:uid="{F8217A6B-A398-491E-8DF2-1043ED0A61F5}" name="MAXSTORIES"/>
    <tableColumn id="50" xr3:uid="{E1BDA1BB-8032-4B8C-AA7A-F93D2A09F893}" name="BEDROOMS"/>
    <tableColumn id="51" xr3:uid="{8569B405-D9DF-4B72-A845-F0AAE6E85CD4}" name="BATHROOMS"/>
    <tableColumn id="52" xr3:uid="{C27DCA04-8095-42DC-85C4-CBA0F3CFE224}" name="GARAGE"/>
    <tableColumn id="53" xr3:uid="{6B78AF96-6E4D-4D48-8539-783295B9E863}" name="CARPORT"/>
    <tableColumn id="54" xr3:uid="{5EB113BB-AF85-49C6-A7B6-7B7A0E422273}" name="POOL"/>
    <tableColumn id="55" xr3:uid="{BB1EB78B-2F08-46A3-AF7A-226554EF9702}" name="BOATDOCK"/>
    <tableColumn id="56" xr3:uid="{C49BAC39-C592-4F31-B029-50C6243BB761}" name="SEAWALL"/>
    <tableColumn id="57" xr3:uid="{A2FC9001-C82A-4DEB-89AF-8CE76352A5B7}" name="NBLDGCOUNT"/>
    <tableColumn id="58" xr3:uid="{0A8EE8E2-AE65-481B-891A-6D63EAD5937D}" name="NMINBUILTY"/>
    <tableColumn id="59" xr3:uid="{4368C0F9-DE61-47CB-BBCC-637F464E90EE}" name="NMAXBUILTY"/>
    <tableColumn id="60" xr3:uid="{256D77CB-B61B-4BB2-A3B9-4CE974686054}" name="NTOTALAREA"/>
    <tableColumn id="61" xr3:uid="{FA1F4FDA-0B9B-4E5F-B0FF-DFD65558792B}" name="NHEATEDARE"/>
    <tableColumn id="62" xr3:uid="{181DFE86-231F-4EBE-9F39-D1236E08A51B}" name="NMAXSTORIE"/>
    <tableColumn id="63" xr3:uid="{EA774A7E-8032-4475-B24E-5353FD313BE4}" name="NBEDROOMS"/>
    <tableColumn id="64" xr3:uid="{1B7F3949-13D7-4192-9486-1FAEF21408A8}" name="NBATHROOMS"/>
    <tableColumn id="65" xr3:uid="{FDF09AE7-E852-41FE-8795-F7642C1C8BAA}" name="NGARAGE"/>
    <tableColumn id="66" xr3:uid="{88C6572D-71B9-48E6-A43A-1D92A55E2E40}" name="NCARPORT"/>
    <tableColumn id="67" xr3:uid="{DE34C8D8-69C9-4D48-962B-A0E6508BF052}" name="NPOOL"/>
    <tableColumn id="68" xr3:uid="{5348C2A0-46F6-4540-93B5-089F93E5747C}" name="NBOATDOCK"/>
    <tableColumn id="69" xr3:uid="{EA5B4514-24F6-4E2D-95D6-A2C4DD305824}" name="NSEAWALL"/>
    <tableColumn id="70" xr3:uid="{5E799A1A-A49E-4B87-A8CC-DA9BC48BC8E8}" name="O_NAME"/>
    <tableColumn id="71" xr3:uid="{4AF98E40-AADF-41B1-968E-B951620863C2}" name="O_OTHERS"/>
    <tableColumn id="72" xr3:uid="{7A777489-D2A8-4764-B8E8-9E4A3F3133C2}" name="O_CAREOF"/>
    <tableColumn id="73" xr3:uid="{6BA5305A-155B-4175-B96F-4EAA7333DF61}" name="O_ADDR1"/>
    <tableColumn id="74" xr3:uid="{3598768E-EDB7-40B7-BA08-905119B01061}" name="O_ADDR2"/>
    <tableColumn id="75" xr3:uid="{159BCE43-CC55-46E7-B1F0-3318F2D18270}" name="O_CITY"/>
    <tableColumn id="76" xr3:uid="{65E6127A-E533-4D88-9370-CFAA488A8028}" name="O_STATE"/>
    <tableColumn id="77" xr3:uid="{2D1D4087-52C8-4389-9ED7-E25BD1B7486B}" name="O_ZIP"/>
    <tableColumn id="78" xr3:uid="{1716197B-D273-4AE5-931E-19F63E732B44}" name="O_COUNTRY"/>
    <tableColumn id="79" xr3:uid="{49AA7D4F-BCD7-41B9-8BE2-6D689E336F5C}" name="S_1DATE" dataDxfId="22" totalsRowDxfId="21"/>
    <tableColumn id="80" xr3:uid="{17FDC11A-CC0A-43EE-BA11-9D0A25016FC8}" name="S_1AMOUNT"/>
    <tableColumn id="81" xr3:uid="{579D7D26-A0C4-40D5-9B25-5E51F600E305}" name="S_1VI"/>
    <tableColumn id="82" xr3:uid="{4455BE89-DE2B-49AD-916C-3B00BA37619E}" name="S_1TC"/>
    <tableColumn id="83" xr3:uid="{A743026E-1D3B-4FC6-9272-28449B2BD0B8}" name="S_1TOC"/>
    <tableColumn id="84" xr3:uid="{FC00147A-901F-4F40-AB65-779F0B2209C4}" name="S_1OR_NUM"/>
    <tableColumn id="85" xr3:uid="{2EFE634D-4371-44D1-B762-55908C7E1AD3}" name="S_2DATE" dataDxfId="20" totalsRowDxfId="19"/>
    <tableColumn id="86" xr3:uid="{56E53C0B-D34F-4D66-A00B-16B1F8138C33}" name="S_2AMOUNT"/>
    <tableColumn id="87" xr3:uid="{A5361F3E-52B5-40D7-AD62-516A44192E17}" name="S_2VI"/>
    <tableColumn id="88" xr3:uid="{BB1BEFC1-4B37-4EF9-8109-98108F4FB38D}" name="S_2TC"/>
    <tableColumn id="89" xr3:uid="{C21C32C9-2340-4A56-8756-522AF6DA73CF}" name="S_2TOC"/>
    <tableColumn id="90" xr3:uid="{5AC78992-D778-41EF-914C-F3613CEF5EB4}" name="S_2OR_NUM"/>
    <tableColumn id="91" xr3:uid="{FDB68DB6-C226-4A31-B044-7AB8C2FB4690}" name="S_3DATE" dataDxfId="18" totalsRowDxfId="17"/>
    <tableColumn id="92" xr3:uid="{EBD4DAC6-C143-4540-8564-8E2D4961E38A}" name="S_3AMOUNT"/>
    <tableColumn id="93" xr3:uid="{26DEC526-62D3-45C1-9E58-A6AA3877979C}" name="S_3VI"/>
    <tableColumn id="94" xr3:uid="{6733D789-E639-4DAC-9EEA-00D3DF852267}" name="S_3TC"/>
    <tableColumn id="95" xr3:uid="{0D3082CE-1926-4C9C-8D87-DDA640EE4045}" name="S_3TOC"/>
    <tableColumn id="96" xr3:uid="{694F0423-6580-4015-80AA-0EC75B53F4AF}" name="S_3OR_NUM"/>
    <tableColumn id="97" xr3:uid="{CC62B66B-4B63-41E5-941A-DC4305C4F533}" name="S_4DATE"/>
    <tableColumn id="98" xr3:uid="{F84DD601-E6C8-4F16-9042-ADDF545BC309}" name="S_4AMOUNT"/>
    <tableColumn id="99" xr3:uid="{09CF8B28-C355-4889-847D-2EED3AED934C}" name="S_4VI"/>
    <tableColumn id="100" xr3:uid="{4FE853AE-5C34-4348-A660-6FE21EAE2B3D}" name="S_4TC"/>
    <tableColumn id="101" xr3:uid="{E7D3E7E6-2256-4FCF-9D6A-A7D2550C955B}" name="S_4TOC"/>
    <tableColumn id="102" xr3:uid="{E35B6233-6E22-457D-B538-35E3B1CD9691}" name="S_4OR_NUM"/>
    <tableColumn id="103" xr3:uid="{E029FD36-A173-4414-8D1C-D0FB65119B1B}" name="LEGAL"/>
    <tableColumn id="104" xr3:uid="{8FC20B0C-09A0-4B8F-9B1E-D4D279F3C550}" name="GARBDIST"/>
    <tableColumn id="105" xr3:uid="{C0CC8BB4-4E01-4478-940A-E54FC6EE6B2D}" name="GARBTYPE"/>
    <tableColumn id="106" xr3:uid="{1ED580C4-3431-4EBF-89A8-D3127068CE9B}" name="GARBCOMCAT"/>
    <tableColumn id="107" xr3:uid="{589817D3-238F-4609-BAC1-D936C6AB9330}" name="GARBHEADER"/>
    <tableColumn id="108" xr3:uid="{8A9743DB-A557-48C4-89E2-0B2A0880C8FF}" name="GARBUNITS"/>
    <tableColumn id="109" xr3:uid="{4657A00E-67F4-4C31-9E5F-CA4968994390}" name="CREATEYEAR"/>
    <tableColumn id="110" xr3:uid="{4E41A196-B38C-4E15-8692-0091BD28B493}" name="Property_URL"/>
    <tableColumn id="111" xr3:uid="{C3C3B961-E77F-46DA-9BE4-DFFFF1260D8C}" name="Zone"/>
    <tableColumn id="112" xr3:uid="{07FB715A-338C-4619-98DA-5CBC74A82BA3}" name="Benefit Zone" dataDxfId="16" totalsRowDxfId="15"/>
    <tableColumn id="113" xr3:uid="{E822228D-4F0C-4BA7-8832-085E8718BEEF}" name="Storm Millage" dataDxfId="14" totalsRowDxfId="13">
      <calculatedColumnFormula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calculatedColumnFormula>
    </tableColumn>
    <tableColumn id="114" xr3:uid="{C6740FD5-8B15-4C61-983E-02F72558691A}" name="Storm Assessment" totalsRowFunction="sum" dataDxfId="12" totalsRowDxfId="11" dataCellStyle="Currency">
      <calculatedColumnFormula>Table13[[#This Row],[JUST]]*Table13[[#This Row],[Storm Millage]]/1000</calculatedColumnFormula>
    </tableColumn>
    <tableColumn id="115" xr3:uid="{1736D9C8-582B-4A93-99D2-5A709D62AC2B}" name="Recreational Millage" dataDxfId="10" totalsRowDxfId="9">
      <calculatedColumnFormula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calculatedColumnFormula>
    </tableColumn>
    <tableColumn id="116" xr3:uid="{6CC34ABD-8A9B-471D-9362-B994D70D38C5}" name="Recreational Assessment" totalsRowFunction="sum" dataDxfId="8" totalsRowDxfId="7" dataCellStyle="Currency">
      <calculatedColumnFormula>Table13[[#This Row],[JUST]]*Table13[[#This Row],[Recreational Millage]]/1000</calculatedColumnFormula>
    </tableColumn>
    <tableColumn id="117" xr3:uid="{BD10F88A-1865-4565-9DB7-C3D71ACB6365}" name="Total Benefits Based Assessment" totalsRowFunction="sum" dataDxfId="6" totalsRowDxfId="5">
      <calculatedColumnFormula>Table13[[#This Row],[Recreational Assessment]]+Table13[[#This Row],[Storm Assessment]]</calculatedColumnFormula>
    </tableColumn>
    <tableColumn id="118" xr3:uid="{4BD3FD73-F0BB-470F-81FC-58E0E6DB51BB}" name="Ad Valorem Recreational Millage" dataDxfId="4" totalsRowDxfId="3"/>
    <tableColumn id="120" xr3:uid="{CC47A9F4-2BDE-4090-907E-A2B4EF4C8EF2}" name="Ad Valorem Recreational Assessment" totalsRowFunction="sum" dataDxfId="2" totalsRowDxfId="1">
      <calculatedColumnFormula>(Table13[[#This Row],[JUST]]*Table13[[#This Row],[Ad Valorem Recreational Millage]])/1000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8A96-429A-4326-AD6B-8A1A9890456A}">
  <dimension ref="A1:Q56"/>
  <sheetViews>
    <sheetView tabSelected="1" topLeftCell="B8" zoomScale="110" zoomScaleNormal="110" workbookViewId="0">
      <selection activeCell="C19" sqref="C19"/>
    </sheetView>
  </sheetViews>
  <sheetFormatPr defaultRowHeight="14.4" x14ac:dyDescent="0.3"/>
  <cols>
    <col min="2" max="2" width="31.44140625" bestFit="1" customWidth="1"/>
    <col min="3" max="3" width="52.44140625" bestFit="1" customWidth="1"/>
    <col min="4" max="4" width="33.109375" bestFit="1" customWidth="1"/>
    <col min="5" max="5" width="16.5546875" bestFit="1" customWidth="1"/>
    <col min="6" max="6" width="17.6640625" bestFit="1" customWidth="1"/>
    <col min="7" max="7" width="20.33203125" bestFit="1" customWidth="1"/>
    <col min="8" max="8" width="20.5546875" bestFit="1" customWidth="1"/>
    <col min="9" max="9" width="5" style="15" customWidth="1"/>
    <col min="10" max="10" width="28.5546875" bestFit="1" customWidth="1"/>
    <col min="11" max="11" width="16.109375" bestFit="1" customWidth="1"/>
    <col min="12" max="12" width="15.109375" bestFit="1" customWidth="1"/>
    <col min="13" max="13" width="46.5546875" bestFit="1" customWidth="1"/>
    <col min="14" max="14" width="15.109375" bestFit="1" customWidth="1"/>
    <col min="15" max="15" width="19.109375" bestFit="1" customWidth="1"/>
    <col min="16" max="16" width="15.109375" bestFit="1" customWidth="1"/>
    <col min="17" max="17" width="25.109375" bestFit="1" customWidth="1"/>
  </cols>
  <sheetData>
    <row r="1" spans="1:17" ht="15" thickBot="1" x14ac:dyDescent="0.35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7" ht="28.8" x14ac:dyDescent="0.55000000000000004">
      <c r="B2" s="179" t="s">
        <v>12431</v>
      </c>
      <c r="C2" s="180"/>
      <c r="D2" s="180"/>
      <c r="E2" s="180"/>
      <c r="F2" s="180"/>
      <c r="G2" s="180"/>
      <c r="H2" s="181"/>
    </row>
    <row r="3" spans="1:17" ht="29.4" thickBot="1" x14ac:dyDescent="0.6">
      <c r="B3" s="182" t="s">
        <v>12543</v>
      </c>
      <c r="C3" s="183"/>
      <c r="D3" s="183"/>
      <c r="E3" s="183"/>
      <c r="F3" s="183"/>
      <c r="G3" s="183"/>
      <c r="H3" s="184"/>
    </row>
    <row r="4" spans="1:17" ht="15" thickBot="1" x14ac:dyDescent="0.35"/>
    <row r="5" spans="1:17" x14ac:dyDescent="0.3">
      <c r="B5" s="117" t="s">
        <v>12432</v>
      </c>
      <c r="C5" s="77">
        <v>26611</v>
      </c>
    </row>
    <row r="6" spans="1:17" x14ac:dyDescent="0.3">
      <c r="B6" s="81" t="s">
        <v>12433</v>
      </c>
      <c r="C6" s="78">
        <v>0.42130000000000001</v>
      </c>
    </row>
    <row r="7" spans="1:17" x14ac:dyDescent="0.3">
      <c r="B7" s="81" t="s">
        <v>12434</v>
      </c>
      <c r="C7" s="79">
        <v>0.441</v>
      </c>
      <c r="D7" s="161"/>
      <c r="E7" s="161"/>
      <c r="F7" s="161"/>
    </row>
    <row r="8" spans="1:17" x14ac:dyDescent="0.3">
      <c r="B8" s="81" t="s">
        <v>12435</v>
      </c>
      <c r="C8" s="79">
        <v>0.55900000000000005</v>
      </c>
      <c r="D8" s="161"/>
      <c r="E8" s="161"/>
      <c r="F8" s="161"/>
    </row>
    <row r="9" spans="1:17" x14ac:dyDescent="0.3">
      <c r="B9" s="81" t="s">
        <v>12436</v>
      </c>
      <c r="C9" s="80">
        <v>483.26443086829994</v>
      </c>
      <c r="D9" s="162"/>
      <c r="E9" s="161"/>
      <c r="F9" s="161"/>
      <c r="N9" s="31"/>
    </row>
    <row r="10" spans="1:17" ht="15" thickBot="1" x14ac:dyDescent="0.35">
      <c r="B10" s="82" t="s">
        <v>12437</v>
      </c>
      <c r="C10" s="83">
        <f>C9/C5</f>
        <v>1.8160325837747546E-2</v>
      </c>
      <c r="D10" s="162"/>
      <c r="E10" s="161"/>
      <c r="F10" s="163"/>
      <c r="N10" s="31"/>
    </row>
    <row r="11" spans="1:17" ht="15" thickBot="1" x14ac:dyDescent="0.35">
      <c r="B11" s="115"/>
      <c r="C11" s="116"/>
      <c r="D11" s="162"/>
      <c r="E11" s="161"/>
      <c r="F11" s="161"/>
      <c r="N11" s="31"/>
    </row>
    <row r="12" spans="1:17" x14ac:dyDescent="0.3">
      <c r="B12" s="117" t="s">
        <v>12438</v>
      </c>
      <c r="C12" s="118">
        <f>C6*C8</f>
        <v>0.23550670000000001</v>
      </c>
      <c r="D12" s="161"/>
      <c r="E12" s="164"/>
      <c r="F12" s="161"/>
      <c r="N12" s="31"/>
      <c r="O12">
        <f>N12/C24</f>
        <v>0</v>
      </c>
      <c r="P12" s="31">
        <f>O12*D40</f>
        <v>0</v>
      </c>
      <c r="Q12" s="39">
        <f>N12/G37*1000</f>
        <v>0</v>
      </c>
    </row>
    <row r="13" spans="1:17" ht="15" thickBot="1" x14ac:dyDescent="0.35">
      <c r="B13" s="82" t="s">
        <v>12439</v>
      </c>
      <c r="C13" s="83">
        <f>C7*C10</f>
        <v>8.0087036944466675E-3</v>
      </c>
      <c r="D13" s="161"/>
      <c r="E13" s="161"/>
      <c r="F13" s="161"/>
      <c r="N13" s="31"/>
      <c r="O13">
        <f>N13/C24</f>
        <v>0</v>
      </c>
      <c r="P13" s="31">
        <f>O13*D40</f>
        <v>0</v>
      </c>
      <c r="Q13" s="39">
        <f>N13/G36*1000</f>
        <v>0</v>
      </c>
    </row>
    <row r="14" spans="1:17" x14ac:dyDescent="0.3">
      <c r="D14" s="161"/>
      <c r="E14" s="161"/>
      <c r="F14" s="161"/>
    </row>
    <row r="15" spans="1:17" x14ac:dyDescent="0.3">
      <c r="D15" s="162"/>
      <c r="E15" s="162"/>
      <c r="F15" s="161"/>
    </row>
    <row r="16" spans="1:17" ht="15" thickBot="1" x14ac:dyDescent="0.35">
      <c r="C16" s="37"/>
      <c r="D16" s="162"/>
      <c r="E16" s="162"/>
      <c r="F16" s="161"/>
    </row>
    <row r="17" spans="2:11" ht="15" thickBot="1" x14ac:dyDescent="0.35">
      <c r="B17" s="38" t="s">
        <v>12440</v>
      </c>
      <c r="C17" s="122">
        <v>25000000</v>
      </c>
    </row>
    <row r="18" spans="2:11" ht="15" thickBot="1" x14ac:dyDescent="0.35">
      <c r="B18" s="74" t="s">
        <v>12441</v>
      </c>
      <c r="C18" s="123">
        <v>0</v>
      </c>
    </row>
    <row r="19" spans="2:11" ht="15" thickBot="1" x14ac:dyDescent="0.35">
      <c r="B19" s="75" t="s">
        <v>12442</v>
      </c>
      <c r="C19" s="124"/>
      <c r="D19" s="85" t="s">
        <v>12454</v>
      </c>
      <c r="E19" s="126">
        <f>C24/C17</f>
        <v>1</v>
      </c>
      <c r="F19" s="189" t="s">
        <v>12452</v>
      </c>
      <c r="G19" s="190"/>
    </row>
    <row r="20" spans="2:11" ht="15" thickBot="1" x14ac:dyDescent="0.35">
      <c r="B20" s="74" t="s">
        <v>12443</v>
      </c>
      <c r="C20" s="123">
        <f>C17-C19</f>
        <v>25000000</v>
      </c>
      <c r="D20" s="15" t="s">
        <v>14</v>
      </c>
      <c r="E20" s="127">
        <f>1-E19</f>
        <v>0</v>
      </c>
      <c r="F20" s="191" t="s">
        <v>12453</v>
      </c>
      <c r="G20" s="192"/>
    </row>
    <row r="21" spans="2:11" ht="15" thickBot="1" x14ac:dyDescent="0.35">
      <c r="B21" s="73" t="s">
        <v>12444</v>
      </c>
      <c r="C21" s="125">
        <v>0</v>
      </c>
      <c r="D21" s="193" t="s">
        <v>12457</v>
      </c>
      <c r="E21" s="194"/>
      <c r="F21" s="194"/>
      <c r="G21" s="195"/>
    </row>
    <row r="22" spans="2:11" ht="15" thickBot="1" x14ac:dyDescent="0.35">
      <c r="B22" s="73" t="s">
        <v>12445</v>
      </c>
      <c r="C22" s="125"/>
      <c r="D22" s="86" t="s">
        <v>12448</v>
      </c>
    </row>
    <row r="23" spans="2:11" ht="15" thickBot="1" x14ac:dyDescent="0.35">
      <c r="B23" s="76" t="s">
        <v>12446</v>
      </c>
      <c r="C23" s="124">
        <f>C21+C22</f>
        <v>0</v>
      </c>
    </row>
    <row r="24" spans="2:11" ht="15" thickBot="1" x14ac:dyDescent="0.35">
      <c r="B24" s="18" t="s">
        <v>12447</v>
      </c>
      <c r="C24" s="87">
        <f>C17-C19-C23</f>
        <v>25000000</v>
      </c>
      <c r="D24" s="15"/>
      <c r="E24" s="15"/>
      <c r="F24" s="15"/>
      <c r="G24" s="15"/>
      <c r="H24" s="15"/>
    </row>
    <row r="25" spans="2:11" ht="15" thickBot="1" x14ac:dyDescent="0.35">
      <c r="B25" s="15"/>
      <c r="C25" s="15"/>
      <c r="D25" s="15"/>
      <c r="E25" s="15"/>
      <c r="F25" s="15"/>
      <c r="G25" s="15"/>
      <c r="I25"/>
    </row>
    <row r="26" spans="2:11" ht="15" thickBot="1" x14ac:dyDescent="0.35">
      <c r="B26" s="187" t="s">
        <v>12458</v>
      </c>
      <c r="C26" s="188"/>
      <c r="D26" s="15"/>
      <c r="E26" s="15"/>
      <c r="F26" s="15"/>
      <c r="G26" s="15"/>
      <c r="H26" s="15"/>
      <c r="J26" s="185" t="s">
        <v>0</v>
      </c>
      <c r="K26" s="186"/>
    </row>
    <row r="27" spans="2:11" x14ac:dyDescent="0.3">
      <c r="B27" s="102" t="s">
        <v>1</v>
      </c>
      <c r="C27" s="103" t="s">
        <v>2</v>
      </c>
      <c r="D27" s="103" t="s">
        <v>3</v>
      </c>
      <c r="E27" s="103" t="s">
        <v>4</v>
      </c>
      <c r="F27" s="103" t="s">
        <v>5</v>
      </c>
      <c r="G27" s="103" t="s">
        <v>6</v>
      </c>
      <c r="H27" s="104" t="s">
        <v>7</v>
      </c>
      <c r="I27" s="25"/>
      <c r="J27" s="105" t="s">
        <v>8</v>
      </c>
      <c r="K27" s="106" t="s">
        <v>9</v>
      </c>
    </row>
    <row r="28" spans="2:11" x14ac:dyDescent="0.3">
      <c r="B28" s="10">
        <f>'Tentative Apportionment'!BS1154</f>
        <v>36</v>
      </c>
      <c r="C28" s="22">
        <v>1</v>
      </c>
      <c r="D28" s="1">
        <v>904501</v>
      </c>
      <c r="E28" s="6">
        <f>D28/D40</f>
        <v>0.17253521058251106</v>
      </c>
      <c r="F28" s="1">
        <f>E28*$C$24</f>
        <v>4313380.2645627763</v>
      </c>
      <c r="G28" s="5">
        <f>'Tentative Apportionment'!AC1154</f>
        <v>141444558</v>
      </c>
      <c r="H28" s="11">
        <f>F28/G28*1000</f>
        <v>30.495201268632592</v>
      </c>
      <c r="I28" s="16"/>
      <c r="J28" s="8">
        <v>3929016</v>
      </c>
      <c r="K28" s="9">
        <f>J28*H28/1000</f>
        <v>119816.13370767776</v>
      </c>
    </row>
    <row r="29" spans="2:11" x14ac:dyDescent="0.3">
      <c r="B29" s="10">
        <f>'Tentative Apportionment'!BS1155</f>
        <v>221</v>
      </c>
      <c r="C29" s="22">
        <v>2</v>
      </c>
      <c r="D29" s="1">
        <v>290306</v>
      </c>
      <c r="E29" s="6">
        <f>D29/D40</f>
        <v>5.5376397420640169E-2</v>
      </c>
      <c r="F29" s="1">
        <f>E29*$C$24</f>
        <v>1384409.9355160042</v>
      </c>
      <c r="G29" s="5">
        <f>'Tentative Apportionment'!AC1155</f>
        <v>181075007</v>
      </c>
      <c r="H29" s="11">
        <f t="shared" ref="H29:H33" si="0">F29/G29*1000</f>
        <v>7.6455053541210365</v>
      </c>
      <c r="I29" s="16"/>
      <c r="J29" s="8">
        <v>819344</v>
      </c>
      <c r="K29" s="9">
        <f t="shared" ref="K29:K33" si="1">J29*H29/1000</f>
        <v>6264.2989388669466</v>
      </c>
    </row>
    <row r="30" spans="2:11" x14ac:dyDescent="0.3">
      <c r="B30" s="10">
        <f>'Tentative Apportionment'!BS1156</f>
        <v>23</v>
      </c>
      <c r="C30" s="22" t="s">
        <v>10</v>
      </c>
      <c r="D30" s="1">
        <v>344186</v>
      </c>
      <c r="E30" s="6">
        <f>D30/D40</f>
        <v>6.5654105401267829E-2</v>
      </c>
      <c r="F30" s="1">
        <f t="shared" ref="F30:F33" si="2">E30*$C$24</f>
        <v>1641352.6350316957</v>
      </c>
      <c r="G30" s="5">
        <f>'Tentative Apportionment'!AC1156</f>
        <v>58811964</v>
      </c>
      <c r="H30" s="11">
        <f t="shared" si="0"/>
        <v>27.90848193798962</v>
      </c>
      <c r="I30" s="16"/>
      <c r="J30" s="8">
        <v>2557042</v>
      </c>
      <c r="K30" s="9">
        <f t="shared" si="1"/>
        <v>71363.160471680851</v>
      </c>
    </row>
    <row r="31" spans="2:11" x14ac:dyDescent="0.3">
      <c r="B31" s="10">
        <f>'Tentative Apportionment'!BS1157</f>
        <v>55</v>
      </c>
      <c r="C31" s="22" t="s">
        <v>11</v>
      </c>
      <c r="D31" s="1">
        <v>338826</v>
      </c>
      <c r="E31" s="6">
        <f>D31/D40</f>
        <v>6.4631675654122978E-2</v>
      </c>
      <c r="F31" s="1">
        <f t="shared" si="2"/>
        <v>1615791.8913530745</v>
      </c>
      <c r="G31" s="5">
        <f>'Tentative Apportionment'!AC1157</f>
        <v>182476032</v>
      </c>
      <c r="H31" s="11">
        <f t="shared" si="0"/>
        <v>8.8548171156696043</v>
      </c>
      <c r="I31" s="16"/>
      <c r="J31" s="8">
        <v>3317746</v>
      </c>
      <c r="K31" s="9">
        <f t="shared" si="1"/>
        <v>29378.034066244367</v>
      </c>
    </row>
    <row r="32" spans="2:11" x14ac:dyDescent="0.3">
      <c r="B32" s="10">
        <f>'Tentative Apportionment'!BS1158</f>
        <v>41</v>
      </c>
      <c r="C32" s="22">
        <v>4</v>
      </c>
      <c r="D32" s="1">
        <v>315811</v>
      </c>
      <c r="E32" s="6">
        <f>D32/D40</f>
        <v>6.0241522551410555E-2</v>
      </c>
      <c r="F32" s="1">
        <f t="shared" si="2"/>
        <v>1506038.0637852638</v>
      </c>
      <c r="G32" s="5">
        <f>'Tentative Apportionment'!AC1158</f>
        <v>190191160</v>
      </c>
      <c r="H32" s="11">
        <f t="shared" si="0"/>
        <v>7.918549231127586</v>
      </c>
      <c r="I32" s="16"/>
      <c r="J32" s="8">
        <v>4638809</v>
      </c>
      <c r="K32" s="9">
        <f t="shared" si="1"/>
        <v>36732.637440297724</v>
      </c>
    </row>
    <row r="33" spans="2:13" x14ac:dyDescent="0.3">
      <c r="B33" s="10">
        <f>'Tentative Apportionment'!BS1159</f>
        <v>25</v>
      </c>
      <c r="C33" s="22">
        <v>5</v>
      </c>
      <c r="D33" s="1">
        <v>224251</v>
      </c>
      <c r="E33" s="6">
        <f>D33/D40</f>
        <v>4.2776286049809438E-2</v>
      </c>
      <c r="F33" s="1">
        <f t="shared" si="2"/>
        <v>1069407.1512452359</v>
      </c>
      <c r="G33" s="5">
        <f>'Tentative Apportionment'!AC1159</f>
        <v>91193000</v>
      </c>
      <c r="H33" s="11">
        <f t="shared" si="0"/>
        <v>11.726855693367209</v>
      </c>
      <c r="I33" s="16"/>
      <c r="J33" s="8">
        <v>3647720</v>
      </c>
      <c r="K33" s="9">
        <f t="shared" si="1"/>
        <v>42776.286049809438</v>
      </c>
    </row>
    <row r="34" spans="2:13" x14ac:dyDescent="0.3">
      <c r="B34" s="19">
        <f>SUM(B28:B33)</f>
        <v>401</v>
      </c>
      <c r="C34" s="23" t="s">
        <v>12462</v>
      </c>
      <c r="D34" s="2">
        <f>SUM(D28:D33)</f>
        <v>2417881</v>
      </c>
      <c r="E34" s="20">
        <f>SUM(E28:E33)</f>
        <v>0.46121519765976204</v>
      </c>
      <c r="F34" s="2">
        <f>SUM(F28:F33)</f>
        <v>11530379.941494051</v>
      </c>
      <c r="G34" s="2">
        <f>SUM(G28:G33)</f>
        <v>845191721</v>
      </c>
      <c r="H34" s="92" t="s">
        <v>14</v>
      </c>
      <c r="I34" s="17"/>
      <c r="J34" s="88" t="s">
        <v>14</v>
      </c>
      <c r="K34" s="89" t="s">
        <v>14</v>
      </c>
    </row>
    <row r="35" spans="2:13" x14ac:dyDescent="0.3">
      <c r="B35" s="107" t="s">
        <v>1</v>
      </c>
      <c r="C35" s="108" t="s">
        <v>2</v>
      </c>
      <c r="D35" s="109" t="s">
        <v>3</v>
      </c>
      <c r="E35" s="110" t="s">
        <v>4</v>
      </c>
      <c r="F35" s="109" t="s">
        <v>5</v>
      </c>
      <c r="G35" s="109" t="s">
        <v>6</v>
      </c>
      <c r="H35" s="111" t="s">
        <v>7</v>
      </c>
      <c r="I35" s="112"/>
      <c r="J35" s="113" t="s">
        <v>8</v>
      </c>
      <c r="K35" s="114" t="s">
        <v>9</v>
      </c>
    </row>
    <row r="36" spans="2:13" x14ac:dyDescent="0.3">
      <c r="B36" s="10">
        <v>893</v>
      </c>
      <c r="C36" s="24" t="s">
        <v>12</v>
      </c>
      <c r="D36" s="4">
        <v>2177673.98</v>
      </c>
      <c r="E36" s="7">
        <f>D36/$D$40</f>
        <v>0.41539527177897534</v>
      </c>
      <c r="F36" s="4">
        <f>(E36*$C$24)-(0.579*(($E$36*$C$24)*($G$37/($G$36+$G$37))))</f>
        <v>9074629.2436552364</v>
      </c>
      <c r="G36" s="5">
        <v>1106373587</v>
      </c>
      <c r="H36" s="12">
        <f>(F36/(G36))*1000</f>
        <v>8.2021383647287269</v>
      </c>
      <c r="I36" s="16"/>
      <c r="J36" s="8">
        <v>1389622</v>
      </c>
      <c r="K36" s="9">
        <f t="shared" ref="K36:K39" si="3">J36*H36/1000</f>
        <v>11397.871918671062</v>
      </c>
      <c r="M36" s="31"/>
    </row>
    <row r="37" spans="2:13" x14ac:dyDescent="0.3">
      <c r="B37" s="10">
        <v>125</v>
      </c>
      <c r="C37" s="24" t="s">
        <v>12430</v>
      </c>
      <c r="D37" s="94" t="s">
        <v>14</v>
      </c>
      <c r="E37" s="95" t="s">
        <v>14</v>
      </c>
      <c r="F37" s="4">
        <f>(0.579*(($E$36*$C$24)*(G37/(G36+G37))))</f>
        <v>1310252.5508191476</v>
      </c>
      <c r="G37" s="5">
        <v>308261528</v>
      </c>
      <c r="H37" s="12">
        <f>(F37/(G37))*1000</f>
        <v>4.2504575881397297</v>
      </c>
      <c r="I37" s="16"/>
      <c r="J37" s="8">
        <v>1389622</v>
      </c>
      <c r="K37" s="9">
        <f t="shared" si="3"/>
        <v>5906.5293745459076</v>
      </c>
    </row>
    <row r="38" spans="2:13" x14ac:dyDescent="0.3">
      <c r="B38" s="10">
        <v>62</v>
      </c>
      <c r="C38" s="24" t="s">
        <v>13</v>
      </c>
      <c r="D38" s="4">
        <v>646859</v>
      </c>
      <c r="E38" s="7">
        <f>D38/$D$40</f>
        <v>0.12338953056126253</v>
      </c>
      <c r="F38" s="4">
        <f>E38*$C$24</f>
        <v>3084738.2640315634</v>
      </c>
      <c r="G38" s="5">
        <v>178106635</v>
      </c>
      <c r="H38" s="12">
        <f>(F38/G38)*1000</f>
        <v>17.319614533347188</v>
      </c>
      <c r="I38" s="16"/>
      <c r="J38" s="8">
        <v>2738044</v>
      </c>
      <c r="K38" s="9">
        <f t="shared" si="3"/>
        <v>47421.866655344071</v>
      </c>
    </row>
    <row r="39" spans="2:13" x14ac:dyDescent="0.3">
      <c r="B39" s="19">
        <f>SUM(B36:B38)</f>
        <v>1080</v>
      </c>
      <c r="C39" s="23" t="s">
        <v>12462</v>
      </c>
      <c r="D39" s="2">
        <f>SUM(D36+D38)</f>
        <v>2824532.98</v>
      </c>
      <c r="E39" s="21">
        <f>SUM(E36+E38)</f>
        <v>0.53878480234023785</v>
      </c>
      <c r="F39" s="3">
        <f>SUM(F36+F37+F38)</f>
        <v>13469620.058505947</v>
      </c>
      <c r="G39" s="3">
        <v>1592741750</v>
      </c>
      <c r="H39" s="158">
        <f>F39/G39*1000</f>
        <v>8.4568763633564235</v>
      </c>
      <c r="I39" s="17"/>
      <c r="J39" s="159">
        <v>1474053</v>
      </c>
      <c r="K39" s="160">
        <f t="shared" si="3"/>
        <v>12465.883974034627</v>
      </c>
    </row>
    <row r="40" spans="2:13" ht="15" thickBot="1" x14ac:dyDescent="0.35">
      <c r="B40" s="96" t="s">
        <v>14</v>
      </c>
      <c r="C40" s="26" t="s">
        <v>12450</v>
      </c>
      <c r="D40" s="13">
        <f>D34+D39</f>
        <v>5242413.9800000004</v>
      </c>
      <c r="E40" s="36">
        <f>E34+E39</f>
        <v>0.99999999999999989</v>
      </c>
      <c r="F40" s="14">
        <f>F34+F39</f>
        <v>25000000</v>
      </c>
      <c r="G40" s="26" t="s">
        <v>14</v>
      </c>
      <c r="H40" s="93" t="s">
        <v>14</v>
      </c>
      <c r="J40" s="90" t="s">
        <v>14</v>
      </c>
      <c r="K40" s="91" t="s">
        <v>14</v>
      </c>
    </row>
    <row r="41" spans="2:13" hidden="1" x14ac:dyDescent="0.3">
      <c r="B41" s="102" t="s">
        <v>1</v>
      </c>
      <c r="C41" s="103" t="s">
        <v>2</v>
      </c>
      <c r="D41" s="103" t="s">
        <v>3</v>
      </c>
      <c r="E41" s="103" t="s">
        <v>4</v>
      </c>
      <c r="F41" s="103" t="s">
        <v>5</v>
      </c>
      <c r="G41" s="103" t="s">
        <v>6</v>
      </c>
      <c r="H41" s="104" t="s">
        <v>7</v>
      </c>
      <c r="I41" s="41"/>
      <c r="J41" s="105" t="s">
        <v>8</v>
      </c>
      <c r="K41" s="106" t="s">
        <v>9</v>
      </c>
      <c r="L41" s="31"/>
    </row>
    <row r="42" spans="2:13" hidden="1" x14ac:dyDescent="0.3">
      <c r="B42" s="43">
        <v>36</v>
      </c>
      <c r="C42" s="44">
        <v>1</v>
      </c>
      <c r="D42" s="45">
        <v>904501</v>
      </c>
      <c r="E42" s="46">
        <f>D42/D55</f>
        <v>0.17253521058251106</v>
      </c>
      <c r="F42" s="45">
        <f>E42*$C$17</f>
        <v>4313380.2645627763</v>
      </c>
      <c r="G42" s="47">
        <v>141444558</v>
      </c>
      <c r="H42" s="48">
        <f>F42/G42*1000</f>
        <v>30.495201268632592</v>
      </c>
      <c r="I42" s="49"/>
      <c r="J42" s="50">
        <v>3929016</v>
      </c>
      <c r="K42" s="51">
        <f>J42*H42/1000</f>
        <v>119816.13370767776</v>
      </c>
    </row>
    <row r="43" spans="2:13" hidden="1" x14ac:dyDescent="0.3">
      <c r="B43" s="43">
        <v>227</v>
      </c>
      <c r="C43" s="44">
        <v>2</v>
      </c>
      <c r="D43" s="45">
        <v>290306</v>
      </c>
      <c r="E43" s="46">
        <f>D43/D55</f>
        <v>5.5376397420640169E-2</v>
      </c>
      <c r="F43" s="45">
        <f t="shared" ref="F43:F47" si="4">E43*$C$17</f>
        <v>1384409.9355160042</v>
      </c>
      <c r="G43" s="47">
        <v>181075349</v>
      </c>
      <c r="H43" s="48">
        <f t="shared" ref="H43:H47" si="5">F43/G43*1000</f>
        <v>7.6454909139288985</v>
      </c>
      <c r="I43" s="49"/>
      <c r="J43" s="50">
        <v>819344</v>
      </c>
      <c r="K43" s="51">
        <f t="shared" ref="K43:K47" si="6">J43*H43/1000</f>
        <v>6264.2871073821598</v>
      </c>
    </row>
    <row r="44" spans="2:13" hidden="1" x14ac:dyDescent="0.3">
      <c r="B44" s="43">
        <v>23</v>
      </c>
      <c r="C44" s="44" t="s">
        <v>10</v>
      </c>
      <c r="D44" s="45">
        <v>344186</v>
      </c>
      <c r="E44" s="46">
        <f>D44/D55</f>
        <v>6.5654105401267829E-2</v>
      </c>
      <c r="F44" s="45">
        <f t="shared" si="4"/>
        <v>1641352.6350316957</v>
      </c>
      <c r="G44" s="47">
        <v>58811964</v>
      </c>
      <c r="H44" s="48">
        <f t="shared" si="5"/>
        <v>27.90848193798962</v>
      </c>
      <c r="I44" s="49"/>
      <c r="J44" s="50">
        <v>2557042</v>
      </c>
      <c r="K44" s="51">
        <f t="shared" si="6"/>
        <v>71363.160471680851</v>
      </c>
    </row>
    <row r="45" spans="2:13" hidden="1" x14ac:dyDescent="0.3">
      <c r="B45" s="43">
        <v>55</v>
      </c>
      <c r="C45" s="44" t="s">
        <v>11</v>
      </c>
      <c r="D45" s="45">
        <v>338826</v>
      </c>
      <c r="E45" s="46">
        <f>D45/D55</f>
        <v>6.4631675654122978E-2</v>
      </c>
      <c r="F45" s="45">
        <f t="shared" si="4"/>
        <v>1615791.8913530745</v>
      </c>
      <c r="G45" s="47">
        <v>182476032</v>
      </c>
      <c r="H45" s="48">
        <f t="shared" si="5"/>
        <v>8.8548171156696043</v>
      </c>
      <c r="I45" s="49"/>
      <c r="J45" s="50">
        <v>3317746</v>
      </c>
      <c r="K45" s="51">
        <f t="shared" si="6"/>
        <v>29378.034066244367</v>
      </c>
    </row>
    <row r="46" spans="2:13" hidden="1" x14ac:dyDescent="0.3">
      <c r="B46" s="43">
        <v>42</v>
      </c>
      <c r="C46" s="44">
        <v>4</v>
      </c>
      <c r="D46" s="45">
        <v>315811</v>
      </c>
      <c r="E46" s="46">
        <f>D46/D55</f>
        <v>6.0241522551410555E-2</v>
      </c>
      <c r="F46" s="45">
        <f t="shared" si="4"/>
        <v>1506038.0637852638</v>
      </c>
      <c r="G46" s="47">
        <f>190191160+787650</f>
        <v>190978810</v>
      </c>
      <c r="H46" s="48">
        <f t="shared" si="5"/>
        <v>7.8858909204914607</v>
      </c>
      <c r="I46" s="49"/>
      <c r="J46" s="50">
        <v>4638809</v>
      </c>
      <c r="K46" s="51">
        <f t="shared" si="6"/>
        <v>36581.141774994074</v>
      </c>
    </row>
    <row r="47" spans="2:13" hidden="1" x14ac:dyDescent="0.3">
      <c r="B47" s="43">
        <v>26</v>
      </c>
      <c r="C47" s="44">
        <v>5</v>
      </c>
      <c r="D47" s="45">
        <v>224251</v>
      </c>
      <c r="E47" s="46">
        <f>D47/D55</f>
        <v>4.2776286049809438E-2</v>
      </c>
      <c r="F47" s="45">
        <f t="shared" si="4"/>
        <v>1069407.1512452359</v>
      </c>
      <c r="G47" s="47">
        <v>91209732</v>
      </c>
      <c r="H47" s="48">
        <f t="shared" si="5"/>
        <v>11.724704456375729</v>
      </c>
      <c r="I47" s="49"/>
      <c r="J47" s="50">
        <v>3647720</v>
      </c>
      <c r="K47" s="51">
        <f t="shared" si="6"/>
        <v>42768.438939610875</v>
      </c>
    </row>
    <row r="48" spans="2:13" hidden="1" x14ac:dyDescent="0.3">
      <c r="B48" s="52">
        <f>SUM(B42:B47)</f>
        <v>409</v>
      </c>
      <c r="C48" s="53" t="s">
        <v>12450</v>
      </c>
      <c r="D48" s="54">
        <f>SUM(D42:D47)</f>
        <v>2417881</v>
      </c>
      <c r="E48" s="55">
        <f>SUM(E42:E47)</f>
        <v>0.46121519765976204</v>
      </c>
      <c r="F48" s="54">
        <f>SUM(F42:F47)</f>
        <v>11530379.941494051</v>
      </c>
      <c r="G48" s="54">
        <f>SUM(G42:G47)</f>
        <v>845996445</v>
      </c>
      <c r="H48" s="56" t="s">
        <v>14</v>
      </c>
      <c r="I48" s="57"/>
      <c r="J48" s="101" t="s">
        <v>14</v>
      </c>
      <c r="K48" s="58" t="s">
        <v>14</v>
      </c>
    </row>
    <row r="49" spans="2:11" hidden="1" x14ac:dyDescent="0.3">
      <c r="B49" s="107" t="s">
        <v>1</v>
      </c>
      <c r="C49" s="108" t="s">
        <v>2</v>
      </c>
      <c r="D49" s="109" t="s">
        <v>3</v>
      </c>
      <c r="E49" s="110" t="s">
        <v>4</v>
      </c>
      <c r="F49" s="109" t="s">
        <v>5</v>
      </c>
      <c r="G49" s="109" t="s">
        <v>6</v>
      </c>
      <c r="H49" s="111" t="s">
        <v>7</v>
      </c>
      <c r="I49" s="42"/>
      <c r="J49" s="113" t="s">
        <v>8</v>
      </c>
      <c r="K49" s="114" t="s">
        <v>9</v>
      </c>
    </row>
    <row r="50" spans="2:11" hidden="1" x14ac:dyDescent="0.3">
      <c r="B50" s="43">
        <v>487</v>
      </c>
      <c r="C50" s="59" t="s">
        <v>12</v>
      </c>
      <c r="D50" s="60">
        <v>2177673.98</v>
      </c>
      <c r="E50" s="61">
        <f>D50/$D$55</f>
        <v>0.41539527177897534</v>
      </c>
      <c r="F50" s="60">
        <f>(E50*$C$17)-(E20*(($E$50*$C$24)*(G51/(G50+G51))))</f>
        <v>10384881.794474384</v>
      </c>
      <c r="G50" s="47">
        <v>910994231</v>
      </c>
      <c r="H50" s="62">
        <f>(F50/(G50))*1000</f>
        <v>11.399503356980516</v>
      </c>
      <c r="I50" s="49"/>
      <c r="J50" s="50">
        <v>1389622</v>
      </c>
      <c r="K50" s="51">
        <f t="shared" ref="K50:K52" si="7">J50*H50/1000</f>
        <v>15841.000653933977</v>
      </c>
    </row>
    <row r="51" spans="2:11" hidden="1" x14ac:dyDescent="0.3">
      <c r="B51" s="43">
        <v>531</v>
      </c>
      <c r="C51" s="59" t="s">
        <v>12455</v>
      </c>
      <c r="D51" s="97" t="s">
        <v>14</v>
      </c>
      <c r="E51" s="63" t="s">
        <v>14</v>
      </c>
      <c r="F51" s="60">
        <f>(E20*(($E$50*$C$24)*(G51/(G50+G51))))</f>
        <v>0</v>
      </c>
      <c r="G51" s="47">
        <v>503690884</v>
      </c>
      <c r="H51" s="62">
        <f>(F51/(G51))*1000</f>
        <v>0</v>
      </c>
      <c r="I51" s="49"/>
      <c r="J51" s="50">
        <v>1389622</v>
      </c>
      <c r="K51" s="51">
        <f t="shared" si="7"/>
        <v>0</v>
      </c>
    </row>
    <row r="52" spans="2:11" hidden="1" x14ac:dyDescent="0.3">
      <c r="B52" s="43">
        <v>15</v>
      </c>
      <c r="C52" s="59" t="s">
        <v>13</v>
      </c>
      <c r="D52" s="60">
        <v>646859</v>
      </c>
      <c r="E52" s="61">
        <f>D52/$D$55</f>
        <v>0.12338953056126253</v>
      </c>
      <c r="F52" s="60">
        <f>(E52*$C$17)-(E20*(($E$52*$C$24)*(G53/(G53+G52))))</f>
        <v>3084738.2640315634</v>
      </c>
      <c r="G52" s="47">
        <v>88521244</v>
      </c>
      <c r="H52" s="62">
        <f>(F52/G52)*1000</f>
        <v>34.847434634239477</v>
      </c>
      <c r="I52" s="49"/>
      <c r="J52" s="50">
        <v>2738044</v>
      </c>
      <c r="K52" s="51">
        <f t="shared" si="7"/>
        <v>95413.809315671591</v>
      </c>
    </row>
    <row r="53" spans="2:11" hidden="1" x14ac:dyDescent="0.3">
      <c r="B53" s="43">
        <v>47</v>
      </c>
      <c r="C53" s="59" t="s">
        <v>12456</v>
      </c>
      <c r="D53" s="97" t="s">
        <v>14</v>
      </c>
      <c r="E53" s="63" t="s">
        <v>14</v>
      </c>
      <c r="F53" s="60">
        <f>(E20*(($E$52*$C$24)*(G53/(G53+G52))))</f>
        <v>0</v>
      </c>
      <c r="G53" s="47">
        <v>89585391</v>
      </c>
      <c r="H53" s="62">
        <f>(F53/(G53))*1000</f>
        <v>0</v>
      </c>
      <c r="I53" s="49"/>
      <c r="J53" s="50">
        <v>2738044</v>
      </c>
      <c r="K53" s="51">
        <f t="shared" ref="K53" si="8">J53*H53/1000</f>
        <v>0</v>
      </c>
    </row>
    <row r="54" spans="2:11" hidden="1" x14ac:dyDescent="0.3">
      <c r="B54" s="52">
        <f>SUM(B50:B53)</f>
        <v>1080</v>
      </c>
      <c r="C54" s="53" t="s">
        <v>12450</v>
      </c>
      <c r="D54" s="54">
        <f>SUM(D50+D52)</f>
        <v>2824532.98</v>
      </c>
      <c r="E54" s="64">
        <f>SUM(E50+E52)</f>
        <v>0.53878480234023785</v>
      </c>
      <c r="F54" s="65">
        <f>SUM(F50+F51+F52+F53)</f>
        <v>13469620.058505947</v>
      </c>
      <c r="G54" s="65">
        <f>SUM(G50:G53)</f>
        <v>1592791750</v>
      </c>
      <c r="H54" s="56" t="s">
        <v>14</v>
      </c>
      <c r="I54" s="57"/>
      <c r="J54" s="99" t="s">
        <v>14</v>
      </c>
      <c r="K54" s="58" t="s">
        <v>14</v>
      </c>
    </row>
    <row r="55" spans="2:11" ht="15" hidden="1" thickBot="1" x14ac:dyDescent="0.35">
      <c r="B55" s="98" t="s">
        <v>14</v>
      </c>
      <c r="C55" s="66" t="s">
        <v>12451</v>
      </c>
      <c r="D55" s="67">
        <f>D48+D54</f>
        <v>5242413.9800000004</v>
      </c>
      <c r="E55" s="68">
        <f>E48+E54</f>
        <v>0.99999999999999989</v>
      </c>
      <c r="F55" s="69">
        <f>F48+F54</f>
        <v>25000000</v>
      </c>
      <c r="G55" s="66" t="s">
        <v>14</v>
      </c>
      <c r="H55" s="70" t="s">
        <v>14</v>
      </c>
      <c r="I55" s="40"/>
      <c r="J55" s="100" t="s">
        <v>14</v>
      </c>
      <c r="K55" s="71" t="s">
        <v>14</v>
      </c>
    </row>
    <row r="56" spans="2:11" hidden="1" x14ac:dyDescent="0.3">
      <c r="B56" s="72"/>
      <c r="C56" s="72"/>
      <c r="D56" s="72"/>
      <c r="E56" s="72"/>
      <c r="F56" s="72"/>
      <c r="G56" s="72"/>
      <c r="H56" s="72"/>
      <c r="I56" s="40"/>
      <c r="J56" s="72"/>
      <c r="K56" s="72"/>
    </row>
  </sheetData>
  <mergeCells count="7">
    <mergeCell ref="B2:H2"/>
    <mergeCell ref="B3:H3"/>
    <mergeCell ref="J26:K26"/>
    <mergeCell ref="B26:C26"/>
    <mergeCell ref="F19:G19"/>
    <mergeCell ref="F20:G20"/>
    <mergeCell ref="D21:G21"/>
  </mergeCells>
  <conditionalFormatting sqref="A2:M18 A19:F20 H19:M21 A21:D21 A22:M56">
    <cfRule type="containsBlanks" dxfId="0" priority="3">
      <formula>LEN(TRIM(A2))=0</formula>
    </cfRule>
  </conditionalFormatting>
  <pageMargins left="0.7" right="0.7" top="0.75" bottom="0.75" header="0.3" footer="0.3"/>
  <pageSetup scale="6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FD12F-5028-4EE1-A7A7-2FF731B56D57}">
  <dimension ref="A1:XBE1163"/>
  <sheetViews>
    <sheetView topLeftCell="C1" zoomScale="110" zoomScaleNormal="110" workbookViewId="0">
      <pane ySplit="1" topLeftCell="A1118" activePane="bottomLeft" state="frozen"/>
      <selection activeCell="C1" sqref="C1"/>
      <selection pane="bottomLeft" activeCell="DI21" sqref="DI21"/>
    </sheetView>
  </sheetViews>
  <sheetFormatPr defaultRowHeight="14.4" x14ac:dyDescent="0.3"/>
  <cols>
    <col min="1" max="1" width="11.5546875" hidden="1" customWidth="1"/>
    <col min="2" max="2" width="14.5546875" hidden="1" customWidth="1"/>
    <col min="3" max="3" width="20.44140625" style="32" bestFit="1" customWidth="1"/>
    <col min="4" max="4" width="0" hidden="1" customWidth="1"/>
    <col min="5" max="5" width="6.5546875" hidden="1" customWidth="1"/>
    <col min="6" max="6" width="10.5546875" hidden="1" customWidth="1"/>
    <col min="7" max="7" width="16.6640625" style="32" bestFit="1" customWidth="1"/>
    <col min="8" max="12" width="9.109375" customWidth="1"/>
    <col min="13" max="13" width="17.109375" customWidth="1"/>
    <col min="14" max="21" width="9.109375" customWidth="1"/>
    <col min="22" max="22" width="12.88671875" customWidth="1"/>
    <col min="23" max="23" width="46.44140625" bestFit="1" customWidth="1"/>
    <col min="24" max="28" width="0" hidden="1" customWidth="1"/>
    <col min="29" max="29" width="23.44140625" style="119" customWidth="1"/>
    <col min="30" max="38" width="0" hidden="1" customWidth="1"/>
    <col min="39" max="39" width="15.6640625" hidden="1" customWidth="1"/>
    <col min="40" max="40" width="14.5546875" style="32" customWidth="1"/>
    <col min="41" max="70" width="0" hidden="1" customWidth="1"/>
    <col min="71" max="71" width="36.44140625" customWidth="1"/>
    <col min="72" max="102" width="0" hidden="1" customWidth="1"/>
    <col min="103" max="103" width="15.6640625" hidden="1" customWidth="1"/>
    <col min="104" max="104" width="50.6640625" customWidth="1"/>
    <col min="105" max="112" width="0" hidden="1" customWidth="1"/>
    <col min="113" max="113" width="29.88671875" style="133" bestFit="1" customWidth="1"/>
    <col min="114" max="114" width="15.88671875" style="133" bestFit="1" customWidth="1"/>
    <col min="115" max="115" width="29.33203125" style="133" bestFit="1" customWidth="1"/>
    <col min="116" max="116" width="25.5546875" style="142" bestFit="1" customWidth="1"/>
    <col min="117" max="117" width="29.5546875" style="144" bestFit="1" customWidth="1"/>
    <col min="118" max="118" width="35.33203125" style="144" bestFit="1" customWidth="1"/>
    <col min="119" max="120" width="39.44140625" style="149" hidden="1" customWidth="1"/>
  </cols>
  <sheetData>
    <row r="1" spans="1:120" s="32" customFormat="1" x14ac:dyDescent="0.3">
      <c r="A1" t="s">
        <v>15</v>
      </c>
      <c r="B1" s="32" t="s">
        <v>12449</v>
      </c>
      <c r="C1" s="32" t="s">
        <v>16</v>
      </c>
      <c r="D1" t="s">
        <v>17</v>
      </c>
      <c r="E1" t="s">
        <v>18</v>
      </c>
      <c r="F1" t="s">
        <v>19</v>
      </c>
      <c r="G1" s="32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s="32" t="s">
        <v>36</v>
      </c>
      <c r="X1" t="s">
        <v>37</v>
      </c>
      <c r="Y1" t="s">
        <v>38</v>
      </c>
      <c r="Z1" t="s">
        <v>39</v>
      </c>
      <c r="AA1" t="s">
        <v>40</v>
      </c>
      <c r="AB1" t="s">
        <v>41</v>
      </c>
      <c r="AC1" s="119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t="s">
        <v>48</v>
      </c>
      <c r="AJ1" t="s">
        <v>49</v>
      </c>
      <c r="AK1" t="s">
        <v>50</v>
      </c>
      <c r="AL1" t="s">
        <v>51</v>
      </c>
      <c r="AM1" t="s">
        <v>52</v>
      </c>
      <c r="AN1" s="32" t="s">
        <v>53</v>
      </c>
      <c r="AO1" t="s">
        <v>54</v>
      </c>
      <c r="AP1" t="s">
        <v>55</v>
      </c>
      <c r="AQ1" t="s">
        <v>56</v>
      </c>
      <c r="AR1" t="s">
        <v>57</v>
      </c>
      <c r="AS1" t="s">
        <v>58</v>
      </c>
      <c r="AT1" t="s">
        <v>59</v>
      </c>
      <c r="AU1" t="s">
        <v>60</v>
      </c>
      <c r="AV1" t="s">
        <v>61</v>
      </c>
      <c r="AW1" t="s">
        <v>62</v>
      </c>
      <c r="AX1" t="s">
        <v>63</v>
      </c>
      <c r="AY1" t="s">
        <v>64</v>
      </c>
      <c r="AZ1" t="s">
        <v>65</v>
      </c>
      <c r="BA1" t="s">
        <v>66</v>
      </c>
      <c r="BB1" t="s">
        <v>67</v>
      </c>
      <c r="BC1" t="s">
        <v>68</v>
      </c>
      <c r="BD1" t="s">
        <v>69</v>
      </c>
      <c r="BE1" t="s">
        <v>70</v>
      </c>
      <c r="BF1" t="s">
        <v>71</v>
      </c>
      <c r="BG1" t="s">
        <v>72</v>
      </c>
      <c r="BH1" t="s">
        <v>73</v>
      </c>
      <c r="BI1" t="s">
        <v>74</v>
      </c>
      <c r="BJ1" t="s">
        <v>75</v>
      </c>
      <c r="BK1" t="s">
        <v>76</v>
      </c>
      <c r="BL1" t="s">
        <v>77</v>
      </c>
      <c r="BM1" t="s">
        <v>78</v>
      </c>
      <c r="BN1" t="s">
        <v>79</v>
      </c>
      <c r="BO1" t="s">
        <v>80</v>
      </c>
      <c r="BP1" t="s">
        <v>81</v>
      </c>
      <c r="BQ1" t="s">
        <v>82</v>
      </c>
      <c r="BR1" t="s">
        <v>83</v>
      </c>
      <c r="BS1" s="32" t="s">
        <v>84</v>
      </c>
      <c r="BT1" t="s">
        <v>85</v>
      </c>
      <c r="BU1" t="s">
        <v>86</v>
      </c>
      <c r="BV1" t="s">
        <v>87</v>
      </c>
      <c r="BW1" t="s">
        <v>88</v>
      </c>
      <c r="BX1" t="s">
        <v>89</v>
      </c>
      <c r="BY1" t="s">
        <v>90</v>
      </c>
      <c r="BZ1" t="s">
        <v>91</v>
      </c>
      <c r="CA1" t="s">
        <v>92</v>
      </c>
      <c r="CB1" t="s">
        <v>93</v>
      </c>
      <c r="CC1" t="s">
        <v>94</v>
      </c>
      <c r="CD1" t="s">
        <v>95</v>
      </c>
      <c r="CE1" t="s">
        <v>96</v>
      </c>
      <c r="CF1" t="s">
        <v>97</v>
      </c>
      <c r="CG1" t="s">
        <v>98</v>
      </c>
      <c r="CH1" t="s">
        <v>99</v>
      </c>
      <c r="CI1" t="s">
        <v>100</v>
      </c>
      <c r="CJ1" t="s">
        <v>101</v>
      </c>
      <c r="CK1" t="s">
        <v>102</v>
      </c>
      <c r="CL1" t="s">
        <v>103</v>
      </c>
      <c r="CM1" t="s">
        <v>104</v>
      </c>
      <c r="CN1" t="s">
        <v>105</v>
      </c>
      <c r="CO1" t="s">
        <v>106</v>
      </c>
      <c r="CP1" t="s">
        <v>107</v>
      </c>
      <c r="CQ1" t="s">
        <v>108</v>
      </c>
      <c r="CR1" t="s">
        <v>109</v>
      </c>
      <c r="CS1" t="s">
        <v>110</v>
      </c>
      <c r="CT1" t="s">
        <v>111</v>
      </c>
      <c r="CU1" t="s">
        <v>112</v>
      </c>
      <c r="CV1" t="s">
        <v>113</v>
      </c>
      <c r="CW1" t="s">
        <v>114</v>
      </c>
      <c r="CX1" t="s">
        <v>115</v>
      </c>
      <c r="CY1" t="s">
        <v>116</v>
      </c>
      <c r="CZ1" s="32" t="s">
        <v>117</v>
      </c>
      <c r="DA1" t="s">
        <v>118</v>
      </c>
      <c r="DB1" t="s">
        <v>119</v>
      </c>
      <c r="DC1" t="s">
        <v>120</v>
      </c>
      <c r="DD1" t="s">
        <v>121</v>
      </c>
      <c r="DE1" t="s">
        <v>122</v>
      </c>
      <c r="DF1" t="s">
        <v>123</v>
      </c>
      <c r="DG1" t="s">
        <v>124</v>
      </c>
      <c r="DH1" t="s">
        <v>2</v>
      </c>
      <c r="DI1" s="150" t="s">
        <v>125</v>
      </c>
      <c r="DJ1" s="151" t="s">
        <v>126</v>
      </c>
      <c r="DK1" s="152" t="s">
        <v>127</v>
      </c>
      <c r="DL1" s="153" t="s">
        <v>128</v>
      </c>
      <c r="DM1" s="154" t="s">
        <v>129</v>
      </c>
      <c r="DN1" s="155" t="s">
        <v>12459</v>
      </c>
      <c r="DO1" s="156" t="s">
        <v>12461</v>
      </c>
      <c r="DP1" s="157" t="s">
        <v>12460</v>
      </c>
    </row>
    <row r="2" spans="1:120" x14ac:dyDescent="0.3">
      <c r="A2">
        <v>953</v>
      </c>
      <c r="B2">
        <v>1</v>
      </c>
      <c r="C2" s="165" t="s">
        <v>5635</v>
      </c>
      <c r="D2" t="s">
        <v>3890</v>
      </c>
      <c r="E2" t="s">
        <v>170</v>
      </c>
      <c r="F2">
        <v>10003851</v>
      </c>
      <c r="G2" s="32" t="s">
        <v>3065</v>
      </c>
      <c r="I2" t="s">
        <v>768</v>
      </c>
      <c r="J2">
        <v>2.1</v>
      </c>
      <c r="K2">
        <v>0</v>
      </c>
      <c r="L2">
        <v>0</v>
      </c>
      <c r="M2">
        <v>2.0960000000000001</v>
      </c>
      <c r="N2" t="s">
        <v>135</v>
      </c>
      <c r="O2" t="s">
        <v>136</v>
      </c>
      <c r="R2" t="s">
        <v>5636</v>
      </c>
      <c r="S2" t="s">
        <v>140</v>
      </c>
      <c r="T2">
        <v>3800</v>
      </c>
      <c r="U2" t="s">
        <v>5637</v>
      </c>
      <c r="V2" t="s">
        <v>229</v>
      </c>
      <c r="W2" t="s">
        <v>5637</v>
      </c>
      <c r="Y2" t="s">
        <v>5637</v>
      </c>
      <c r="AA2" t="s">
        <v>5638</v>
      </c>
      <c r="AC2" s="119">
        <v>6300</v>
      </c>
      <c r="AD2">
        <v>6300</v>
      </c>
      <c r="AE2">
        <v>6300</v>
      </c>
      <c r="AF2">
        <v>6300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 s="32">
        <v>0</v>
      </c>
      <c r="AO2">
        <v>0</v>
      </c>
      <c r="AP2">
        <v>0</v>
      </c>
      <c r="AQ2">
        <v>0</v>
      </c>
      <c r="AR2">
        <v>0</v>
      </c>
      <c r="BE2" t="s">
        <v>233</v>
      </c>
      <c r="BS2" t="s">
        <v>3202</v>
      </c>
      <c r="BU2" t="s">
        <v>3203</v>
      </c>
      <c r="BV2" t="s">
        <v>3204</v>
      </c>
      <c r="BX2" t="s">
        <v>193</v>
      </c>
      <c r="BY2" t="s">
        <v>194</v>
      </c>
      <c r="BZ2" t="s">
        <v>195</v>
      </c>
      <c r="CB2" s="27">
        <v>36069</v>
      </c>
      <c r="CC2">
        <v>28250000</v>
      </c>
      <c r="CD2" t="s">
        <v>150</v>
      </c>
      <c r="CE2" t="s">
        <v>196</v>
      </c>
      <c r="CF2" t="s">
        <v>196</v>
      </c>
      <c r="CG2" t="s">
        <v>3205</v>
      </c>
      <c r="CZ2" t="s">
        <v>5639</v>
      </c>
      <c r="DA2" t="s">
        <v>154</v>
      </c>
      <c r="DE2">
        <v>0</v>
      </c>
      <c r="DF2">
        <v>1900</v>
      </c>
      <c r="DG2" t="s">
        <v>5640</v>
      </c>
      <c r="DH2">
        <v>7</v>
      </c>
      <c r="DI2" s="128" t="s">
        <v>156</v>
      </c>
      <c r="DJ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" s="130">
        <f>Table13[[#This Row],[JUST]]*Table13[[#This Row],[Storm Millage]]/1000</f>
        <v>0</v>
      </c>
      <c r="DL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" s="136">
        <f>Table13[[#This Row],[JUST]]*Table13[[#This Row],[Recreational Millage]]/1000</f>
        <v>109.11357156008728</v>
      </c>
      <c r="DN2" s="137">
        <f>Table13[[#This Row],[Recreational Assessment]]+Table13[[#This Row],[Storm Assessment]]</f>
        <v>109.11357156008728</v>
      </c>
      <c r="DO2" s="145" t="e">
        <f>Methodology!#REF!</f>
        <v>#REF!</v>
      </c>
      <c r="DP2" s="146" t="e">
        <f>(Table13[[#This Row],[JUST]]*Table13[[#This Row],[Ad Valorem Recreational Millage]])/1000</f>
        <v>#REF!</v>
      </c>
    </row>
    <row r="3" spans="1:120" x14ac:dyDescent="0.3">
      <c r="A3">
        <v>220</v>
      </c>
      <c r="B3">
        <v>1</v>
      </c>
      <c r="C3" s="165">
        <v>3.5452109000001E+16</v>
      </c>
      <c r="D3" t="s">
        <v>216</v>
      </c>
      <c r="E3" t="s">
        <v>1103</v>
      </c>
      <c r="F3">
        <v>10004893</v>
      </c>
      <c r="G3" s="32" t="s">
        <v>661</v>
      </c>
      <c r="H3" t="s">
        <v>672</v>
      </c>
      <c r="I3" t="s">
        <v>226</v>
      </c>
      <c r="J3">
        <v>1</v>
      </c>
      <c r="K3">
        <v>0</v>
      </c>
      <c r="L3">
        <v>0</v>
      </c>
      <c r="M3">
        <v>9.1800000000000007E-2</v>
      </c>
      <c r="N3" t="s">
        <v>135</v>
      </c>
      <c r="O3" t="s">
        <v>136</v>
      </c>
      <c r="S3" t="s">
        <v>140</v>
      </c>
      <c r="W3" t="s">
        <v>1104</v>
      </c>
      <c r="X3" t="s">
        <v>1105</v>
      </c>
      <c r="Y3" t="s">
        <v>144</v>
      </c>
      <c r="Z3" t="s">
        <v>1106</v>
      </c>
      <c r="AA3" t="s">
        <v>145</v>
      </c>
      <c r="AB3" t="s">
        <v>146</v>
      </c>
      <c r="AC3" s="119">
        <v>245166</v>
      </c>
      <c r="AD3">
        <v>245166</v>
      </c>
      <c r="AE3">
        <v>245166</v>
      </c>
      <c r="AF3">
        <v>0</v>
      </c>
      <c r="AG3">
        <v>245166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 s="32">
        <v>0</v>
      </c>
      <c r="AO3">
        <v>0</v>
      </c>
      <c r="AP3">
        <v>0</v>
      </c>
      <c r="AQ3">
        <v>0</v>
      </c>
      <c r="AR3">
        <v>0</v>
      </c>
      <c r="AS3">
        <v>1</v>
      </c>
      <c r="AT3">
        <v>1990</v>
      </c>
      <c r="AV3">
        <v>714</v>
      </c>
      <c r="AW3">
        <v>714</v>
      </c>
      <c r="AX3">
        <v>2</v>
      </c>
      <c r="AY3">
        <v>0</v>
      </c>
      <c r="AZ3">
        <v>0.5</v>
      </c>
      <c r="BS3" t="s">
        <v>1107</v>
      </c>
      <c r="BU3" t="s">
        <v>1108</v>
      </c>
      <c r="BV3" t="s">
        <v>1109</v>
      </c>
      <c r="BX3" t="s">
        <v>145</v>
      </c>
      <c r="BY3" t="s">
        <v>149</v>
      </c>
      <c r="BZ3" t="s">
        <v>146</v>
      </c>
      <c r="CB3" s="27">
        <v>33055</v>
      </c>
      <c r="CC3">
        <v>150000</v>
      </c>
      <c r="CD3" t="s">
        <v>210</v>
      </c>
      <c r="CE3" t="s">
        <v>151</v>
      </c>
      <c r="CF3" t="s">
        <v>151</v>
      </c>
      <c r="CG3" t="s">
        <v>1110</v>
      </c>
      <c r="CZ3" t="s">
        <v>1111</v>
      </c>
      <c r="DA3" t="s">
        <v>154</v>
      </c>
      <c r="DB3" t="s">
        <v>672</v>
      </c>
      <c r="DC3" t="s">
        <v>672</v>
      </c>
      <c r="DE3">
        <v>714</v>
      </c>
      <c r="DF3">
        <v>1991</v>
      </c>
      <c r="DG3" t="s">
        <v>1112</v>
      </c>
      <c r="DH3">
        <v>7</v>
      </c>
      <c r="DI3" s="128" t="s">
        <v>156</v>
      </c>
      <c r="DJ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" s="130">
        <f>Table13[[#This Row],[JUST]]*Table13[[#This Row],[Storm Millage]]/1000</f>
        <v>0</v>
      </c>
      <c r="DL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" s="136">
        <f>Table13[[#This Row],[JUST]]*Table13[[#This Row],[Recreational Millage]]/1000</f>
        <v>4246.1806166825963</v>
      </c>
      <c r="DN3" s="137">
        <f>Table13[[#This Row],[Recreational Assessment]]+Table13[[#This Row],[Storm Assessment]]</f>
        <v>4246.1806166825963</v>
      </c>
      <c r="DO3" s="145" t="e">
        <f>Methodology!#REF!</f>
        <v>#REF!</v>
      </c>
      <c r="DP3" s="146" t="e">
        <f>(Table13[[#This Row],[JUST]]*Table13[[#This Row],[Ad Valorem Recreational Millage]])/1000</f>
        <v>#REF!</v>
      </c>
    </row>
    <row r="4" spans="1:120" x14ac:dyDescent="0.3">
      <c r="A4">
        <v>278</v>
      </c>
      <c r="B4">
        <v>1</v>
      </c>
      <c r="C4" s="165" t="s">
        <v>1113</v>
      </c>
      <c r="D4" t="s">
        <v>216</v>
      </c>
      <c r="E4" t="s">
        <v>1114</v>
      </c>
      <c r="F4">
        <v>10004894</v>
      </c>
      <c r="G4" s="32" t="s">
        <v>661</v>
      </c>
      <c r="H4" t="s">
        <v>672</v>
      </c>
      <c r="I4" t="s">
        <v>226</v>
      </c>
      <c r="J4">
        <v>1</v>
      </c>
      <c r="K4">
        <v>0</v>
      </c>
      <c r="L4">
        <v>0</v>
      </c>
      <c r="M4">
        <v>9.1800000000000007E-2</v>
      </c>
      <c r="N4" t="s">
        <v>135</v>
      </c>
      <c r="O4" t="s">
        <v>136</v>
      </c>
      <c r="S4" t="s">
        <v>140</v>
      </c>
      <c r="W4" t="s">
        <v>1115</v>
      </c>
      <c r="X4" t="s">
        <v>1105</v>
      </c>
      <c r="Y4" t="s">
        <v>144</v>
      </c>
      <c r="Z4" t="s">
        <v>1116</v>
      </c>
      <c r="AA4" t="s">
        <v>145</v>
      </c>
      <c r="AB4" t="s">
        <v>146</v>
      </c>
      <c r="AC4" s="119">
        <v>245166</v>
      </c>
      <c r="AD4">
        <v>245166</v>
      </c>
      <c r="AE4">
        <v>245166</v>
      </c>
      <c r="AF4">
        <v>0</v>
      </c>
      <c r="AG4">
        <v>245166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 s="32">
        <v>0</v>
      </c>
      <c r="AO4">
        <v>0</v>
      </c>
      <c r="AP4">
        <v>0</v>
      </c>
      <c r="AQ4">
        <v>0</v>
      </c>
      <c r="AR4">
        <v>0</v>
      </c>
      <c r="AS4">
        <v>1</v>
      </c>
      <c r="AT4">
        <v>1990</v>
      </c>
      <c r="AV4">
        <v>714</v>
      </c>
      <c r="AW4">
        <v>714</v>
      </c>
      <c r="AX4">
        <v>2</v>
      </c>
      <c r="AY4">
        <v>0</v>
      </c>
      <c r="AZ4">
        <v>0.5</v>
      </c>
      <c r="BS4" t="s">
        <v>1107</v>
      </c>
      <c r="BU4" t="s">
        <v>1108</v>
      </c>
      <c r="BV4" t="s">
        <v>1109</v>
      </c>
      <c r="BX4" t="s">
        <v>145</v>
      </c>
      <c r="BY4" t="s">
        <v>149</v>
      </c>
      <c r="BZ4" t="s">
        <v>146</v>
      </c>
      <c r="CB4" s="27">
        <v>33055</v>
      </c>
      <c r="CC4">
        <v>140000</v>
      </c>
      <c r="CD4" t="s">
        <v>210</v>
      </c>
      <c r="CE4" t="s">
        <v>151</v>
      </c>
      <c r="CF4" t="s">
        <v>151</v>
      </c>
      <c r="CG4" t="s">
        <v>1117</v>
      </c>
      <c r="CZ4" t="s">
        <v>1118</v>
      </c>
      <c r="DA4" t="s">
        <v>154</v>
      </c>
      <c r="DB4" t="s">
        <v>672</v>
      </c>
      <c r="DC4" t="s">
        <v>672</v>
      </c>
      <c r="DE4">
        <v>714</v>
      </c>
      <c r="DF4">
        <v>1991</v>
      </c>
      <c r="DG4" t="s">
        <v>1119</v>
      </c>
      <c r="DH4">
        <v>7</v>
      </c>
      <c r="DI4" s="128" t="s">
        <v>156</v>
      </c>
      <c r="DJ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" s="130">
        <f>Table13[[#This Row],[JUST]]*Table13[[#This Row],[Storm Millage]]/1000</f>
        <v>0</v>
      </c>
      <c r="DL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" s="136">
        <f>Table13[[#This Row],[JUST]]*Table13[[#This Row],[Recreational Millage]]/1000</f>
        <v>4246.1806166825963</v>
      </c>
      <c r="DN4" s="137">
        <f>Table13[[#This Row],[Recreational Assessment]]+Table13[[#This Row],[Storm Assessment]]</f>
        <v>4246.1806166825963</v>
      </c>
      <c r="DO4" s="145" t="e">
        <f>Methodology!#REF!</f>
        <v>#REF!</v>
      </c>
      <c r="DP4" s="146" t="e">
        <f>(Table13[[#This Row],[JUST]]*Table13[[#This Row],[Ad Valorem Recreational Millage]])/1000</f>
        <v>#REF!</v>
      </c>
    </row>
    <row r="5" spans="1:120" x14ac:dyDescent="0.3">
      <c r="A5">
        <v>303</v>
      </c>
      <c r="B5">
        <v>1</v>
      </c>
      <c r="C5" s="165" t="s">
        <v>1120</v>
      </c>
      <c r="D5" t="s">
        <v>216</v>
      </c>
      <c r="E5" t="s">
        <v>1121</v>
      </c>
      <c r="F5">
        <v>10004895</v>
      </c>
      <c r="G5" s="32" t="s">
        <v>661</v>
      </c>
      <c r="H5" t="s">
        <v>672</v>
      </c>
      <c r="I5" t="s">
        <v>226</v>
      </c>
      <c r="J5">
        <v>1</v>
      </c>
      <c r="K5">
        <v>0</v>
      </c>
      <c r="L5">
        <v>0</v>
      </c>
      <c r="M5">
        <v>9.1800000000000007E-2</v>
      </c>
      <c r="N5" t="s">
        <v>135</v>
      </c>
      <c r="O5" t="s">
        <v>136</v>
      </c>
      <c r="S5" t="s">
        <v>140</v>
      </c>
      <c r="W5" t="s">
        <v>1122</v>
      </c>
      <c r="X5" t="s">
        <v>1105</v>
      </c>
      <c r="Y5" t="s">
        <v>144</v>
      </c>
      <c r="Z5" t="s">
        <v>1123</v>
      </c>
      <c r="AA5" t="s">
        <v>145</v>
      </c>
      <c r="AB5" t="s">
        <v>146</v>
      </c>
      <c r="AC5" s="119">
        <v>245166</v>
      </c>
      <c r="AD5">
        <v>245166</v>
      </c>
      <c r="AE5">
        <v>245166</v>
      </c>
      <c r="AF5">
        <v>0</v>
      </c>
      <c r="AG5">
        <v>245166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 s="32">
        <v>0</v>
      </c>
      <c r="AO5">
        <v>0</v>
      </c>
      <c r="AP5">
        <v>0</v>
      </c>
      <c r="AQ5">
        <v>0</v>
      </c>
      <c r="AR5">
        <v>0</v>
      </c>
      <c r="AS5">
        <v>1</v>
      </c>
      <c r="AT5">
        <v>1990</v>
      </c>
      <c r="AV5">
        <v>714</v>
      </c>
      <c r="AW5">
        <v>714</v>
      </c>
      <c r="AX5">
        <v>2</v>
      </c>
      <c r="AY5">
        <v>0</v>
      </c>
      <c r="AZ5">
        <v>0.5</v>
      </c>
      <c r="BS5" t="s">
        <v>1107</v>
      </c>
      <c r="BU5" t="s">
        <v>1108</v>
      </c>
      <c r="BV5" t="s">
        <v>1109</v>
      </c>
      <c r="BX5" t="s">
        <v>145</v>
      </c>
      <c r="BY5" t="s">
        <v>149</v>
      </c>
      <c r="BZ5" t="s">
        <v>146</v>
      </c>
      <c r="CB5" s="27">
        <v>33604</v>
      </c>
      <c r="CC5">
        <v>160000</v>
      </c>
      <c r="CD5" t="s">
        <v>210</v>
      </c>
      <c r="CE5" t="s">
        <v>151</v>
      </c>
      <c r="CF5" t="s">
        <v>151</v>
      </c>
      <c r="CG5" t="s">
        <v>1124</v>
      </c>
      <c r="CZ5" t="s">
        <v>1125</v>
      </c>
      <c r="DA5" t="s">
        <v>154</v>
      </c>
      <c r="DB5" t="s">
        <v>672</v>
      </c>
      <c r="DC5" t="s">
        <v>672</v>
      </c>
      <c r="DE5">
        <v>714</v>
      </c>
      <c r="DF5">
        <v>1991</v>
      </c>
      <c r="DG5" t="s">
        <v>1126</v>
      </c>
      <c r="DH5">
        <v>7</v>
      </c>
      <c r="DI5" s="128" t="s">
        <v>156</v>
      </c>
      <c r="DJ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" s="130">
        <f>Table13[[#This Row],[JUST]]*Table13[[#This Row],[Storm Millage]]/1000</f>
        <v>0</v>
      </c>
      <c r="DL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" s="136">
        <f>Table13[[#This Row],[JUST]]*Table13[[#This Row],[Recreational Millage]]/1000</f>
        <v>4246.1806166825963</v>
      </c>
      <c r="DN5" s="137">
        <f>Table13[[#This Row],[Recreational Assessment]]+Table13[[#This Row],[Storm Assessment]]</f>
        <v>4246.1806166825963</v>
      </c>
      <c r="DO5" s="145" t="e">
        <f>Methodology!#REF!</f>
        <v>#REF!</v>
      </c>
      <c r="DP5" s="146" t="e">
        <f>(Table13[[#This Row],[JUST]]*Table13[[#This Row],[Ad Valorem Recreational Millage]])/1000</f>
        <v>#REF!</v>
      </c>
    </row>
    <row r="6" spans="1:120" x14ac:dyDescent="0.3">
      <c r="A6">
        <v>114</v>
      </c>
      <c r="B6">
        <v>1</v>
      </c>
      <c r="C6" s="165" t="s">
        <v>2611</v>
      </c>
      <c r="D6" t="s">
        <v>216</v>
      </c>
      <c r="E6" t="s">
        <v>1262</v>
      </c>
      <c r="F6">
        <v>10004896</v>
      </c>
      <c r="G6" s="32" t="s">
        <v>661</v>
      </c>
      <c r="H6" t="s">
        <v>672</v>
      </c>
      <c r="I6" t="s">
        <v>226</v>
      </c>
      <c r="J6">
        <v>1</v>
      </c>
      <c r="K6">
        <v>0</v>
      </c>
      <c r="L6">
        <v>0</v>
      </c>
      <c r="M6">
        <v>9.1800000000000007E-2</v>
      </c>
      <c r="N6" t="s">
        <v>135</v>
      </c>
      <c r="O6" t="s">
        <v>136</v>
      </c>
      <c r="S6" t="s">
        <v>140</v>
      </c>
      <c r="W6" t="s">
        <v>2612</v>
      </c>
      <c r="X6" t="s">
        <v>1105</v>
      </c>
      <c r="Y6" t="s">
        <v>144</v>
      </c>
      <c r="Z6" t="s">
        <v>2613</v>
      </c>
      <c r="AA6" t="s">
        <v>145</v>
      </c>
      <c r="AB6" t="s">
        <v>146</v>
      </c>
      <c r="AC6" s="119">
        <v>245166</v>
      </c>
      <c r="AD6">
        <v>245166</v>
      </c>
      <c r="AE6">
        <v>245166</v>
      </c>
      <c r="AF6">
        <v>0</v>
      </c>
      <c r="AG6">
        <v>245166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 s="32">
        <v>0</v>
      </c>
      <c r="AO6">
        <v>0</v>
      </c>
      <c r="AP6">
        <v>0</v>
      </c>
      <c r="AQ6">
        <v>0</v>
      </c>
      <c r="AR6">
        <v>0</v>
      </c>
      <c r="AS6">
        <v>1</v>
      </c>
      <c r="AT6">
        <v>1990</v>
      </c>
      <c r="AV6">
        <v>714</v>
      </c>
      <c r="AW6">
        <v>714</v>
      </c>
      <c r="AX6">
        <v>2</v>
      </c>
      <c r="AY6">
        <v>0</v>
      </c>
      <c r="AZ6">
        <v>0.5</v>
      </c>
      <c r="BS6" t="s">
        <v>2614</v>
      </c>
      <c r="BV6" t="s">
        <v>1109</v>
      </c>
      <c r="BX6" t="s">
        <v>145</v>
      </c>
      <c r="BY6" t="s">
        <v>149</v>
      </c>
      <c r="BZ6" t="s">
        <v>146</v>
      </c>
      <c r="CB6" s="27">
        <v>38534</v>
      </c>
      <c r="CC6">
        <v>400000</v>
      </c>
      <c r="CD6" t="s">
        <v>210</v>
      </c>
      <c r="CE6" t="s">
        <v>151</v>
      </c>
      <c r="CF6" t="s">
        <v>151</v>
      </c>
      <c r="CG6" t="s">
        <v>2615</v>
      </c>
      <c r="CH6" s="27">
        <v>35919</v>
      </c>
      <c r="CI6">
        <v>125000</v>
      </c>
      <c r="CJ6" t="s">
        <v>210</v>
      </c>
      <c r="CK6" t="s">
        <v>151</v>
      </c>
      <c r="CL6" t="s">
        <v>151</v>
      </c>
      <c r="CM6" t="s">
        <v>2616</v>
      </c>
      <c r="CN6" s="27">
        <v>33055</v>
      </c>
      <c r="CO6">
        <v>150000</v>
      </c>
      <c r="CP6" t="s">
        <v>210</v>
      </c>
      <c r="CQ6" t="s">
        <v>151</v>
      </c>
      <c r="CR6" t="s">
        <v>151</v>
      </c>
      <c r="CS6" t="s">
        <v>2617</v>
      </c>
      <c r="CZ6" t="s">
        <v>2618</v>
      </c>
      <c r="DA6" t="s">
        <v>154</v>
      </c>
      <c r="DB6" t="s">
        <v>672</v>
      </c>
      <c r="DC6" t="s">
        <v>672</v>
      </c>
      <c r="DE6">
        <v>714</v>
      </c>
      <c r="DF6">
        <v>1991</v>
      </c>
      <c r="DG6" t="s">
        <v>2619</v>
      </c>
      <c r="DH6">
        <v>7</v>
      </c>
      <c r="DI6" s="128" t="s">
        <v>156</v>
      </c>
      <c r="DJ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" s="130">
        <f>Table13[[#This Row],[JUST]]*Table13[[#This Row],[Storm Millage]]/1000</f>
        <v>0</v>
      </c>
      <c r="DL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6" s="136">
        <f>Table13[[#This Row],[JUST]]*Table13[[#This Row],[Recreational Millage]]/1000</f>
        <v>4246.1806166825963</v>
      </c>
      <c r="DN6" s="137">
        <f>Table13[[#This Row],[Recreational Assessment]]+Table13[[#This Row],[Storm Assessment]]</f>
        <v>4246.1806166825963</v>
      </c>
      <c r="DO6" s="145" t="e">
        <f>Methodology!#REF!</f>
        <v>#REF!</v>
      </c>
      <c r="DP6" s="146" t="e">
        <f>(Table13[[#This Row],[JUST]]*Table13[[#This Row],[Ad Valorem Recreational Millage]])/1000</f>
        <v>#REF!</v>
      </c>
    </row>
    <row r="7" spans="1:120" x14ac:dyDescent="0.3">
      <c r="A7">
        <v>688</v>
      </c>
      <c r="B7">
        <v>1</v>
      </c>
      <c r="C7" s="165" t="s">
        <v>6801</v>
      </c>
      <c r="D7" t="s">
        <v>3890</v>
      </c>
      <c r="E7" t="s">
        <v>3269</v>
      </c>
      <c r="F7">
        <v>10439836</v>
      </c>
      <c r="G7" s="32" t="s">
        <v>6478</v>
      </c>
      <c r="I7" t="s">
        <v>134</v>
      </c>
      <c r="J7">
        <v>5008.8599999999997</v>
      </c>
      <c r="K7">
        <v>0</v>
      </c>
      <c r="L7">
        <v>0</v>
      </c>
      <c r="M7">
        <v>0.115</v>
      </c>
      <c r="N7" t="s">
        <v>135</v>
      </c>
      <c r="O7" t="s">
        <v>136</v>
      </c>
      <c r="P7" t="s">
        <v>137</v>
      </c>
      <c r="Q7" t="s">
        <v>138</v>
      </c>
      <c r="S7" t="s">
        <v>140</v>
      </c>
      <c r="T7">
        <v>7000</v>
      </c>
      <c r="U7" t="s">
        <v>6479</v>
      </c>
      <c r="W7" t="s">
        <v>6690</v>
      </c>
      <c r="Y7" t="s">
        <v>6690</v>
      </c>
      <c r="AA7" t="s">
        <v>145</v>
      </c>
      <c r="AC7" s="119">
        <v>250443</v>
      </c>
      <c r="AD7">
        <v>200004</v>
      </c>
      <c r="AE7">
        <v>0</v>
      </c>
      <c r="AF7">
        <v>250443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 s="32">
        <v>0</v>
      </c>
      <c r="AO7">
        <v>0</v>
      </c>
      <c r="AP7">
        <v>200004</v>
      </c>
      <c r="AQ7">
        <v>0</v>
      </c>
      <c r="AR7">
        <v>0</v>
      </c>
      <c r="BS7" t="s">
        <v>6482</v>
      </c>
      <c r="BU7" t="s">
        <v>6483</v>
      </c>
      <c r="BV7" t="s">
        <v>6484</v>
      </c>
      <c r="BX7" t="s">
        <v>1158</v>
      </c>
      <c r="BY7" t="s">
        <v>430</v>
      </c>
      <c r="BZ7" t="s">
        <v>6485</v>
      </c>
      <c r="CZ7" t="s">
        <v>6802</v>
      </c>
      <c r="DA7" t="s">
        <v>154</v>
      </c>
      <c r="DF7">
        <v>1997</v>
      </c>
      <c r="DG7" t="s">
        <v>6803</v>
      </c>
      <c r="DH7">
        <v>7</v>
      </c>
      <c r="DI7" s="128" t="s">
        <v>156</v>
      </c>
      <c r="DJ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" s="130">
        <f>Table13[[#This Row],[JUST]]*Table13[[#This Row],[Storm Millage]]/1000</f>
        <v>0</v>
      </c>
      <c r="DL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7" s="136">
        <f>Table13[[#This Row],[JUST]]*Table13[[#This Row],[Recreational Millage]]/1000</f>
        <v>4337.5762225750696</v>
      </c>
      <c r="DN7" s="137">
        <f>Table13[[#This Row],[Recreational Assessment]]+Table13[[#This Row],[Storm Assessment]]</f>
        <v>4337.5762225750696</v>
      </c>
      <c r="DO7" s="145" t="e">
        <f>Methodology!#REF!</f>
        <v>#REF!</v>
      </c>
      <c r="DP7" s="146" t="e">
        <f>(Table13[[#This Row],[JUST]]*Table13[[#This Row],[Ad Valorem Recreational Millage]])/1000</f>
        <v>#REF!</v>
      </c>
    </row>
    <row r="8" spans="1:120" x14ac:dyDescent="0.3">
      <c r="A8">
        <v>1094</v>
      </c>
      <c r="B8">
        <v>1</v>
      </c>
      <c r="C8" s="165" t="s">
        <v>4122</v>
      </c>
      <c r="D8" t="s">
        <v>158</v>
      </c>
      <c r="E8" t="s">
        <v>132</v>
      </c>
      <c r="F8">
        <v>10004781</v>
      </c>
      <c r="G8" s="32" t="s">
        <v>1166</v>
      </c>
      <c r="I8" t="s">
        <v>134</v>
      </c>
      <c r="J8">
        <v>2396</v>
      </c>
      <c r="K8">
        <v>0</v>
      </c>
      <c r="L8">
        <v>0</v>
      </c>
      <c r="M8">
        <v>5.5E-2</v>
      </c>
      <c r="N8" t="s">
        <v>135</v>
      </c>
      <c r="O8" t="s">
        <v>136</v>
      </c>
      <c r="P8" t="s">
        <v>137</v>
      </c>
      <c r="Q8" t="s">
        <v>138</v>
      </c>
      <c r="R8" t="s">
        <v>139</v>
      </c>
      <c r="S8" t="s">
        <v>140</v>
      </c>
      <c r="T8">
        <v>1700</v>
      </c>
      <c r="U8" t="s">
        <v>3658</v>
      </c>
      <c r="W8" t="s">
        <v>4123</v>
      </c>
      <c r="X8" t="s">
        <v>4124</v>
      </c>
      <c r="Y8" t="s">
        <v>144</v>
      </c>
      <c r="AA8" t="s">
        <v>145</v>
      </c>
      <c r="AB8" t="s">
        <v>146</v>
      </c>
      <c r="AC8" s="119">
        <v>285266</v>
      </c>
      <c r="AD8">
        <v>272276</v>
      </c>
      <c r="AE8">
        <v>272276</v>
      </c>
      <c r="AF8">
        <v>235072</v>
      </c>
      <c r="AG8">
        <v>50194</v>
      </c>
      <c r="AH8">
        <v>0</v>
      </c>
      <c r="AI8">
        <v>864</v>
      </c>
      <c r="AJ8">
        <v>0</v>
      </c>
      <c r="AK8">
        <v>0</v>
      </c>
      <c r="AL8">
        <v>0</v>
      </c>
      <c r="AM8">
        <v>0</v>
      </c>
      <c r="AN8" s="32">
        <v>0</v>
      </c>
      <c r="AO8">
        <v>0</v>
      </c>
      <c r="AP8">
        <v>0</v>
      </c>
      <c r="AQ8">
        <v>0</v>
      </c>
      <c r="AR8">
        <v>0</v>
      </c>
      <c r="AS8">
        <v>1</v>
      </c>
      <c r="AT8">
        <v>1972</v>
      </c>
      <c r="AV8">
        <v>792</v>
      </c>
      <c r="AW8">
        <v>590</v>
      </c>
      <c r="AX8">
        <v>1</v>
      </c>
      <c r="AY8">
        <v>0</v>
      </c>
      <c r="AZ8">
        <v>0</v>
      </c>
      <c r="BS8" t="s">
        <v>4125</v>
      </c>
      <c r="BU8" t="s">
        <v>4126</v>
      </c>
      <c r="BV8" t="s">
        <v>4127</v>
      </c>
      <c r="BX8" t="s">
        <v>4128</v>
      </c>
      <c r="BY8" t="s">
        <v>264</v>
      </c>
      <c r="BZ8" t="s">
        <v>4129</v>
      </c>
      <c r="CB8" s="27">
        <v>35667</v>
      </c>
      <c r="CC8">
        <v>129500</v>
      </c>
      <c r="CD8" t="s">
        <v>210</v>
      </c>
      <c r="CE8" t="s">
        <v>151</v>
      </c>
      <c r="CF8" t="s">
        <v>151</v>
      </c>
      <c r="CG8" t="s">
        <v>4130</v>
      </c>
      <c r="CH8" s="27">
        <v>35065</v>
      </c>
      <c r="CI8">
        <v>115000</v>
      </c>
      <c r="CJ8" t="s">
        <v>210</v>
      </c>
      <c r="CK8" t="s">
        <v>181</v>
      </c>
      <c r="CL8" t="s">
        <v>181</v>
      </c>
      <c r="CM8" t="s">
        <v>4131</v>
      </c>
      <c r="CN8" s="27">
        <v>29952</v>
      </c>
      <c r="CO8">
        <v>52000</v>
      </c>
      <c r="CP8" t="s">
        <v>210</v>
      </c>
      <c r="CQ8" t="s">
        <v>151</v>
      </c>
      <c r="CR8" t="s">
        <v>151</v>
      </c>
      <c r="CS8" t="s">
        <v>4132</v>
      </c>
      <c r="CZ8" t="s">
        <v>4133</v>
      </c>
      <c r="DA8" t="s">
        <v>154</v>
      </c>
      <c r="DB8" t="s">
        <v>672</v>
      </c>
      <c r="DC8" t="s">
        <v>672</v>
      </c>
      <c r="DE8">
        <v>636</v>
      </c>
      <c r="DF8">
        <v>1900</v>
      </c>
      <c r="DG8" t="s">
        <v>4134</v>
      </c>
      <c r="DH8">
        <v>7</v>
      </c>
      <c r="DI8" s="128" t="s">
        <v>156</v>
      </c>
      <c r="DJ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" s="130">
        <f>Table13[[#This Row],[JUST]]*Table13[[#This Row],[Storm Millage]]/1000</f>
        <v>0</v>
      </c>
      <c r="DL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8" s="136">
        <f>Table13[[#This Row],[JUST]]*Table13[[#This Row],[Recreational Millage]]/1000</f>
        <v>4940.6971594698189</v>
      </c>
      <c r="DN8" s="137">
        <f>Table13[[#This Row],[Recreational Assessment]]+Table13[[#This Row],[Storm Assessment]]</f>
        <v>4940.6971594698189</v>
      </c>
      <c r="DO8" s="145" t="e">
        <f>Methodology!#REF!</f>
        <v>#REF!</v>
      </c>
      <c r="DP8" s="146" t="e">
        <f>(Table13[[#This Row],[JUST]]*Table13[[#This Row],[Ad Valorem Recreational Millage]])/1000</f>
        <v>#REF!</v>
      </c>
    </row>
    <row r="9" spans="1:120" x14ac:dyDescent="0.3">
      <c r="A9">
        <v>599</v>
      </c>
      <c r="B9">
        <v>1</v>
      </c>
      <c r="C9" s="165" t="s">
        <v>5065</v>
      </c>
      <c r="D9" t="s">
        <v>540</v>
      </c>
      <c r="E9" t="s">
        <v>170</v>
      </c>
      <c r="F9">
        <v>10003923</v>
      </c>
      <c r="G9" s="32" t="s">
        <v>1166</v>
      </c>
      <c r="I9" t="s">
        <v>134</v>
      </c>
      <c r="J9">
        <v>5131</v>
      </c>
      <c r="K9">
        <v>0</v>
      </c>
      <c r="L9">
        <v>0</v>
      </c>
      <c r="M9">
        <v>0.1178</v>
      </c>
      <c r="N9" t="s">
        <v>135</v>
      </c>
      <c r="O9" t="s">
        <v>136</v>
      </c>
      <c r="S9" t="s">
        <v>140</v>
      </c>
      <c r="T9">
        <v>1700</v>
      </c>
      <c r="U9" t="s">
        <v>3658</v>
      </c>
      <c r="V9" t="s">
        <v>205</v>
      </c>
      <c r="W9" t="s">
        <v>232</v>
      </c>
      <c r="Y9" t="s">
        <v>232</v>
      </c>
      <c r="AA9" t="s">
        <v>145</v>
      </c>
      <c r="AB9" t="s">
        <v>146</v>
      </c>
      <c r="AC9" s="119">
        <v>333247</v>
      </c>
      <c r="AD9">
        <v>333247</v>
      </c>
      <c r="AE9">
        <v>333247</v>
      </c>
      <c r="AF9">
        <v>256663</v>
      </c>
      <c r="AG9">
        <v>75337</v>
      </c>
      <c r="AH9">
        <v>1247</v>
      </c>
      <c r="AI9">
        <v>0</v>
      </c>
      <c r="AJ9">
        <v>0</v>
      </c>
      <c r="AK9">
        <v>0</v>
      </c>
      <c r="AL9">
        <v>0</v>
      </c>
      <c r="AM9">
        <v>0</v>
      </c>
      <c r="AN9" s="32">
        <v>0</v>
      </c>
      <c r="AO9">
        <v>0</v>
      </c>
      <c r="AP9">
        <v>0</v>
      </c>
      <c r="AQ9">
        <v>0</v>
      </c>
      <c r="AR9">
        <v>0</v>
      </c>
      <c r="AS9">
        <v>1</v>
      </c>
      <c r="AT9">
        <v>1976</v>
      </c>
      <c r="AV9">
        <v>942</v>
      </c>
      <c r="AW9">
        <v>896</v>
      </c>
      <c r="AX9">
        <v>1</v>
      </c>
      <c r="AY9">
        <v>0</v>
      </c>
      <c r="AZ9">
        <v>0</v>
      </c>
      <c r="BS9" t="s">
        <v>5066</v>
      </c>
      <c r="BT9" t="s">
        <v>5067</v>
      </c>
      <c r="BV9" t="s">
        <v>3204</v>
      </c>
      <c r="BX9" t="s">
        <v>193</v>
      </c>
      <c r="BY9" t="s">
        <v>194</v>
      </c>
      <c r="BZ9" t="s">
        <v>195</v>
      </c>
      <c r="CB9" s="27">
        <v>42342</v>
      </c>
      <c r="CC9">
        <v>210000</v>
      </c>
      <c r="CD9" t="s">
        <v>210</v>
      </c>
      <c r="CE9" t="s">
        <v>181</v>
      </c>
      <c r="CF9" t="s">
        <v>724</v>
      </c>
      <c r="CG9" t="s">
        <v>5068</v>
      </c>
      <c r="CH9" s="27">
        <v>32782</v>
      </c>
      <c r="CI9">
        <v>160000</v>
      </c>
      <c r="CJ9" t="s">
        <v>210</v>
      </c>
      <c r="CK9" t="s">
        <v>196</v>
      </c>
      <c r="CL9" t="s">
        <v>196</v>
      </c>
      <c r="CM9" t="s">
        <v>5069</v>
      </c>
      <c r="CZ9" t="s">
        <v>5070</v>
      </c>
      <c r="DA9" t="s">
        <v>154</v>
      </c>
      <c r="DB9" t="s">
        <v>672</v>
      </c>
      <c r="DC9" t="s">
        <v>672</v>
      </c>
      <c r="DE9">
        <v>910</v>
      </c>
      <c r="DF9">
        <v>1900</v>
      </c>
      <c r="DG9" t="s">
        <v>5071</v>
      </c>
      <c r="DH9">
        <v>7</v>
      </c>
      <c r="DI9" s="128" t="s">
        <v>156</v>
      </c>
      <c r="DJ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" s="130">
        <f>Table13[[#This Row],[JUST]]*Table13[[#This Row],[Storm Millage]]/1000</f>
        <v>0</v>
      </c>
      <c r="DL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9" s="136">
        <f>Table13[[#This Row],[JUST]]*Table13[[#This Row],[Recreational Millage]]/1000</f>
        <v>5771.7095843943507</v>
      </c>
      <c r="DN9" s="137">
        <f>Table13[[#This Row],[Recreational Assessment]]+Table13[[#This Row],[Storm Assessment]]</f>
        <v>5771.7095843943507</v>
      </c>
      <c r="DO9" s="145" t="e">
        <f>Methodology!#REF!</f>
        <v>#REF!</v>
      </c>
      <c r="DP9" s="146" t="e">
        <f>(Table13[[#This Row],[JUST]]*Table13[[#This Row],[Ad Valorem Recreational Millage]])/1000</f>
        <v>#REF!</v>
      </c>
    </row>
    <row r="10" spans="1:120" x14ac:dyDescent="0.3">
      <c r="A10">
        <v>717</v>
      </c>
      <c r="B10">
        <v>1</v>
      </c>
      <c r="C10" s="165" t="s">
        <v>4149</v>
      </c>
      <c r="D10" t="s">
        <v>4150</v>
      </c>
      <c r="E10" t="s">
        <v>170</v>
      </c>
      <c r="F10">
        <v>10004127</v>
      </c>
      <c r="G10" s="32" t="s">
        <v>1166</v>
      </c>
      <c r="I10" t="s">
        <v>134</v>
      </c>
      <c r="J10">
        <v>25585</v>
      </c>
      <c r="K10">
        <v>0</v>
      </c>
      <c r="L10">
        <v>0</v>
      </c>
      <c r="M10">
        <v>0.46</v>
      </c>
      <c r="N10" t="s">
        <v>135</v>
      </c>
      <c r="O10" t="s">
        <v>136</v>
      </c>
      <c r="P10" t="s">
        <v>137</v>
      </c>
      <c r="Q10" t="s">
        <v>138</v>
      </c>
      <c r="R10" t="s">
        <v>4151</v>
      </c>
      <c r="S10" t="s">
        <v>140</v>
      </c>
      <c r="T10">
        <v>1700</v>
      </c>
      <c r="U10" t="s">
        <v>3658</v>
      </c>
      <c r="W10" t="s">
        <v>4152</v>
      </c>
      <c r="X10" t="s">
        <v>4153</v>
      </c>
      <c r="Y10" t="s">
        <v>189</v>
      </c>
      <c r="AA10" t="s">
        <v>145</v>
      </c>
      <c r="AB10" t="s">
        <v>146</v>
      </c>
      <c r="AC10" s="119">
        <v>479200</v>
      </c>
      <c r="AD10">
        <v>392427</v>
      </c>
      <c r="AE10">
        <v>392427</v>
      </c>
      <c r="AF10">
        <v>414782</v>
      </c>
      <c r="AG10">
        <v>64418</v>
      </c>
      <c r="AH10">
        <v>6957</v>
      </c>
      <c r="AI10">
        <v>0</v>
      </c>
      <c r="AJ10">
        <v>0</v>
      </c>
      <c r="AK10">
        <v>0</v>
      </c>
      <c r="AL10">
        <v>0</v>
      </c>
      <c r="AM10">
        <v>0</v>
      </c>
      <c r="AN10" s="32">
        <v>0</v>
      </c>
      <c r="AO10">
        <v>0</v>
      </c>
      <c r="AP10">
        <v>0</v>
      </c>
      <c r="AQ10">
        <v>0</v>
      </c>
      <c r="AR10">
        <v>0</v>
      </c>
      <c r="AS10">
        <v>1</v>
      </c>
      <c r="AT10">
        <v>1983</v>
      </c>
      <c r="AV10">
        <v>3660</v>
      </c>
      <c r="AW10">
        <v>2891</v>
      </c>
      <c r="AX10">
        <v>1</v>
      </c>
      <c r="AY10">
        <v>0</v>
      </c>
      <c r="AZ10">
        <v>0</v>
      </c>
      <c r="BS10" t="s">
        <v>4154</v>
      </c>
      <c r="BV10" t="s">
        <v>4155</v>
      </c>
      <c r="BX10" t="s">
        <v>1619</v>
      </c>
      <c r="BY10" t="s">
        <v>149</v>
      </c>
      <c r="BZ10" t="s">
        <v>3931</v>
      </c>
      <c r="CB10" s="27">
        <v>36991</v>
      </c>
      <c r="CC10">
        <v>300000</v>
      </c>
      <c r="CD10" t="s">
        <v>210</v>
      </c>
      <c r="CE10" t="s">
        <v>151</v>
      </c>
      <c r="CF10" t="s">
        <v>151</v>
      </c>
      <c r="CG10" t="s">
        <v>4156</v>
      </c>
      <c r="CH10" s="27">
        <v>26724</v>
      </c>
      <c r="CI10">
        <v>49500</v>
      </c>
      <c r="CJ10" t="s">
        <v>150</v>
      </c>
      <c r="CK10" t="s">
        <v>151</v>
      </c>
      <c r="CL10" t="s">
        <v>151</v>
      </c>
      <c r="CM10" t="s">
        <v>4157</v>
      </c>
      <c r="CZ10" t="s">
        <v>4158</v>
      </c>
      <c r="DA10" t="s">
        <v>154</v>
      </c>
      <c r="DB10" t="s">
        <v>672</v>
      </c>
      <c r="DC10" t="s">
        <v>672</v>
      </c>
      <c r="DE10">
        <v>3032</v>
      </c>
      <c r="DF10">
        <v>1900</v>
      </c>
      <c r="DG10" t="s">
        <v>4159</v>
      </c>
      <c r="DH10">
        <v>7</v>
      </c>
      <c r="DI10" s="128" t="s">
        <v>156</v>
      </c>
      <c r="DJ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" s="130">
        <f>Table13[[#This Row],[JUST]]*Table13[[#This Row],[Storm Millage]]/1000</f>
        <v>0</v>
      </c>
      <c r="DL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0" s="136">
        <f>Table13[[#This Row],[JUST]]*Table13[[#This Row],[Recreational Millage]]/1000</f>
        <v>8299.5592843799732</v>
      </c>
      <c r="DN10" s="137">
        <f>Table13[[#This Row],[Recreational Assessment]]+Table13[[#This Row],[Storm Assessment]]</f>
        <v>8299.5592843799732</v>
      </c>
      <c r="DO10" s="145" t="e">
        <f>Methodology!#REF!</f>
        <v>#REF!</v>
      </c>
      <c r="DP10" s="146" t="e">
        <f>(Table13[[#This Row],[JUST]]*Table13[[#This Row],[Ad Valorem Recreational Millage]])/1000</f>
        <v>#REF!</v>
      </c>
    </row>
    <row r="11" spans="1:120" x14ac:dyDescent="0.3">
      <c r="A11">
        <v>759</v>
      </c>
      <c r="B11">
        <v>1</v>
      </c>
      <c r="C11" s="165" t="s">
        <v>6684</v>
      </c>
      <c r="D11" t="s">
        <v>3890</v>
      </c>
      <c r="E11" t="s">
        <v>3234</v>
      </c>
      <c r="F11">
        <v>10004145</v>
      </c>
      <c r="G11" s="32" t="s">
        <v>6478</v>
      </c>
      <c r="I11" t="s">
        <v>134</v>
      </c>
      <c r="J11">
        <v>5617</v>
      </c>
      <c r="K11">
        <v>0</v>
      </c>
      <c r="L11">
        <v>0</v>
      </c>
      <c r="M11">
        <v>0.13200000000000001</v>
      </c>
      <c r="N11" t="s">
        <v>135</v>
      </c>
      <c r="O11" t="s">
        <v>136</v>
      </c>
      <c r="P11" t="s">
        <v>137</v>
      </c>
      <c r="Q11" t="s">
        <v>138</v>
      </c>
      <c r="R11" t="s">
        <v>139</v>
      </c>
      <c r="S11" t="s">
        <v>140</v>
      </c>
      <c r="T11">
        <v>7000</v>
      </c>
      <c r="U11" t="s">
        <v>6479</v>
      </c>
      <c r="W11" t="s">
        <v>6685</v>
      </c>
      <c r="X11" t="s">
        <v>6686</v>
      </c>
      <c r="Y11" t="s">
        <v>189</v>
      </c>
      <c r="AA11" t="s">
        <v>145</v>
      </c>
      <c r="AB11" t="s">
        <v>146</v>
      </c>
      <c r="AC11" s="119">
        <v>533615</v>
      </c>
      <c r="AD11">
        <v>497543</v>
      </c>
      <c r="AE11">
        <v>0</v>
      </c>
      <c r="AF11">
        <v>533615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 s="32">
        <v>0</v>
      </c>
      <c r="AO11">
        <v>0</v>
      </c>
      <c r="AP11">
        <v>497543</v>
      </c>
      <c r="AQ11">
        <v>0</v>
      </c>
      <c r="AR11">
        <v>0</v>
      </c>
      <c r="BS11" t="s">
        <v>6482</v>
      </c>
      <c r="BU11" t="s">
        <v>6483</v>
      </c>
      <c r="BV11" t="s">
        <v>6484</v>
      </c>
      <c r="BX11" t="s">
        <v>1158</v>
      </c>
      <c r="BY11" t="s">
        <v>430</v>
      </c>
      <c r="BZ11" t="s">
        <v>6485</v>
      </c>
      <c r="CZ11" t="s">
        <v>6687</v>
      </c>
      <c r="DA11" t="s">
        <v>154</v>
      </c>
      <c r="DE11">
        <v>0</v>
      </c>
      <c r="DF11">
        <v>1990</v>
      </c>
      <c r="DG11" t="s">
        <v>6688</v>
      </c>
      <c r="DH11">
        <v>7</v>
      </c>
      <c r="DI11" s="128" t="s">
        <v>156</v>
      </c>
      <c r="DJ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" s="130">
        <f>Table13[[#This Row],[JUST]]*Table13[[#This Row],[Storm Millage]]/1000</f>
        <v>0</v>
      </c>
      <c r="DL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1" s="136">
        <f>Table13[[#This Row],[JUST]]*Table13[[#This Row],[Recreational Millage]]/1000</f>
        <v>9242.0061092120595</v>
      </c>
      <c r="DN11" s="137">
        <f>Table13[[#This Row],[Recreational Assessment]]+Table13[[#This Row],[Storm Assessment]]</f>
        <v>9242.0061092120595</v>
      </c>
      <c r="DO11" s="145" t="e">
        <f>Methodology!#REF!</f>
        <v>#REF!</v>
      </c>
      <c r="DP11" s="146" t="e">
        <f>(Table13[[#This Row],[JUST]]*Table13[[#This Row],[Ad Valorem Recreational Millage]])/1000</f>
        <v>#REF!</v>
      </c>
    </row>
    <row r="12" spans="1:120" x14ac:dyDescent="0.3">
      <c r="A12">
        <v>739</v>
      </c>
      <c r="B12">
        <v>1</v>
      </c>
      <c r="C12" s="165" t="s">
        <v>130</v>
      </c>
      <c r="D12" t="s">
        <v>131</v>
      </c>
      <c r="E12" t="s">
        <v>132</v>
      </c>
      <c r="F12">
        <v>10004779</v>
      </c>
      <c r="G12" s="32" t="s">
        <v>133</v>
      </c>
      <c r="I12" t="s">
        <v>134</v>
      </c>
      <c r="J12">
        <v>6436</v>
      </c>
      <c r="K12">
        <v>0</v>
      </c>
      <c r="L12">
        <v>0</v>
      </c>
      <c r="M12">
        <v>0.14799999999999999</v>
      </c>
      <c r="N12" t="s">
        <v>135</v>
      </c>
      <c r="O12" t="s">
        <v>136</v>
      </c>
      <c r="P12" t="s">
        <v>137</v>
      </c>
      <c r="Q12" t="s">
        <v>138</v>
      </c>
      <c r="R12" t="s">
        <v>139</v>
      </c>
      <c r="S12" t="s">
        <v>140</v>
      </c>
      <c r="T12">
        <v>1000</v>
      </c>
      <c r="U12" t="s">
        <v>141</v>
      </c>
      <c r="W12" t="s">
        <v>142</v>
      </c>
      <c r="X12" t="s">
        <v>143</v>
      </c>
      <c r="Y12" t="s">
        <v>144</v>
      </c>
      <c r="AA12" t="s">
        <v>145</v>
      </c>
      <c r="AB12" t="s">
        <v>146</v>
      </c>
      <c r="AC12" s="119">
        <v>611420</v>
      </c>
      <c r="AD12">
        <v>570089</v>
      </c>
      <c r="AE12">
        <v>570089</v>
      </c>
      <c r="AF12">
        <v>611420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 s="32">
        <v>0</v>
      </c>
      <c r="AO12">
        <v>0</v>
      </c>
      <c r="AP12">
        <v>0</v>
      </c>
      <c r="AQ12">
        <v>0</v>
      </c>
      <c r="AR12">
        <v>0</v>
      </c>
      <c r="BS12" t="s">
        <v>147</v>
      </c>
      <c r="BV12" t="s">
        <v>148</v>
      </c>
      <c r="BX12" t="s">
        <v>145</v>
      </c>
      <c r="BY12" t="s">
        <v>149</v>
      </c>
      <c r="BZ12" t="s">
        <v>146</v>
      </c>
      <c r="CB12" s="27">
        <v>33635</v>
      </c>
      <c r="CC12">
        <v>110000</v>
      </c>
      <c r="CD12" t="s">
        <v>150</v>
      </c>
      <c r="CE12" t="s">
        <v>151</v>
      </c>
      <c r="CF12" t="s">
        <v>151</v>
      </c>
      <c r="CG12" t="s">
        <v>152</v>
      </c>
      <c r="CZ12" t="s">
        <v>153</v>
      </c>
      <c r="DA12" t="s">
        <v>154</v>
      </c>
      <c r="DE12">
        <v>0</v>
      </c>
      <c r="DF12">
        <v>1900</v>
      </c>
      <c r="DG12" t="s">
        <v>155</v>
      </c>
      <c r="DH12">
        <v>7</v>
      </c>
      <c r="DI12" s="128" t="s">
        <v>156</v>
      </c>
      <c r="DJ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" s="130">
        <f>Table13[[#This Row],[JUST]]*Table13[[#This Row],[Storm Millage]]/1000</f>
        <v>0</v>
      </c>
      <c r="DL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2" s="136">
        <f>Table13[[#This Row],[JUST]]*Table13[[#This Row],[Recreational Millage]]/1000</f>
        <v>10589.558717979138</v>
      </c>
      <c r="DN12" s="137">
        <f>Table13[[#This Row],[Recreational Assessment]]+Table13[[#This Row],[Storm Assessment]]</f>
        <v>10589.558717979138</v>
      </c>
      <c r="DO12" s="145" t="e">
        <f>Methodology!#REF!</f>
        <v>#REF!</v>
      </c>
      <c r="DP12" s="146" t="e">
        <f>(Table13[[#This Row],[JUST]]*Table13[[#This Row],[Ad Valorem Recreational Millage]])/1000</f>
        <v>#REF!</v>
      </c>
    </row>
    <row r="13" spans="1:120" x14ac:dyDescent="0.3">
      <c r="A13">
        <v>917</v>
      </c>
      <c r="B13">
        <v>1</v>
      </c>
      <c r="C13" s="165" t="s">
        <v>5112</v>
      </c>
      <c r="D13" t="s">
        <v>158</v>
      </c>
      <c r="E13" t="s">
        <v>204</v>
      </c>
      <c r="F13">
        <v>10004780</v>
      </c>
      <c r="G13" s="32" t="s">
        <v>1213</v>
      </c>
      <c r="I13" t="s">
        <v>408</v>
      </c>
      <c r="J13">
        <v>3</v>
      </c>
      <c r="K13">
        <v>0</v>
      </c>
      <c r="L13">
        <v>0</v>
      </c>
      <c r="M13">
        <v>0.314</v>
      </c>
      <c r="N13" t="s">
        <v>135</v>
      </c>
      <c r="O13" t="s">
        <v>136</v>
      </c>
      <c r="R13" t="s">
        <v>139</v>
      </c>
      <c r="S13" t="s">
        <v>140</v>
      </c>
      <c r="T13">
        <v>2010</v>
      </c>
      <c r="U13" t="s">
        <v>5113</v>
      </c>
      <c r="V13" t="s">
        <v>205</v>
      </c>
      <c r="W13" t="s">
        <v>5114</v>
      </c>
      <c r="X13" t="s">
        <v>5115</v>
      </c>
      <c r="Y13" t="s">
        <v>144</v>
      </c>
      <c r="AA13" t="s">
        <v>145</v>
      </c>
      <c r="AB13" t="s">
        <v>146</v>
      </c>
      <c r="AC13" s="119">
        <v>631345</v>
      </c>
      <c r="AD13">
        <v>592525</v>
      </c>
      <c r="AE13">
        <v>592525</v>
      </c>
      <c r="AF13">
        <v>540366</v>
      </c>
      <c r="AG13">
        <v>52159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 s="32">
        <v>0</v>
      </c>
      <c r="AO13">
        <v>0</v>
      </c>
      <c r="AP13">
        <v>0</v>
      </c>
      <c r="AQ13">
        <v>0</v>
      </c>
      <c r="AR13">
        <v>0</v>
      </c>
      <c r="AS13">
        <v>1</v>
      </c>
      <c r="AT13">
        <v>1920</v>
      </c>
      <c r="AV13">
        <v>1462</v>
      </c>
      <c r="AW13">
        <v>842</v>
      </c>
      <c r="AX13">
        <v>1</v>
      </c>
      <c r="AY13">
        <v>0</v>
      </c>
      <c r="AZ13">
        <v>0</v>
      </c>
      <c r="BS13" t="s">
        <v>147</v>
      </c>
      <c r="BV13" t="s">
        <v>148</v>
      </c>
      <c r="BX13" t="s">
        <v>145</v>
      </c>
      <c r="BY13" t="s">
        <v>149</v>
      </c>
      <c r="BZ13" t="s">
        <v>146</v>
      </c>
      <c r="CB13" s="27">
        <v>36486</v>
      </c>
      <c r="CC13">
        <v>1436800</v>
      </c>
      <c r="CD13" t="s">
        <v>210</v>
      </c>
      <c r="CE13" t="s">
        <v>208</v>
      </c>
      <c r="CF13" t="s">
        <v>208</v>
      </c>
      <c r="CG13" t="s">
        <v>209</v>
      </c>
      <c r="CH13" s="27">
        <v>33970</v>
      </c>
      <c r="CI13">
        <v>640000</v>
      </c>
      <c r="CJ13" t="s">
        <v>210</v>
      </c>
      <c r="CK13" t="s">
        <v>208</v>
      </c>
      <c r="CL13" t="s">
        <v>208</v>
      </c>
      <c r="CM13" t="s">
        <v>211</v>
      </c>
      <c r="CN13" s="27">
        <v>32478</v>
      </c>
      <c r="CO13">
        <v>7400000</v>
      </c>
      <c r="CP13" t="s">
        <v>210</v>
      </c>
      <c r="CQ13" t="s">
        <v>208</v>
      </c>
      <c r="CR13" t="s">
        <v>208</v>
      </c>
      <c r="CS13" t="s">
        <v>212</v>
      </c>
      <c r="CZ13" t="s">
        <v>5116</v>
      </c>
      <c r="DA13" t="s">
        <v>154</v>
      </c>
      <c r="DB13" t="s">
        <v>672</v>
      </c>
      <c r="DC13" t="s">
        <v>5117</v>
      </c>
      <c r="DE13">
        <v>904</v>
      </c>
      <c r="DF13">
        <v>1900</v>
      </c>
      <c r="DG13" t="s">
        <v>5118</v>
      </c>
      <c r="DH13">
        <v>7</v>
      </c>
      <c r="DI13" s="128" t="s">
        <v>156</v>
      </c>
      <c r="DJ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" s="130">
        <f>Table13[[#This Row],[JUST]]*Table13[[#This Row],[Storm Millage]]/1000</f>
        <v>0</v>
      </c>
      <c r="DL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3" s="136">
        <f>Table13[[#This Row],[JUST]]*Table13[[#This Row],[Recreational Millage]]/1000</f>
        <v>10934.652037556079</v>
      </c>
      <c r="DN13" s="137">
        <f>Table13[[#This Row],[Recreational Assessment]]+Table13[[#This Row],[Storm Assessment]]</f>
        <v>10934.652037556079</v>
      </c>
      <c r="DO13" s="145" t="e">
        <f>Methodology!#REF!</f>
        <v>#REF!</v>
      </c>
      <c r="DP13" s="146" t="e">
        <f>(Table13[[#This Row],[JUST]]*Table13[[#This Row],[Ad Valorem Recreational Millage]])/1000</f>
        <v>#REF!</v>
      </c>
    </row>
    <row r="14" spans="1:120" x14ac:dyDescent="0.3">
      <c r="A14">
        <v>658</v>
      </c>
      <c r="B14">
        <v>1</v>
      </c>
      <c r="C14" s="165" t="s">
        <v>3492</v>
      </c>
      <c r="D14" t="s">
        <v>186</v>
      </c>
      <c r="E14" t="s">
        <v>204</v>
      </c>
      <c r="F14">
        <v>10004130</v>
      </c>
      <c r="G14" s="32" t="s">
        <v>733</v>
      </c>
      <c r="I14" t="s">
        <v>134</v>
      </c>
      <c r="J14">
        <v>10400</v>
      </c>
      <c r="K14">
        <v>0</v>
      </c>
      <c r="L14">
        <v>0</v>
      </c>
      <c r="M14">
        <v>0.27725</v>
      </c>
      <c r="N14" t="s">
        <v>135</v>
      </c>
      <c r="O14" t="s">
        <v>136</v>
      </c>
      <c r="P14" t="s">
        <v>137</v>
      </c>
      <c r="Q14" t="s">
        <v>138</v>
      </c>
      <c r="R14" t="s">
        <v>139</v>
      </c>
      <c r="S14" t="s">
        <v>140</v>
      </c>
      <c r="T14">
        <v>1200</v>
      </c>
      <c r="U14" t="s">
        <v>218</v>
      </c>
      <c r="W14" t="s">
        <v>3493</v>
      </c>
      <c r="X14" t="s">
        <v>3494</v>
      </c>
      <c r="Y14" t="s">
        <v>189</v>
      </c>
      <c r="AA14" t="s">
        <v>145</v>
      </c>
      <c r="AB14" t="s">
        <v>146</v>
      </c>
      <c r="AC14" s="119">
        <v>699549</v>
      </c>
      <c r="AD14">
        <v>659825</v>
      </c>
      <c r="AE14">
        <v>659825</v>
      </c>
      <c r="AF14">
        <v>520000</v>
      </c>
      <c r="AG14">
        <v>179549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 s="32">
        <v>0</v>
      </c>
      <c r="AO14">
        <v>0</v>
      </c>
      <c r="AP14">
        <v>0</v>
      </c>
      <c r="AQ14">
        <v>0</v>
      </c>
      <c r="AR14">
        <v>0</v>
      </c>
      <c r="AS14">
        <v>1</v>
      </c>
      <c r="AT14">
        <v>1939</v>
      </c>
      <c r="AV14">
        <v>2445</v>
      </c>
      <c r="AW14">
        <v>1473</v>
      </c>
      <c r="AX14">
        <v>1</v>
      </c>
      <c r="AY14">
        <v>0</v>
      </c>
      <c r="AZ14">
        <v>0</v>
      </c>
      <c r="BS14" t="s">
        <v>3495</v>
      </c>
      <c r="BT14" t="s">
        <v>3496</v>
      </c>
      <c r="BV14" t="s">
        <v>3497</v>
      </c>
      <c r="BX14" t="s">
        <v>3498</v>
      </c>
      <c r="BZ14" t="s">
        <v>3499</v>
      </c>
      <c r="CA14" t="s">
        <v>548</v>
      </c>
      <c r="CB14" s="27">
        <v>34700</v>
      </c>
      <c r="CC14">
        <v>360000</v>
      </c>
      <c r="CD14" t="s">
        <v>210</v>
      </c>
      <c r="CE14" t="s">
        <v>151</v>
      </c>
      <c r="CF14" t="s">
        <v>151</v>
      </c>
      <c r="CG14" t="s">
        <v>3500</v>
      </c>
      <c r="CH14" s="27">
        <v>32629</v>
      </c>
      <c r="CI14">
        <v>285000</v>
      </c>
      <c r="CJ14" t="s">
        <v>210</v>
      </c>
      <c r="CK14" t="s">
        <v>181</v>
      </c>
      <c r="CL14" t="s">
        <v>181</v>
      </c>
      <c r="CM14" t="s">
        <v>3501</v>
      </c>
      <c r="CZ14" t="s">
        <v>3502</v>
      </c>
      <c r="DA14" t="s">
        <v>154</v>
      </c>
      <c r="DB14" t="s">
        <v>672</v>
      </c>
      <c r="DC14" t="s">
        <v>672</v>
      </c>
      <c r="DE14">
        <v>1855</v>
      </c>
      <c r="DF14">
        <v>1900</v>
      </c>
      <c r="DG14" t="s">
        <v>3503</v>
      </c>
      <c r="DH14">
        <v>7</v>
      </c>
      <c r="DI14" s="128" t="s">
        <v>156</v>
      </c>
      <c r="DJ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" s="130">
        <f>Table13[[#This Row],[JUST]]*Table13[[#This Row],[Storm Millage]]/1000</f>
        <v>0</v>
      </c>
      <c r="DL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4" s="136">
        <f>Table13[[#This Row],[JUST]]*Table13[[#This Row],[Recreational Millage]]/1000</f>
        <v>12115.919027188493</v>
      </c>
      <c r="DN14" s="137">
        <f>Table13[[#This Row],[Recreational Assessment]]+Table13[[#This Row],[Storm Assessment]]</f>
        <v>12115.919027188493</v>
      </c>
      <c r="DO14" s="145" t="e">
        <f>Methodology!#REF!</f>
        <v>#REF!</v>
      </c>
      <c r="DP14" s="146" t="e">
        <f>(Table13[[#This Row],[JUST]]*Table13[[#This Row],[Ad Valorem Recreational Millage]])/1000</f>
        <v>#REF!</v>
      </c>
    </row>
    <row r="15" spans="1:120" x14ac:dyDescent="0.3">
      <c r="A15">
        <v>757</v>
      </c>
      <c r="B15">
        <v>1</v>
      </c>
      <c r="C15" s="165" t="s">
        <v>6663</v>
      </c>
      <c r="D15" t="s">
        <v>3890</v>
      </c>
      <c r="E15" t="s">
        <v>3247</v>
      </c>
      <c r="F15">
        <v>10004146</v>
      </c>
      <c r="G15" s="32" t="s">
        <v>6478</v>
      </c>
      <c r="I15" t="s">
        <v>134</v>
      </c>
      <c r="J15">
        <v>7694</v>
      </c>
      <c r="K15">
        <v>0</v>
      </c>
      <c r="L15">
        <v>0</v>
      </c>
      <c r="M15">
        <v>0.19600000000000001</v>
      </c>
      <c r="N15" t="s">
        <v>135</v>
      </c>
      <c r="O15" t="s">
        <v>136</v>
      </c>
      <c r="P15" t="s">
        <v>137</v>
      </c>
      <c r="Q15" t="s">
        <v>138</v>
      </c>
      <c r="R15" t="s">
        <v>139</v>
      </c>
      <c r="S15" t="s">
        <v>140</v>
      </c>
      <c r="T15">
        <v>7000</v>
      </c>
      <c r="U15" t="s">
        <v>6479</v>
      </c>
      <c r="W15" t="s">
        <v>6664</v>
      </c>
      <c r="X15" t="s">
        <v>6665</v>
      </c>
      <c r="Y15" t="s">
        <v>189</v>
      </c>
      <c r="AA15" t="s">
        <v>145</v>
      </c>
      <c r="AB15" t="s">
        <v>146</v>
      </c>
      <c r="AC15" s="119">
        <v>730930</v>
      </c>
      <c r="AD15">
        <v>681520</v>
      </c>
      <c r="AE15">
        <v>0</v>
      </c>
      <c r="AF15">
        <v>730930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 s="32">
        <v>0</v>
      </c>
      <c r="AO15">
        <v>0</v>
      </c>
      <c r="AP15">
        <v>681520</v>
      </c>
      <c r="AQ15">
        <v>0</v>
      </c>
      <c r="AR15">
        <v>0</v>
      </c>
      <c r="BS15" t="s">
        <v>6482</v>
      </c>
      <c r="BU15" t="s">
        <v>6483</v>
      </c>
      <c r="BV15" t="s">
        <v>6484</v>
      </c>
      <c r="BX15" t="s">
        <v>1158</v>
      </c>
      <c r="BY15" t="s">
        <v>430</v>
      </c>
      <c r="BZ15" t="s">
        <v>6485</v>
      </c>
      <c r="CZ15" t="s">
        <v>6666</v>
      </c>
      <c r="DA15" t="s">
        <v>154</v>
      </c>
      <c r="DE15">
        <v>0</v>
      </c>
      <c r="DF15">
        <v>1990</v>
      </c>
      <c r="DG15" t="s">
        <v>6667</v>
      </c>
      <c r="DH15">
        <v>7</v>
      </c>
      <c r="DI15" s="128" t="s">
        <v>156</v>
      </c>
      <c r="DJ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" s="130">
        <f>Table13[[#This Row],[JUST]]*Table13[[#This Row],[Storm Millage]]/1000</f>
        <v>0</v>
      </c>
      <c r="DL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5" s="136">
        <f>Table13[[#This Row],[JUST]]*Table13[[#This Row],[Recreational Millage]]/1000</f>
        <v>12659.425850859459</v>
      </c>
      <c r="DN15" s="137">
        <f>Table13[[#This Row],[Recreational Assessment]]+Table13[[#This Row],[Storm Assessment]]</f>
        <v>12659.425850859459</v>
      </c>
      <c r="DO15" s="145" t="e">
        <f>Methodology!#REF!</f>
        <v>#REF!</v>
      </c>
      <c r="DP15" s="146" t="e">
        <f>(Table13[[#This Row],[JUST]]*Table13[[#This Row],[Ad Valorem Recreational Millage]])/1000</f>
        <v>#REF!</v>
      </c>
    </row>
    <row r="16" spans="1:120" x14ac:dyDescent="0.3">
      <c r="A16">
        <v>748</v>
      </c>
      <c r="B16">
        <v>1</v>
      </c>
      <c r="C16" s="165" t="s">
        <v>6874</v>
      </c>
      <c r="D16" t="s">
        <v>540</v>
      </c>
      <c r="E16" t="s">
        <v>6875</v>
      </c>
      <c r="F16">
        <v>10438004</v>
      </c>
      <c r="G16" s="32" t="s">
        <v>6856</v>
      </c>
      <c r="I16" t="s">
        <v>226</v>
      </c>
      <c r="J16">
        <v>1</v>
      </c>
      <c r="K16">
        <v>0</v>
      </c>
      <c r="L16">
        <v>0</v>
      </c>
      <c r="M16">
        <v>0.28799999999999998</v>
      </c>
      <c r="N16" t="s">
        <v>135</v>
      </c>
      <c r="O16" t="s">
        <v>136</v>
      </c>
      <c r="R16" t="s">
        <v>227</v>
      </c>
      <c r="S16" t="s">
        <v>140</v>
      </c>
      <c r="T16">
        <v>100</v>
      </c>
      <c r="U16" t="s">
        <v>511</v>
      </c>
      <c r="W16" t="s">
        <v>6876</v>
      </c>
      <c r="X16" t="s">
        <v>6877</v>
      </c>
      <c r="Y16" t="s">
        <v>5557</v>
      </c>
      <c r="AA16" t="s">
        <v>145</v>
      </c>
      <c r="AB16" t="s">
        <v>146</v>
      </c>
      <c r="AC16" s="119">
        <v>784892</v>
      </c>
      <c r="AD16">
        <v>0</v>
      </c>
      <c r="AE16">
        <v>0</v>
      </c>
      <c r="AF16">
        <v>540000</v>
      </c>
      <c r="AG16">
        <v>231586</v>
      </c>
      <c r="AH16">
        <v>0</v>
      </c>
      <c r="AI16">
        <v>13306</v>
      </c>
      <c r="AJ16">
        <v>0</v>
      </c>
      <c r="AK16">
        <v>0</v>
      </c>
      <c r="AL16">
        <v>0</v>
      </c>
      <c r="AM16">
        <v>0</v>
      </c>
      <c r="AN16" s="32">
        <v>0</v>
      </c>
      <c r="AO16">
        <v>0</v>
      </c>
      <c r="AP16">
        <v>784892</v>
      </c>
      <c r="AQ16">
        <v>0</v>
      </c>
      <c r="AR16">
        <v>0</v>
      </c>
      <c r="AS16">
        <v>1</v>
      </c>
      <c r="AT16">
        <v>1925</v>
      </c>
      <c r="AV16">
        <v>1278</v>
      </c>
      <c r="AW16">
        <v>1246</v>
      </c>
      <c r="AX16">
        <v>1</v>
      </c>
      <c r="AY16">
        <v>2</v>
      </c>
      <c r="AZ16">
        <v>2</v>
      </c>
      <c r="BS16" t="s">
        <v>6864</v>
      </c>
      <c r="BV16" t="s">
        <v>6865</v>
      </c>
      <c r="BX16" t="s">
        <v>145</v>
      </c>
      <c r="BY16" t="s">
        <v>149</v>
      </c>
      <c r="BZ16" t="s">
        <v>146</v>
      </c>
      <c r="CZ16" t="s">
        <v>6878</v>
      </c>
      <c r="DA16" t="s">
        <v>154</v>
      </c>
      <c r="DB16" t="s">
        <v>299</v>
      </c>
      <c r="DE16">
        <v>1</v>
      </c>
      <c r="DF16">
        <v>1997</v>
      </c>
      <c r="DG16" t="s">
        <v>6879</v>
      </c>
      <c r="DH16">
        <v>7</v>
      </c>
      <c r="DI16" s="128" t="s">
        <v>156</v>
      </c>
      <c r="DJ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" s="130">
        <f>Table13[[#This Row],[JUST]]*Table13[[#This Row],[Storm Millage]]/1000</f>
        <v>0</v>
      </c>
      <c r="DL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6" s="136">
        <f>Table13[[#This Row],[JUST]]*Table13[[#This Row],[Recreational Millage]]/1000</f>
        <v>13594.026890307941</v>
      </c>
      <c r="DN16" s="137">
        <f>Table13[[#This Row],[Recreational Assessment]]+Table13[[#This Row],[Storm Assessment]]</f>
        <v>13594.026890307941</v>
      </c>
      <c r="DO16" s="145" t="e">
        <f>Methodology!#REF!</f>
        <v>#REF!</v>
      </c>
      <c r="DP16" s="146" t="e">
        <f>(Table13[[#This Row],[JUST]]*Table13[[#This Row],[Ad Valorem Recreational Millage]])/1000</f>
        <v>#REF!</v>
      </c>
    </row>
    <row r="17" spans="1:120" x14ac:dyDescent="0.3">
      <c r="A17">
        <v>892</v>
      </c>
      <c r="B17">
        <v>1</v>
      </c>
      <c r="C17" s="165" t="s">
        <v>3345</v>
      </c>
      <c r="D17" t="s">
        <v>3346</v>
      </c>
      <c r="E17" t="s">
        <v>170</v>
      </c>
      <c r="F17">
        <v>10004811</v>
      </c>
      <c r="G17" s="32" t="s">
        <v>661</v>
      </c>
      <c r="I17" t="s">
        <v>134</v>
      </c>
      <c r="J17">
        <v>9015</v>
      </c>
      <c r="K17">
        <v>0</v>
      </c>
      <c r="L17">
        <v>0</v>
      </c>
      <c r="M17">
        <v>0.20699999999999999</v>
      </c>
      <c r="N17" t="s">
        <v>135</v>
      </c>
      <c r="O17" t="s">
        <v>136</v>
      </c>
      <c r="R17" t="s">
        <v>139</v>
      </c>
      <c r="S17" t="s">
        <v>140</v>
      </c>
      <c r="T17">
        <v>1100</v>
      </c>
      <c r="U17" t="s">
        <v>662</v>
      </c>
      <c r="W17" t="s">
        <v>3347</v>
      </c>
      <c r="X17" t="s">
        <v>3348</v>
      </c>
      <c r="Y17" t="s">
        <v>144</v>
      </c>
      <c r="AA17" t="s">
        <v>145</v>
      </c>
      <c r="AB17" t="s">
        <v>146</v>
      </c>
      <c r="AC17" s="119">
        <v>831865</v>
      </c>
      <c r="AD17">
        <v>831865</v>
      </c>
      <c r="AE17">
        <v>831865</v>
      </c>
      <c r="AF17">
        <v>756449</v>
      </c>
      <c r="AG17">
        <v>66486</v>
      </c>
      <c r="AH17">
        <v>0</v>
      </c>
      <c r="AI17">
        <v>8930</v>
      </c>
      <c r="AJ17">
        <v>0</v>
      </c>
      <c r="AK17">
        <v>0</v>
      </c>
      <c r="AL17">
        <v>0</v>
      </c>
      <c r="AM17">
        <v>0</v>
      </c>
      <c r="AN17" s="32">
        <v>0</v>
      </c>
      <c r="AO17">
        <v>0</v>
      </c>
      <c r="AP17">
        <v>0</v>
      </c>
      <c r="AQ17">
        <v>0</v>
      </c>
      <c r="AR17">
        <v>0</v>
      </c>
      <c r="AS17">
        <v>2</v>
      </c>
      <c r="AT17">
        <v>1950</v>
      </c>
      <c r="AV17">
        <v>1711</v>
      </c>
      <c r="AW17">
        <v>1316</v>
      </c>
      <c r="AX17">
        <v>1</v>
      </c>
      <c r="AY17">
        <v>1</v>
      </c>
      <c r="AZ17">
        <v>1</v>
      </c>
      <c r="BS17" t="s">
        <v>3349</v>
      </c>
      <c r="BV17" t="s">
        <v>3350</v>
      </c>
      <c r="BX17" t="s">
        <v>176</v>
      </c>
      <c r="BY17" t="s">
        <v>149</v>
      </c>
      <c r="BZ17" t="s">
        <v>177</v>
      </c>
      <c r="CB17" s="27">
        <v>42062</v>
      </c>
      <c r="CC17">
        <v>550000</v>
      </c>
      <c r="CD17" t="s">
        <v>210</v>
      </c>
      <c r="CE17" t="s">
        <v>181</v>
      </c>
      <c r="CF17" t="s">
        <v>320</v>
      </c>
      <c r="CG17" t="s">
        <v>3351</v>
      </c>
      <c r="CH17" s="27">
        <v>38467</v>
      </c>
      <c r="CI17">
        <v>1000000</v>
      </c>
      <c r="CJ17" t="s">
        <v>210</v>
      </c>
      <c r="CK17" t="s">
        <v>151</v>
      </c>
      <c r="CL17" t="s">
        <v>151</v>
      </c>
      <c r="CM17" t="s">
        <v>3352</v>
      </c>
      <c r="CN17" s="27">
        <v>34669</v>
      </c>
      <c r="CO17">
        <v>364000</v>
      </c>
      <c r="CP17" t="s">
        <v>210</v>
      </c>
      <c r="CQ17" t="s">
        <v>151</v>
      </c>
      <c r="CR17" t="s">
        <v>151</v>
      </c>
      <c r="CS17" t="s">
        <v>3353</v>
      </c>
      <c r="CT17" s="27">
        <v>33708</v>
      </c>
      <c r="CU17">
        <v>375000</v>
      </c>
      <c r="CV17" t="s">
        <v>210</v>
      </c>
      <c r="CW17" t="s">
        <v>181</v>
      </c>
      <c r="CX17" t="s">
        <v>181</v>
      </c>
      <c r="CY17" t="s">
        <v>3354</v>
      </c>
      <c r="CZ17" t="s">
        <v>3355</v>
      </c>
      <c r="DA17" t="s">
        <v>154</v>
      </c>
      <c r="DB17" t="s">
        <v>672</v>
      </c>
      <c r="DC17" t="s">
        <v>672</v>
      </c>
      <c r="DE17">
        <v>1515</v>
      </c>
      <c r="DF17">
        <v>1900</v>
      </c>
      <c r="DG17" t="s">
        <v>3356</v>
      </c>
      <c r="DH17">
        <v>7</v>
      </c>
      <c r="DI17" s="128" t="s">
        <v>156</v>
      </c>
      <c r="DJ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" s="130">
        <f>Table13[[#This Row],[JUST]]*Table13[[#This Row],[Storm Millage]]/1000</f>
        <v>0</v>
      </c>
      <c r="DL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7" s="136">
        <f>Table13[[#This Row],[JUST]]*Table13[[#This Row],[Recreational Millage]]/1000</f>
        <v>14407.58114378286</v>
      </c>
      <c r="DN17" s="137">
        <f>Table13[[#This Row],[Recreational Assessment]]+Table13[[#This Row],[Storm Assessment]]</f>
        <v>14407.58114378286</v>
      </c>
      <c r="DO17" s="145" t="e">
        <f>Methodology!#REF!</f>
        <v>#REF!</v>
      </c>
      <c r="DP17" s="146" t="e">
        <f>(Table13[[#This Row],[JUST]]*Table13[[#This Row],[Ad Valorem Recreational Millage]])/1000</f>
        <v>#REF!</v>
      </c>
    </row>
    <row r="18" spans="1:120" x14ac:dyDescent="0.3">
      <c r="A18">
        <v>692</v>
      </c>
      <c r="B18">
        <v>1</v>
      </c>
      <c r="C18" s="165" t="s">
        <v>3357</v>
      </c>
      <c r="D18" t="s">
        <v>131</v>
      </c>
      <c r="E18" t="s">
        <v>3234</v>
      </c>
      <c r="F18">
        <v>10004164</v>
      </c>
      <c r="G18" s="32" t="s">
        <v>661</v>
      </c>
      <c r="I18" t="s">
        <v>134</v>
      </c>
      <c r="J18">
        <v>10975</v>
      </c>
      <c r="K18">
        <v>0</v>
      </c>
      <c r="L18">
        <v>0</v>
      </c>
      <c r="M18">
        <v>0.252</v>
      </c>
      <c r="N18" t="s">
        <v>135</v>
      </c>
      <c r="O18" t="s">
        <v>136</v>
      </c>
      <c r="R18" t="s">
        <v>171</v>
      </c>
      <c r="S18" t="s">
        <v>140</v>
      </c>
      <c r="T18">
        <v>1100</v>
      </c>
      <c r="U18" t="s">
        <v>662</v>
      </c>
      <c r="W18" t="s">
        <v>3358</v>
      </c>
      <c r="X18" t="s">
        <v>3359</v>
      </c>
      <c r="Y18" t="s">
        <v>189</v>
      </c>
      <c r="AA18" t="s">
        <v>145</v>
      </c>
      <c r="AB18" t="s">
        <v>146</v>
      </c>
      <c r="AC18" s="119">
        <v>850157</v>
      </c>
      <c r="AD18">
        <v>850157</v>
      </c>
      <c r="AE18">
        <v>850157</v>
      </c>
      <c r="AF18">
        <v>701165</v>
      </c>
      <c r="AG18">
        <v>130500</v>
      </c>
      <c r="AH18">
        <v>179</v>
      </c>
      <c r="AI18">
        <v>18313</v>
      </c>
      <c r="AJ18">
        <v>0</v>
      </c>
      <c r="AK18">
        <v>0</v>
      </c>
      <c r="AL18">
        <v>0</v>
      </c>
      <c r="AM18">
        <v>0</v>
      </c>
      <c r="AN18" s="32">
        <v>0</v>
      </c>
      <c r="AO18">
        <v>0</v>
      </c>
      <c r="AP18">
        <v>0</v>
      </c>
      <c r="AQ18">
        <v>0</v>
      </c>
      <c r="AR18">
        <v>0</v>
      </c>
      <c r="AS18">
        <v>1</v>
      </c>
      <c r="AT18">
        <v>1977</v>
      </c>
      <c r="AV18">
        <v>3908</v>
      </c>
      <c r="AW18">
        <v>2400</v>
      </c>
      <c r="AX18">
        <v>1</v>
      </c>
      <c r="AY18">
        <v>0</v>
      </c>
      <c r="AZ18">
        <v>0</v>
      </c>
      <c r="BS18" t="s">
        <v>3360</v>
      </c>
      <c r="BV18" t="s">
        <v>3361</v>
      </c>
      <c r="BX18" t="s">
        <v>3362</v>
      </c>
      <c r="BY18" t="s">
        <v>2172</v>
      </c>
      <c r="BZ18" t="s">
        <v>3363</v>
      </c>
      <c r="CB18" s="27">
        <v>36329</v>
      </c>
      <c r="CC18">
        <v>1050000</v>
      </c>
      <c r="CD18" t="s">
        <v>210</v>
      </c>
      <c r="CE18" t="s">
        <v>151</v>
      </c>
      <c r="CF18" t="s">
        <v>151</v>
      </c>
      <c r="CG18" t="s">
        <v>3364</v>
      </c>
      <c r="CZ18" t="s">
        <v>3365</v>
      </c>
      <c r="DA18" t="s">
        <v>154</v>
      </c>
      <c r="DB18" t="s">
        <v>672</v>
      </c>
      <c r="DC18" t="s">
        <v>672</v>
      </c>
      <c r="DE18">
        <v>2776</v>
      </c>
      <c r="DF18">
        <v>1977</v>
      </c>
      <c r="DG18" t="s">
        <v>3366</v>
      </c>
      <c r="DH18">
        <v>7</v>
      </c>
      <c r="DI18" s="128" t="s">
        <v>156</v>
      </c>
      <c r="DJ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" s="130">
        <f>Table13[[#This Row],[JUST]]*Table13[[#This Row],[Storm Millage]]/1000</f>
        <v>0</v>
      </c>
      <c r="DL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8" s="136">
        <f>Table13[[#This Row],[JUST]]*Table13[[#This Row],[Recreational Millage]]/1000</f>
        <v>14724.391532826845</v>
      </c>
      <c r="DN18" s="137">
        <f>Table13[[#This Row],[Recreational Assessment]]+Table13[[#This Row],[Storm Assessment]]</f>
        <v>14724.391532826845</v>
      </c>
      <c r="DO18" s="145" t="e">
        <f>Methodology!#REF!</f>
        <v>#REF!</v>
      </c>
      <c r="DP18" s="146" t="e">
        <f>(Table13[[#This Row],[JUST]]*Table13[[#This Row],[Ad Valorem Recreational Millage]])/1000</f>
        <v>#REF!</v>
      </c>
    </row>
    <row r="19" spans="1:120" x14ac:dyDescent="0.3">
      <c r="A19">
        <v>683</v>
      </c>
      <c r="B19">
        <v>1</v>
      </c>
      <c r="C19" s="165" t="s">
        <v>6869</v>
      </c>
      <c r="D19" t="s">
        <v>3890</v>
      </c>
      <c r="E19" t="s">
        <v>607</v>
      </c>
      <c r="F19">
        <v>10439835</v>
      </c>
      <c r="G19" s="32" t="s">
        <v>6856</v>
      </c>
      <c r="I19" t="s">
        <v>134</v>
      </c>
      <c r="J19">
        <v>10125.15</v>
      </c>
      <c r="K19">
        <v>0</v>
      </c>
      <c r="L19">
        <v>0</v>
      </c>
      <c r="M19">
        <v>0.23200000000000001</v>
      </c>
      <c r="N19" t="s">
        <v>135</v>
      </c>
      <c r="O19" t="s">
        <v>136</v>
      </c>
      <c r="S19" t="s">
        <v>140</v>
      </c>
      <c r="T19">
        <v>7500</v>
      </c>
      <c r="U19" t="s">
        <v>6857</v>
      </c>
      <c r="W19" t="s">
        <v>6870</v>
      </c>
      <c r="X19" t="s">
        <v>6871</v>
      </c>
      <c r="Y19" t="s">
        <v>3475</v>
      </c>
      <c r="AA19" t="s">
        <v>145</v>
      </c>
      <c r="AB19" t="s">
        <v>146</v>
      </c>
      <c r="AC19" s="119">
        <v>883672</v>
      </c>
      <c r="AD19">
        <v>0</v>
      </c>
      <c r="AE19">
        <v>0</v>
      </c>
      <c r="AF19">
        <v>708761</v>
      </c>
      <c r="AG19">
        <v>174911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 s="32">
        <v>0</v>
      </c>
      <c r="AO19">
        <v>0</v>
      </c>
      <c r="AP19">
        <v>883672</v>
      </c>
      <c r="AQ19">
        <v>0</v>
      </c>
      <c r="AR19">
        <v>0</v>
      </c>
      <c r="AS19">
        <v>1</v>
      </c>
      <c r="AT19">
        <v>1955</v>
      </c>
      <c r="AV19">
        <v>5452</v>
      </c>
      <c r="AW19">
        <v>2230</v>
      </c>
      <c r="AX19">
        <v>1</v>
      </c>
      <c r="AY19">
        <v>1</v>
      </c>
      <c r="AZ19">
        <v>1</v>
      </c>
      <c r="BA19" t="s">
        <v>233</v>
      </c>
      <c r="BB19" t="s">
        <v>233</v>
      </c>
      <c r="BS19" t="s">
        <v>6482</v>
      </c>
      <c r="BU19" t="s">
        <v>6483</v>
      </c>
      <c r="BV19" t="s">
        <v>6484</v>
      </c>
      <c r="BX19" t="s">
        <v>1158</v>
      </c>
      <c r="BY19" t="s">
        <v>430</v>
      </c>
      <c r="BZ19" t="s">
        <v>6485</v>
      </c>
      <c r="CZ19" t="s">
        <v>6872</v>
      </c>
      <c r="DA19" t="s">
        <v>154</v>
      </c>
      <c r="DB19" t="s">
        <v>299</v>
      </c>
      <c r="DE19">
        <v>1</v>
      </c>
      <c r="DF19">
        <v>1997</v>
      </c>
      <c r="DG19" t="s">
        <v>6873</v>
      </c>
      <c r="DH19">
        <v>7</v>
      </c>
      <c r="DI19" s="128" t="s">
        <v>156</v>
      </c>
      <c r="DJ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" s="130">
        <f>Table13[[#This Row],[JUST]]*Table13[[#This Row],[Storm Millage]]/1000</f>
        <v>0</v>
      </c>
      <c r="DL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9" s="136">
        <f>Table13[[#This Row],[JUST]]*Table13[[#This Row],[Recreational Millage]]/1000</f>
        <v>15304.858413911976</v>
      </c>
      <c r="DN19" s="137">
        <f>Table13[[#This Row],[Recreational Assessment]]+Table13[[#This Row],[Storm Assessment]]</f>
        <v>15304.858413911976</v>
      </c>
      <c r="DO19" s="145" t="e">
        <f>Methodology!#REF!</f>
        <v>#REF!</v>
      </c>
      <c r="DP19" s="146" t="e">
        <f>(Table13[[#This Row],[JUST]]*Table13[[#This Row],[Ad Valorem Recreational Millage]])/1000</f>
        <v>#REF!</v>
      </c>
    </row>
    <row r="20" spans="1:120" x14ac:dyDescent="0.3">
      <c r="A20">
        <v>891</v>
      </c>
      <c r="B20">
        <v>1</v>
      </c>
      <c r="C20" s="165" t="s">
        <v>168</v>
      </c>
      <c r="D20" t="s">
        <v>169</v>
      </c>
      <c r="E20" t="s">
        <v>170</v>
      </c>
      <c r="F20">
        <v>10004814</v>
      </c>
      <c r="G20" s="32" t="s">
        <v>133</v>
      </c>
      <c r="I20" t="s">
        <v>134</v>
      </c>
      <c r="J20">
        <v>9000</v>
      </c>
      <c r="K20">
        <v>0</v>
      </c>
      <c r="L20">
        <v>0</v>
      </c>
      <c r="M20">
        <v>0.20699999999999999</v>
      </c>
      <c r="N20" t="s">
        <v>135</v>
      </c>
      <c r="O20" t="s">
        <v>136</v>
      </c>
      <c r="P20" t="s">
        <v>137</v>
      </c>
      <c r="Q20" t="s">
        <v>138</v>
      </c>
      <c r="R20" t="s">
        <v>171</v>
      </c>
      <c r="S20" t="s">
        <v>140</v>
      </c>
      <c r="T20">
        <v>1000</v>
      </c>
      <c r="U20" t="s">
        <v>141</v>
      </c>
      <c r="W20" t="s">
        <v>172</v>
      </c>
      <c r="X20" t="s">
        <v>173</v>
      </c>
      <c r="Y20" t="s">
        <v>144</v>
      </c>
      <c r="AA20" t="s">
        <v>145</v>
      </c>
      <c r="AB20" t="s">
        <v>146</v>
      </c>
      <c r="AC20" s="119">
        <v>918102</v>
      </c>
      <c r="AD20">
        <v>864267</v>
      </c>
      <c r="AE20">
        <v>864267</v>
      </c>
      <c r="AF20">
        <v>918102</v>
      </c>
      <c r="AG20">
        <v>0</v>
      </c>
      <c r="AH20">
        <v>18102</v>
      </c>
      <c r="AI20">
        <v>0</v>
      </c>
      <c r="AJ20">
        <v>0</v>
      </c>
      <c r="AK20">
        <v>0</v>
      </c>
      <c r="AL20">
        <v>0</v>
      </c>
      <c r="AM20">
        <v>0</v>
      </c>
      <c r="AN20" s="32">
        <v>0</v>
      </c>
      <c r="AO20">
        <v>0</v>
      </c>
      <c r="AP20">
        <v>0</v>
      </c>
      <c r="AQ20">
        <v>0</v>
      </c>
      <c r="AR20">
        <v>0</v>
      </c>
      <c r="BS20" t="s">
        <v>174</v>
      </c>
      <c r="BV20" t="s">
        <v>175</v>
      </c>
      <c r="BX20" t="s">
        <v>176</v>
      </c>
      <c r="BY20" t="s">
        <v>149</v>
      </c>
      <c r="BZ20" t="s">
        <v>177</v>
      </c>
      <c r="CB20" s="27">
        <v>42431</v>
      </c>
      <c r="CC20">
        <v>656250</v>
      </c>
      <c r="CD20" t="s">
        <v>150</v>
      </c>
      <c r="CE20" t="s">
        <v>178</v>
      </c>
      <c r="CF20" t="s">
        <v>178</v>
      </c>
      <c r="CG20" t="s">
        <v>179</v>
      </c>
      <c r="CH20" s="27">
        <v>40617</v>
      </c>
      <c r="CI20">
        <v>1125000</v>
      </c>
      <c r="CJ20" t="s">
        <v>150</v>
      </c>
      <c r="CK20" t="s">
        <v>178</v>
      </c>
      <c r="CL20" t="s">
        <v>178</v>
      </c>
      <c r="CM20" t="s">
        <v>180</v>
      </c>
      <c r="CN20" s="27">
        <v>33576</v>
      </c>
      <c r="CO20">
        <v>280000</v>
      </c>
      <c r="CP20" t="s">
        <v>150</v>
      </c>
      <c r="CQ20" t="s">
        <v>181</v>
      </c>
      <c r="CR20" t="s">
        <v>181</v>
      </c>
      <c r="CS20" t="s">
        <v>182</v>
      </c>
      <c r="CZ20" t="s">
        <v>183</v>
      </c>
      <c r="DA20" t="s">
        <v>154</v>
      </c>
      <c r="DE20">
        <v>0</v>
      </c>
      <c r="DF20">
        <v>1900</v>
      </c>
      <c r="DG20" t="s">
        <v>184</v>
      </c>
      <c r="DH20">
        <v>7</v>
      </c>
      <c r="DI20" s="128" t="s">
        <v>156</v>
      </c>
      <c r="DJ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" s="130">
        <f>Table13[[#This Row],[JUST]]*Table13[[#This Row],[Storm Millage]]/1000</f>
        <v>0</v>
      </c>
      <c r="DL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0" s="136">
        <f>Table13[[#This Row],[JUST]]*Table13[[#This Row],[Recreational Millage]]/1000</f>
        <v>15901.172742295121</v>
      </c>
      <c r="DN20" s="137">
        <f>Table13[[#This Row],[Recreational Assessment]]+Table13[[#This Row],[Storm Assessment]]</f>
        <v>15901.172742295121</v>
      </c>
      <c r="DO20" s="145" t="e">
        <f>Methodology!#REF!</f>
        <v>#REF!</v>
      </c>
      <c r="DP20" s="146" t="e">
        <f>(Table13[[#This Row],[JUST]]*Table13[[#This Row],[Ad Valorem Recreational Millage]])/1000</f>
        <v>#REF!</v>
      </c>
    </row>
    <row r="21" spans="1:120" x14ac:dyDescent="0.3">
      <c r="A21">
        <v>660</v>
      </c>
      <c r="B21">
        <v>1</v>
      </c>
      <c r="C21" s="165" t="s">
        <v>6849</v>
      </c>
      <c r="D21" t="s">
        <v>777</v>
      </c>
      <c r="E21" t="s">
        <v>170</v>
      </c>
      <c r="F21">
        <v>10004775</v>
      </c>
      <c r="G21" s="32" t="s">
        <v>6805</v>
      </c>
      <c r="I21" t="s">
        <v>408</v>
      </c>
      <c r="J21">
        <v>2</v>
      </c>
      <c r="K21">
        <v>0</v>
      </c>
      <c r="L21">
        <v>0</v>
      </c>
      <c r="M21">
        <v>1.0169999999999999</v>
      </c>
      <c r="N21" t="s">
        <v>135</v>
      </c>
      <c r="O21" t="s">
        <v>136</v>
      </c>
      <c r="R21" t="s">
        <v>227</v>
      </c>
      <c r="S21" t="s">
        <v>140</v>
      </c>
      <c r="T21">
        <v>7600</v>
      </c>
      <c r="U21" t="s">
        <v>6850</v>
      </c>
      <c r="V21" t="s">
        <v>229</v>
      </c>
      <c r="W21" t="s">
        <v>6851</v>
      </c>
      <c r="X21" t="s">
        <v>6852</v>
      </c>
      <c r="Y21" t="s">
        <v>3512</v>
      </c>
      <c r="AA21" t="s">
        <v>145</v>
      </c>
      <c r="AB21" t="s">
        <v>146</v>
      </c>
      <c r="AC21" s="119">
        <v>357747</v>
      </c>
      <c r="AD21">
        <v>0</v>
      </c>
      <c r="AE21">
        <v>0</v>
      </c>
      <c r="AF21">
        <v>312040</v>
      </c>
      <c r="AG21">
        <v>45134</v>
      </c>
      <c r="AH21">
        <v>573</v>
      </c>
      <c r="AI21">
        <v>0</v>
      </c>
      <c r="AJ21">
        <v>0</v>
      </c>
      <c r="AK21">
        <v>0</v>
      </c>
      <c r="AL21">
        <v>0</v>
      </c>
      <c r="AM21">
        <v>0</v>
      </c>
      <c r="AN21" s="32">
        <v>0</v>
      </c>
      <c r="AO21">
        <v>0</v>
      </c>
      <c r="AP21">
        <v>357747</v>
      </c>
      <c r="AQ21">
        <v>0</v>
      </c>
      <c r="AR21">
        <v>0</v>
      </c>
      <c r="AS21">
        <v>1</v>
      </c>
      <c r="AT21">
        <v>1964</v>
      </c>
      <c r="AV21">
        <v>1585</v>
      </c>
      <c r="AW21">
        <v>1124</v>
      </c>
      <c r="AX21">
        <v>1</v>
      </c>
      <c r="AY21">
        <v>2</v>
      </c>
      <c r="AZ21">
        <v>1</v>
      </c>
      <c r="BS21" t="s">
        <v>6809</v>
      </c>
      <c r="BV21" t="s">
        <v>6810</v>
      </c>
      <c r="BX21" t="s">
        <v>145</v>
      </c>
      <c r="BY21" t="s">
        <v>149</v>
      </c>
      <c r="BZ21" t="s">
        <v>146</v>
      </c>
      <c r="CZ21" t="s">
        <v>6853</v>
      </c>
      <c r="DA21" t="s">
        <v>154</v>
      </c>
      <c r="DB21" t="s">
        <v>672</v>
      </c>
      <c r="DC21" t="s">
        <v>6812</v>
      </c>
      <c r="DE21">
        <v>1177</v>
      </c>
      <c r="DF21">
        <v>1900</v>
      </c>
      <c r="DG21" t="s">
        <v>6854</v>
      </c>
      <c r="DH21">
        <v>3</v>
      </c>
      <c r="DI21" s="128" t="s">
        <v>3414</v>
      </c>
      <c r="DJ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21" s="130">
        <f>Table13[[#This Row],[JUST]]*Table13[[#This Row],[Storm Millage]]/1000</f>
        <v>9984.1756878699744</v>
      </c>
      <c r="DL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1" s="136">
        <f>Table13[[#This Row],[JUST]]*Table13[[#This Row],[Recreational Millage]]/1000</f>
        <v>6196.0401404613567</v>
      </c>
      <c r="DN21" s="137">
        <f>Table13[[#This Row],[Recreational Assessment]]+Table13[[#This Row],[Storm Assessment]]</f>
        <v>16180.215828331331</v>
      </c>
      <c r="DO21" s="145" t="e">
        <f>Methodology!#REF!</f>
        <v>#REF!</v>
      </c>
      <c r="DP21" s="146" t="e">
        <f>(Table13[[#This Row],[JUST]]*Table13[[#This Row],[Ad Valorem Recreational Millage]])/1000</f>
        <v>#REF!</v>
      </c>
    </row>
    <row r="22" spans="1:120" x14ac:dyDescent="0.3">
      <c r="A22">
        <v>789</v>
      </c>
      <c r="B22">
        <v>1</v>
      </c>
      <c r="C22" s="165" t="s">
        <v>659</v>
      </c>
      <c r="D22" t="s">
        <v>660</v>
      </c>
      <c r="E22" t="s">
        <v>204</v>
      </c>
      <c r="F22">
        <v>10004801</v>
      </c>
      <c r="G22" s="32" t="s">
        <v>661</v>
      </c>
      <c r="I22" t="s">
        <v>134</v>
      </c>
      <c r="J22">
        <v>6935</v>
      </c>
      <c r="K22">
        <v>0</v>
      </c>
      <c r="L22">
        <v>0</v>
      </c>
      <c r="M22">
        <v>0.159</v>
      </c>
      <c r="N22" t="s">
        <v>135</v>
      </c>
      <c r="O22" t="s">
        <v>136</v>
      </c>
      <c r="R22" t="s">
        <v>139</v>
      </c>
      <c r="S22" t="s">
        <v>140</v>
      </c>
      <c r="T22">
        <v>1100</v>
      </c>
      <c r="U22" t="s">
        <v>662</v>
      </c>
      <c r="W22" t="s">
        <v>663</v>
      </c>
      <c r="X22" t="s">
        <v>664</v>
      </c>
      <c r="Y22" t="s">
        <v>144</v>
      </c>
      <c r="AA22" t="s">
        <v>145</v>
      </c>
      <c r="AB22" t="s">
        <v>146</v>
      </c>
      <c r="AC22" s="119">
        <v>946486</v>
      </c>
      <c r="AD22">
        <v>810095</v>
      </c>
      <c r="AE22">
        <v>810095</v>
      </c>
      <c r="AF22">
        <v>693500</v>
      </c>
      <c r="AG22">
        <v>249806</v>
      </c>
      <c r="AH22">
        <v>0</v>
      </c>
      <c r="AI22">
        <v>3180</v>
      </c>
      <c r="AJ22">
        <v>0</v>
      </c>
      <c r="AK22">
        <v>0</v>
      </c>
      <c r="AL22">
        <v>0</v>
      </c>
      <c r="AM22">
        <v>0</v>
      </c>
      <c r="AN22" s="32">
        <v>0</v>
      </c>
      <c r="AO22">
        <v>0</v>
      </c>
      <c r="AP22">
        <v>0</v>
      </c>
      <c r="AQ22">
        <v>0</v>
      </c>
      <c r="AR22">
        <v>0</v>
      </c>
      <c r="AS22">
        <v>1</v>
      </c>
      <c r="AT22">
        <v>1915</v>
      </c>
      <c r="AV22">
        <v>3265</v>
      </c>
      <c r="AW22">
        <v>2172</v>
      </c>
      <c r="AX22">
        <v>1</v>
      </c>
      <c r="AY22">
        <v>0</v>
      </c>
      <c r="AZ22">
        <v>0</v>
      </c>
      <c r="BS22" t="s">
        <v>665</v>
      </c>
      <c r="BV22" t="s">
        <v>666</v>
      </c>
      <c r="BX22" t="s">
        <v>667</v>
      </c>
      <c r="BY22" t="s">
        <v>331</v>
      </c>
      <c r="BZ22" t="s">
        <v>668</v>
      </c>
      <c r="CB22" s="27">
        <v>38394</v>
      </c>
      <c r="CC22">
        <v>1500000</v>
      </c>
      <c r="CD22" t="s">
        <v>210</v>
      </c>
      <c r="CE22" t="s">
        <v>151</v>
      </c>
      <c r="CF22" t="s">
        <v>151</v>
      </c>
      <c r="CG22" t="s">
        <v>669</v>
      </c>
      <c r="CH22" s="27">
        <v>31656</v>
      </c>
      <c r="CI22">
        <v>410000</v>
      </c>
      <c r="CJ22" t="s">
        <v>210</v>
      </c>
      <c r="CK22" t="s">
        <v>181</v>
      </c>
      <c r="CL22" t="s">
        <v>181</v>
      </c>
      <c r="CM22" t="s">
        <v>670</v>
      </c>
      <c r="CZ22" t="s">
        <v>671</v>
      </c>
      <c r="DA22" t="s">
        <v>154</v>
      </c>
      <c r="DB22" t="s">
        <v>672</v>
      </c>
      <c r="DC22" t="s">
        <v>672</v>
      </c>
      <c r="DE22">
        <v>2403</v>
      </c>
      <c r="DF22">
        <v>1900</v>
      </c>
      <c r="DG22" t="s">
        <v>673</v>
      </c>
      <c r="DH22">
        <v>7</v>
      </c>
      <c r="DI22" s="128" t="s">
        <v>156</v>
      </c>
      <c r="DJ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" s="130">
        <f>Table13[[#This Row],[JUST]]*Table13[[#This Row],[Storm Millage]]/1000</f>
        <v>0</v>
      </c>
      <c r="DL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2" s="136">
        <f>Table13[[#This Row],[JUST]]*Table13[[#This Row],[Recreational Millage]]/1000</f>
        <v>16392.772681209644</v>
      </c>
      <c r="DN22" s="137">
        <f>Table13[[#This Row],[Recreational Assessment]]+Table13[[#This Row],[Storm Assessment]]</f>
        <v>16392.772681209644</v>
      </c>
      <c r="DO22" s="145" t="e">
        <f>Methodology!#REF!</f>
        <v>#REF!</v>
      </c>
      <c r="DP22" s="146" t="e">
        <f>(Table13[[#This Row],[JUST]]*Table13[[#This Row],[Ad Valorem Recreational Millage]])/1000</f>
        <v>#REF!</v>
      </c>
    </row>
    <row r="23" spans="1:120" x14ac:dyDescent="0.3">
      <c r="A23">
        <v>1084</v>
      </c>
      <c r="B23">
        <v>1</v>
      </c>
      <c r="C23" s="165" t="s">
        <v>4135</v>
      </c>
      <c r="D23" t="s">
        <v>4136</v>
      </c>
      <c r="E23" t="s">
        <v>170</v>
      </c>
      <c r="F23">
        <v>10004809</v>
      </c>
      <c r="G23" s="32" t="s">
        <v>1166</v>
      </c>
      <c r="I23" t="s">
        <v>134</v>
      </c>
      <c r="J23">
        <v>9035</v>
      </c>
      <c r="K23">
        <v>0</v>
      </c>
      <c r="L23">
        <v>0</v>
      </c>
      <c r="M23">
        <v>0.20699999999999999</v>
      </c>
      <c r="N23" t="s">
        <v>135</v>
      </c>
      <c r="O23" t="s">
        <v>136</v>
      </c>
      <c r="P23" t="s">
        <v>137</v>
      </c>
      <c r="Q23" t="s">
        <v>138</v>
      </c>
      <c r="R23" t="s">
        <v>4137</v>
      </c>
      <c r="S23" t="s">
        <v>140</v>
      </c>
      <c r="T23">
        <v>1700</v>
      </c>
      <c r="U23" t="s">
        <v>3658</v>
      </c>
      <c r="W23" t="s">
        <v>4138</v>
      </c>
      <c r="X23" t="s">
        <v>4139</v>
      </c>
      <c r="Y23" t="s">
        <v>144</v>
      </c>
      <c r="AA23" t="s">
        <v>145</v>
      </c>
      <c r="AB23" t="s">
        <v>146</v>
      </c>
      <c r="AC23" s="119">
        <v>959542</v>
      </c>
      <c r="AD23">
        <v>916340</v>
      </c>
      <c r="AE23">
        <v>916340</v>
      </c>
      <c r="AF23">
        <v>904378</v>
      </c>
      <c r="AG23">
        <v>55164</v>
      </c>
      <c r="AH23">
        <v>878</v>
      </c>
      <c r="AI23">
        <v>3655</v>
      </c>
      <c r="AJ23">
        <v>0</v>
      </c>
      <c r="AK23">
        <v>0</v>
      </c>
      <c r="AL23">
        <v>0</v>
      </c>
      <c r="AM23">
        <v>0</v>
      </c>
      <c r="AN23" s="32">
        <v>0</v>
      </c>
      <c r="AO23">
        <v>0</v>
      </c>
      <c r="AP23">
        <v>0</v>
      </c>
      <c r="AQ23">
        <v>0</v>
      </c>
      <c r="AR23">
        <v>0</v>
      </c>
      <c r="AS23">
        <v>1</v>
      </c>
      <c r="AT23">
        <v>1930</v>
      </c>
      <c r="AV23">
        <v>1163</v>
      </c>
      <c r="AW23">
        <v>727</v>
      </c>
      <c r="AX23">
        <v>1</v>
      </c>
      <c r="AY23">
        <v>0</v>
      </c>
      <c r="AZ23">
        <v>0</v>
      </c>
      <c r="BS23" t="s">
        <v>4140</v>
      </c>
      <c r="BT23" t="s">
        <v>4141</v>
      </c>
      <c r="BV23" t="s">
        <v>4142</v>
      </c>
      <c r="BX23" t="s">
        <v>4143</v>
      </c>
      <c r="BY23" t="s">
        <v>711</v>
      </c>
      <c r="BZ23" t="s">
        <v>4144</v>
      </c>
      <c r="CB23" s="27">
        <v>35969</v>
      </c>
      <c r="CC23">
        <v>369000</v>
      </c>
      <c r="CD23" t="s">
        <v>210</v>
      </c>
      <c r="CE23" t="s">
        <v>181</v>
      </c>
      <c r="CF23" t="s">
        <v>181</v>
      </c>
      <c r="CG23" t="s">
        <v>4145</v>
      </c>
      <c r="CH23" s="27">
        <v>34639</v>
      </c>
      <c r="CI23">
        <v>225000</v>
      </c>
      <c r="CJ23" t="s">
        <v>210</v>
      </c>
      <c r="CK23" t="s">
        <v>151</v>
      </c>
      <c r="CL23" t="s">
        <v>151</v>
      </c>
      <c r="CM23" t="s">
        <v>4146</v>
      </c>
      <c r="CZ23" t="s">
        <v>4147</v>
      </c>
      <c r="DA23" t="s">
        <v>154</v>
      </c>
      <c r="DB23" t="s">
        <v>672</v>
      </c>
      <c r="DC23" t="s">
        <v>672</v>
      </c>
      <c r="DE23">
        <v>876</v>
      </c>
      <c r="DF23">
        <v>1900</v>
      </c>
      <c r="DG23" t="s">
        <v>4148</v>
      </c>
      <c r="DH23">
        <v>7</v>
      </c>
      <c r="DI23" s="128" t="s">
        <v>156</v>
      </c>
      <c r="DJ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" s="130">
        <f>Table13[[#This Row],[JUST]]*Table13[[#This Row],[Storm Millage]]/1000</f>
        <v>0</v>
      </c>
      <c r="DL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3" s="136">
        <f>Table13[[#This Row],[JUST]]*Table13[[#This Row],[Recreational Millage]]/1000</f>
        <v>16618.897568557029</v>
      </c>
      <c r="DN23" s="137">
        <f>Table13[[#This Row],[Recreational Assessment]]+Table13[[#This Row],[Storm Assessment]]</f>
        <v>16618.897568557029</v>
      </c>
      <c r="DO23" s="145" t="e">
        <f>Methodology!#REF!</f>
        <v>#REF!</v>
      </c>
      <c r="DP23" s="146" t="e">
        <f>(Table13[[#This Row],[JUST]]*Table13[[#This Row],[Ad Valorem Recreational Millage]])/1000</f>
        <v>#REF!</v>
      </c>
    </row>
    <row r="24" spans="1:120" x14ac:dyDescent="0.3">
      <c r="A24">
        <v>721</v>
      </c>
      <c r="B24">
        <v>1</v>
      </c>
      <c r="C24" s="165" t="s">
        <v>6164</v>
      </c>
      <c r="D24" t="s">
        <v>4908</v>
      </c>
      <c r="E24" t="s">
        <v>170</v>
      </c>
      <c r="F24">
        <v>10462317</v>
      </c>
      <c r="G24" s="32" t="s">
        <v>5643</v>
      </c>
      <c r="I24" t="s">
        <v>134</v>
      </c>
      <c r="J24">
        <v>10000</v>
      </c>
      <c r="K24">
        <v>50</v>
      </c>
      <c r="L24">
        <v>200</v>
      </c>
      <c r="M24">
        <v>0.219</v>
      </c>
      <c r="N24" t="s">
        <v>135</v>
      </c>
      <c r="O24" t="s">
        <v>136</v>
      </c>
      <c r="R24" t="s">
        <v>139</v>
      </c>
      <c r="S24" t="s">
        <v>140</v>
      </c>
      <c r="T24">
        <v>3900</v>
      </c>
      <c r="U24" t="s">
        <v>5708</v>
      </c>
      <c r="W24" t="s">
        <v>6165</v>
      </c>
      <c r="X24" t="s">
        <v>5756</v>
      </c>
      <c r="Y24" t="s">
        <v>144</v>
      </c>
      <c r="AA24" t="s">
        <v>145</v>
      </c>
      <c r="AB24" t="s">
        <v>146</v>
      </c>
      <c r="AC24" s="119">
        <v>964977</v>
      </c>
      <c r="AD24">
        <v>861258</v>
      </c>
      <c r="AE24">
        <v>861258</v>
      </c>
      <c r="AF24">
        <v>659500</v>
      </c>
      <c r="AG24">
        <v>275970</v>
      </c>
      <c r="AH24">
        <v>1267</v>
      </c>
      <c r="AI24">
        <v>28240</v>
      </c>
      <c r="AJ24">
        <v>0</v>
      </c>
      <c r="AK24">
        <v>0</v>
      </c>
      <c r="AL24">
        <v>0</v>
      </c>
      <c r="AM24">
        <v>0</v>
      </c>
      <c r="AN24" s="32">
        <v>0</v>
      </c>
      <c r="AO24">
        <v>0</v>
      </c>
      <c r="AP24">
        <v>0</v>
      </c>
      <c r="AQ24">
        <v>0</v>
      </c>
      <c r="AR24">
        <v>0</v>
      </c>
      <c r="AS24">
        <v>1</v>
      </c>
      <c r="AT24">
        <v>2002</v>
      </c>
      <c r="AV24">
        <v>9038</v>
      </c>
      <c r="AW24">
        <v>4000</v>
      </c>
      <c r="AX24">
        <v>1.7999999499999999</v>
      </c>
      <c r="AY24">
        <v>5</v>
      </c>
      <c r="AZ24">
        <v>5.5</v>
      </c>
      <c r="BA24" t="s">
        <v>233</v>
      </c>
      <c r="BB24" t="s">
        <v>233</v>
      </c>
      <c r="BC24" t="s">
        <v>233</v>
      </c>
      <c r="BS24" t="s">
        <v>5096</v>
      </c>
      <c r="BU24" t="s">
        <v>6166</v>
      </c>
      <c r="BV24" t="s">
        <v>5097</v>
      </c>
      <c r="BX24" t="s">
        <v>145</v>
      </c>
      <c r="BY24" t="s">
        <v>149</v>
      </c>
      <c r="BZ24" t="s">
        <v>146</v>
      </c>
      <c r="CB24" s="27">
        <v>37301</v>
      </c>
      <c r="CC24">
        <v>1023600</v>
      </c>
      <c r="CD24" t="s">
        <v>150</v>
      </c>
      <c r="CE24" t="s">
        <v>616</v>
      </c>
      <c r="CF24" t="s">
        <v>151</v>
      </c>
      <c r="CG24" t="s">
        <v>6167</v>
      </c>
      <c r="CH24" s="27">
        <v>37012</v>
      </c>
      <c r="CI24">
        <v>5800000</v>
      </c>
      <c r="CJ24" t="s">
        <v>150</v>
      </c>
      <c r="CK24" t="s">
        <v>208</v>
      </c>
      <c r="CL24" t="s">
        <v>208</v>
      </c>
      <c r="CM24" t="s">
        <v>5099</v>
      </c>
      <c r="CN24" s="27">
        <v>35217</v>
      </c>
      <c r="CO24">
        <v>825000</v>
      </c>
      <c r="CP24" t="s">
        <v>210</v>
      </c>
      <c r="CQ24" t="s">
        <v>196</v>
      </c>
      <c r="CR24" t="s">
        <v>196</v>
      </c>
      <c r="CS24" t="s">
        <v>5100</v>
      </c>
      <c r="CT24" s="27">
        <v>32356</v>
      </c>
      <c r="CU24">
        <v>1320000</v>
      </c>
      <c r="CV24" t="s">
        <v>210</v>
      </c>
      <c r="CW24" t="s">
        <v>208</v>
      </c>
      <c r="CX24" t="s">
        <v>208</v>
      </c>
      <c r="CY24" t="s">
        <v>5101</v>
      </c>
      <c r="CZ24" t="s">
        <v>6168</v>
      </c>
      <c r="DA24" t="s">
        <v>154</v>
      </c>
      <c r="DB24" t="s">
        <v>299</v>
      </c>
      <c r="DE24">
        <v>5</v>
      </c>
      <c r="DF24">
        <v>2001</v>
      </c>
      <c r="DG24" t="s">
        <v>6169</v>
      </c>
      <c r="DH24">
        <v>7</v>
      </c>
      <c r="DI24" s="128" t="s">
        <v>156</v>
      </c>
      <c r="DJ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" s="130">
        <f>Table13[[#This Row],[JUST]]*Table13[[#This Row],[Storm Millage]]/1000</f>
        <v>0</v>
      </c>
      <c r="DL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4" s="136">
        <f>Table13[[#This Row],[JUST]]*Table13[[#This Row],[Recreational Millage]]/1000</f>
        <v>16713.02967354577</v>
      </c>
      <c r="DN24" s="137">
        <f>Table13[[#This Row],[Recreational Assessment]]+Table13[[#This Row],[Storm Assessment]]</f>
        <v>16713.02967354577</v>
      </c>
      <c r="DO24" s="145" t="e">
        <f>Methodology!#REF!</f>
        <v>#REF!</v>
      </c>
      <c r="DP24" s="146" t="e">
        <f>(Table13[[#This Row],[JUST]]*Table13[[#This Row],[Ad Valorem Recreational Millage]])/1000</f>
        <v>#REF!</v>
      </c>
    </row>
    <row r="25" spans="1:120" x14ac:dyDescent="0.3">
      <c r="A25">
        <v>861</v>
      </c>
      <c r="B25">
        <v>1</v>
      </c>
      <c r="C25" s="165" t="s">
        <v>5092</v>
      </c>
      <c r="D25" t="s">
        <v>4896</v>
      </c>
      <c r="E25" t="s">
        <v>170</v>
      </c>
      <c r="F25">
        <v>10462316</v>
      </c>
      <c r="G25" s="32" t="s">
        <v>1179</v>
      </c>
      <c r="I25" t="s">
        <v>134</v>
      </c>
      <c r="J25">
        <v>10000</v>
      </c>
      <c r="K25">
        <v>50</v>
      </c>
      <c r="L25">
        <v>200</v>
      </c>
      <c r="M25">
        <v>0.22</v>
      </c>
      <c r="N25" t="s">
        <v>135</v>
      </c>
      <c r="O25" t="s">
        <v>136</v>
      </c>
      <c r="R25" t="s">
        <v>139</v>
      </c>
      <c r="S25" t="s">
        <v>140</v>
      </c>
      <c r="T25">
        <v>1800</v>
      </c>
      <c r="U25" t="s">
        <v>5093</v>
      </c>
      <c r="W25" t="s">
        <v>5094</v>
      </c>
      <c r="X25" t="s">
        <v>5095</v>
      </c>
      <c r="Y25" t="s">
        <v>144</v>
      </c>
      <c r="AA25" t="s">
        <v>145</v>
      </c>
      <c r="AB25" t="s">
        <v>146</v>
      </c>
      <c r="AC25" s="119">
        <v>1026359</v>
      </c>
      <c r="AD25">
        <v>773479</v>
      </c>
      <c r="AE25">
        <v>773479</v>
      </c>
      <c r="AF25">
        <v>554000</v>
      </c>
      <c r="AG25">
        <v>441826</v>
      </c>
      <c r="AH25">
        <v>611</v>
      </c>
      <c r="AI25">
        <v>29922</v>
      </c>
      <c r="AJ25">
        <v>0</v>
      </c>
      <c r="AK25">
        <v>0</v>
      </c>
      <c r="AL25">
        <v>0</v>
      </c>
      <c r="AM25">
        <v>0</v>
      </c>
      <c r="AN25" s="32">
        <v>0</v>
      </c>
      <c r="AO25">
        <v>0</v>
      </c>
      <c r="AP25">
        <v>0</v>
      </c>
      <c r="AQ25">
        <v>0</v>
      </c>
      <c r="AR25">
        <v>0</v>
      </c>
      <c r="AS25">
        <v>1</v>
      </c>
      <c r="AT25">
        <v>2004</v>
      </c>
      <c r="AV25">
        <v>10124</v>
      </c>
      <c r="AW25">
        <v>5238</v>
      </c>
      <c r="AX25">
        <v>1</v>
      </c>
      <c r="AY25">
        <v>0</v>
      </c>
      <c r="AZ25">
        <v>0</v>
      </c>
      <c r="BB25" t="s">
        <v>233</v>
      </c>
      <c r="BS25" t="s">
        <v>5096</v>
      </c>
      <c r="BV25" t="s">
        <v>5097</v>
      </c>
      <c r="BX25" t="s">
        <v>145</v>
      </c>
      <c r="BY25" t="s">
        <v>149</v>
      </c>
      <c r="BZ25" t="s">
        <v>146</v>
      </c>
      <c r="CB25" s="27">
        <v>37725</v>
      </c>
      <c r="CC25">
        <v>1250000</v>
      </c>
      <c r="CD25" t="s">
        <v>150</v>
      </c>
      <c r="CE25" t="s">
        <v>151</v>
      </c>
      <c r="CF25" t="s">
        <v>151</v>
      </c>
      <c r="CG25" t="s">
        <v>5098</v>
      </c>
      <c r="CH25" s="27">
        <v>37012</v>
      </c>
      <c r="CI25">
        <v>5800000</v>
      </c>
      <c r="CJ25" t="s">
        <v>150</v>
      </c>
      <c r="CK25" t="s">
        <v>208</v>
      </c>
      <c r="CL25" t="s">
        <v>208</v>
      </c>
      <c r="CM25" t="s">
        <v>5099</v>
      </c>
      <c r="CN25" s="27">
        <v>35217</v>
      </c>
      <c r="CO25">
        <v>825000</v>
      </c>
      <c r="CP25" t="s">
        <v>210</v>
      </c>
      <c r="CQ25" t="s">
        <v>196</v>
      </c>
      <c r="CR25" t="s">
        <v>196</v>
      </c>
      <c r="CS25" t="s">
        <v>5100</v>
      </c>
      <c r="CT25" s="27">
        <v>32356</v>
      </c>
      <c r="CU25">
        <v>1320000</v>
      </c>
      <c r="CV25" t="s">
        <v>210</v>
      </c>
      <c r="CW25" t="s">
        <v>208</v>
      </c>
      <c r="CX25" t="s">
        <v>208</v>
      </c>
      <c r="CY25" t="s">
        <v>5101</v>
      </c>
      <c r="CZ25" t="s">
        <v>5102</v>
      </c>
      <c r="DA25" t="s">
        <v>154</v>
      </c>
      <c r="DB25" t="s">
        <v>672</v>
      </c>
      <c r="DC25" t="s">
        <v>672</v>
      </c>
      <c r="DE25">
        <v>6643</v>
      </c>
      <c r="DF25">
        <v>2001</v>
      </c>
      <c r="DG25" t="s">
        <v>5103</v>
      </c>
      <c r="DH25">
        <v>7</v>
      </c>
      <c r="DI25" s="128" t="s">
        <v>156</v>
      </c>
      <c r="DJ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" s="130">
        <f>Table13[[#This Row],[JUST]]*Table13[[#This Row],[Storm Millage]]/1000</f>
        <v>0</v>
      </c>
      <c r="DL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5" s="136">
        <f>Table13[[#This Row],[JUST]]*Table13[[#This Row],[Recreational Millage]]/1000</f>
        <v>17776.142252831687</v>
      </c>
      <c r="DN25" s="137">
        <f>Table13[[#This Row],[Recreational Assessment]]+Table13[[#This Row],[Storm Assessment]]</f>
        <v>17776.142252831687</v>
      </c>
      <c r="DO25" s="145" t="e">
        <f>Methodology!#REF!</f>
        <v>#REF!</v>
      </c>
      <c r="DP25" s="146" t="e">
        <f>(Table13[[#This Row],[JUST]]*Table13[[#This Row],[Ad Valorem Recreational Millage]])/1000</f>
        <v>#REF!</v>
      </c>
    </row>
    <row r="26" spans="1:120" x14ac:dyDescent="0.3">
      <c r="A26">
        <v>888</v>
      </c>
      <c r="B26">
        <v>1</v>
      </c>
      <c r="C26" s="165" t="s">
        <v>718</v>
      </c>
      <c r="D26" t="s">
        <v>719</v>
      </c>
      <c r="E26" t="s">
        <v>170</v>
      </c>
      <c r="F26">
        <v>10004805</v>
      </c>
      <c r="G26" s="32" t="s">
        <v>661</v>
      </c>
      <c r="I26" t="s">
        <v>134</v>
      </c>
      <c r="J26">
        <v>9000</v>
      </c>
      <c r="K26">
        <v>0</v>
      </c>
      <c r="L26">
        <v>0</v>
      </c>
      <c r="M26">
        <v>0.20699999999999999</v>
      </c>
      <c r="N26" t="s">
        <v>135</v>
      </c>
      <c r="O26" t="s">
        <v>136</v>
      </c>
      <c r="R26" t="s">
        <v>139</v>
      </c>
      <c r="S26" t="s">
        <v>140</v>
      </c>
      <c r="T26">
        <v>1100</v>
      </c>
      <c r="U26" t="s">
        <v>662</v>
      </c>
      <c r="W26" t="s">
        <v>720</v>
      </c>
      <c r="X26" t="s">
        <v>721</v>
      </c>
      <c r="Y26" t="s">
        <v>144</v>
      </c>
      <c r="AA26" t="s">
        <v>145</v>
      </c>
      <c r="AB26" t="s">
        <v>146</v>
      </c>
      <c r="AC26" s="119">
        <v>1090745</v>
      </c>
      <c r="AD26">
        <v>1090745</v>
      </c>
      <c r="AE26">
        <v>1090745</v>
      </c>
      <c r="AF26">
        <v>900000</v>
      </c>
      <c r="AG26">
        <v>122025</v>
      </c>
      <c r="AH26">
        <v>12618</v>
      </c>
      <c r="AI26">
        <v>56102</v>
      </c>
      <c r="AJ26">
        <v>7262</v>
      </c>
      <c r="AK26">
        <v>0</v>
      </c>
      <c r="AL26">
        <v>0</v>
      </c>
      <c r="AM26">
        <v>0</v>
      </c>
      <c r="AN26" s="32">
        <v>0</v>
      </c>
      <c r="AO26">
        <v>0</v>
      </c>
      <c r="AP26">
        <v>0</v>
      </c>
      <c r="AQ26">
        <v>0</v>
      </c>
      <c r="AR26">
        <v>0</v>
      </c>
      <c r="AS26">
        <v>1</v>
      </c>
      <c r="AT26">
        <v>1950</v>
      </c>
      <c r="AV26">
        <v>1620</v>
      </c>
      <c r="AW26">
        <v>950</v>
      </c>
      <c r="AX26">
        <v>1</v>
      </c>
      <c r="AY26">
        <v>0</v>
      </c>
      <c r="AZ26">
        <v>0</v>
      </c>
      <c r="BS26" t="s">
        <v>722</v>
      </c>
      <c r="BV26" t="s">
        <v>723</v>
      </c>
      <c r="BX26" t="s">
        <v>145</v>
      </c>
      <c r="BY26" t="s">
        <v>149</v>
      </c>
      <c r="BZ26" t="s">
        <v>146</v>
      </c>
      <c r="CB26" s="27">
        <v>42892</v>
      </c>
      <c r="CC26">
        <v>1597500</v>
      </c>
      <c r="CD26" t="s">
        <v>210</v>
      </c>
      <c r="CE26" t="s">
        <v>181</v>
      </c>
      <c r="CF26" t="s">
        <v>724</v>
      </c>
      <c r="CG26" t="s">
        <v>725</v>
      </c>
      <c r="CH26" s="27">
        <v>41465</v>
      </c>
      <c r="CI26">
        <v>1250000</v>
      </c>
      <c r="CJ26" t="s">
        <v>210</v>
      </c>
      <c r="CK26" t="s">
        <v>181</v>
      </c>
      <c r="CL26" t="s">
        <v>181</v>
      </c>
      <c r="CM26" t="s">
        <v>726</v>
      </c>
      <c r="CN26" s="27">
        <v>41102</v>
      </c>
      <c r="CO26">
        <v>850000</v>
      </c>
      <c r="CP26" t="s">
        <v>210</v>
      </c>
      <c r="CQ26" t="s">
        <v>181</v>
      </c>
      <c r="CR26" t="s">
        <v>181</v>
      </c>
      <c r="CS26" t="s">
        <v>727</v>
      </c>
      <c r="CT26" s="27">
        <v>38586</v>
      </c>
      <c r="CU26">
        <v>1300000</v>
      </c>
      <c r="CV26" t="s">
        <v>210</v>
      </c>
      <c r="CW26" t="s">
        <v>151</v>
      </c>
      <c r="CX26" t="s">
        <v>151</v>
      </c>
      <c r="CY26" t="s">
        <v>728</v>
      </c>
      <c r="CZ26" t="s">
        <v>729</v>
      </c>
      <c r="DA26" t="s">
        <v>154</v>
      </c>
      <c r="DB26" t="s">
        <v>299</v>
      </c>
      <c r="DE26">
        <v>1</v>
      </c>
      <c r="DF26">
        <v>1900</v>
      </c>
      <c r="DG26" t="s">
        <v>730</v>
      </c>
      <c r="DH26">
        <v>7</v>
      </c>
      <c r="DI26" s="128" t="s">
        <v>156</v>
      </c>
      <c r="DJ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" s="130">
        <f>Table13[[#This Row],[JUST]]*Table13[[#This Row],[Storm Millage]]/1000</f>
        <v>0</v>
      </c>
      <c r="DL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6" s="136">
        <f>Table13[[#This Row],[JUST]]*Table13[[#This Row],[Recreational Millage]]/1000</f>
        <v>18891.282954175778</v>
      </c>
      <c r="DN26" s="137">
        <f>Table13[[#This Row],[Recreational Assessment]]+Table13[[#This Row],[Storm Assessment]]</f>
        <v>18891.282954175778</v>
      </c>
      <c r="DO26" s="145" t="e">
        <f>Methodology!#REF!</f>
        <v>#REF!</v>
      </c>
      <c r="DP26" s="146" t="e">
        <f>(Table13[[#This Row],[JUST]]*Table13[[#This Row],[Ad Valorem Recreational Millage]])/1000</f>
        <v>#REF!</v>
      </c>
    </row>
    <row r="27" spans="1:120" x14ac:dyDescent="0.3">
      <c r="A27">
        <v>802</v>
      </c>
      <c r="B27">
        <v>1</v>
      </c>
      <c r="C27" s="165" t="s">
        <v>157</v>
      </c>
      <c r="D27" t="s">
        <v>158</v>
      </c>
      <c r="E27" t="s">
        <v>159</v>
      </c>
      <c r="F27">
        <v>10004194</v>
      </c>
      <c r="G27" s="32" t="s">
        <v>133</v>
      </c>
      <c r="I27" t="s">
        <v>134</v>
      </c>
      <c r="J27">
        <v>10975</v>
      </c>
      <c r="K27">
        <v>0</v>
      </c>
      <c r="L27">
        <v>0</v>
      </c>
      <c r="M27">
        <v>0.252</v>
      </c>
      <c r="N27" t="s">
        <v>135</v>
      </c>
      <c r="O27" t="s">
        <v>136</v>
      </c>
      <c r="P27" t="s">
        <v>137</v>
      </c>
      <c r="Q27" t="s">
        <v>138</v>
      </c>
      <c r="R27" t="s">
        <v>139</v>
      </c>
      <c r="S27" t="s">
        <v>140</v>
      </c>
      <c r="T27">
        <v>1000</v>
      </c>
      <c r="U27" t="s">
        <v>141</v>
      </c>
      <c r="W27" t="s">
        <v>160</v>
      </c>
      <c r="X27" t="s">
        <v>161</v>
      </c>
      <c r="Y27" t="s">
        <v>162</v>
      </c>
      <c r="AA27" t="s">
        <v>145</v>
      </c>
      <c r="AB27" t="s">
        <v>146</v>
      </c>
      <c r="AC27" s="119">
        <v>1098031</v>
      </c>
      <c r="AD27">
        <v>973425</v>
      </c>
      <c r="AE27">
        <v>973425</v>
      </c>
      <c r="AF27">
        <v>1098031</v>
      </c>
      <c r="AG27">
        <v>0</v>
      </c>
      <c r="AH27">
        <v>531</v>
      </c>
      <c r="AI27">
        <v>0</v>
      </c>
      <c r="AJ27">
        <v>0</v>
      </c>
      <c r="AK27">
        <v>0</v>
      </c>
      <c r="AL27">
        <v>0</v>
      </c>
      <c r="AM27">
        <v>0</v>
      </c>
      <c r="AN27" s="32">
        <v>0</v>
      </c>
      <c r="AO27">
        <v>0</v>
      </c>
      <c r="AP27">
        <v>0</v>
      </c>
      <c r="AQ27">
        <v>0</v>
      </c>
      <c r="AR27">
        <v>0</v>
      </c>
      <c r="BS27" t="s">
        <v>163</v>
      </c>
      <c r="BV27" t="s">
        <v>164</v>
      </c>
      <c r="BX27" t="s">
        <v>145</v>
      </c>
      <c r="BY27" t="s">
        <v>149</v>
      </c>
      <c r="BZ27" t="s">
        <v>146</v>
      </c>
      <c r="CB27" s="27">
        <v>31533</v>
      </c>
      <c r="CC27">
        <v>225000</v>
      </c>
      <c r="CD27" t="s">
        <v>150</v>
      </c>
      <c r="CE27" t="s">
        <v>151</v>
      </c>
      <c r="CF27" t="s">
        <v>151</v>
      </c>
      <c r="CG27" t="s">
        <v>165</v>
      </c>
      <c r="CZ27" t="s">
        <v>166</v>
      </c>
      <c r="DA27" t="s">
        <v>154</v>
      </c>
      <c r="DE27">
        <v>0</v>
      </c>
      <c r="DF27">
        <v>1981</v>
      </c>
      <c r="DG27" t="s">
        <v>167</v>
      </c>
      <c r="DH27">
        <v>7</v>
      </c>
      <c r="DI27" s="128" t="s">
        <v>156</v>
      </c>
      <c r="DJ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" s="130">
        <f>Table13[[#This Row],[JUST]]*Table13[[#This Row],[Storm Millage]]/1000</f>
        <v>0</v>
      </c>
      <c r="DL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7" s="136">
        <f>Table13[[#This Row],[JUST]]*Table13[[#This Row],[Recreational Millage]]/1000</f>
        <v>19017.473665665744</v>
      </c>
      <c r="DN27" s="137">
        <f>Table13[[#This Row],[Recreational Assessment]]+Table13[[#This Row],[Storm Assessment]]</f>
        <v>19017.473665665744</v>
      </c>
      <c r="DO27" s="145" t="e">
        <f>Methodology!#REF!</f>
        <v>#REF!</v>
      </c>
      <c r="DP27" s="146" t="e">
        <f>(Table13[[#This Row],[JUST]]*Table13[[#This Row],[Ad Valorem Recreational Millage]])/1000</f>
        <v>#REF!</v>
      </c>
    </row>
    <row r="28" spans="1:120" x14ac:dyDescent="0.3">
      <c r="A28">
        <v>867</v>
      </c>
      <c r="B28">
        <v>1</v>
      </c>
      <c r="C28" s="165" t="s">
        <v>185</v>
      </c>
      <c r="D28" t="s">
        <v>186</v>
      </c>
      <c r="E28" t="s">
        <v>132</v>
      </c>
      <c r="F28">
        <v>10004131</v>
      </c>
      <c r="G28" s="32" t="s">
        <v>133</v>
      </c>
      <c r="I28" t="s">
        <v>134</v>
      </c>
      <c r="J28">
        <v>24394</v>
      </c>
      <c r="K28">
        <v>0</v>
      </c>
      <c r="L28">
        <v>0</v>
      </c>
      <c r="M28">
        <v>0.67459000000000002</v>
      </c>
      <c r="N28" t="s">
        <v>135</v>
      </c>
      <c r="O28" t="s">
        <v>136</v>
      </c>
      <c r="R28" t="s">
        <v>139</v>
      </c>
      <c r="S28" t="s">
        <v>140</v>
      </c>
      <c r="T28">
        <v>1000</v>
      </c>
      <c r="U28" t="s">
        <v>141</v>
      </c>
      <c r="W28" t="s">
        <v>187</v>
      </c>
      <c r="X28" t="s">
        <v>188</v>
      </c>
      <c r="Y28" t="s">
        <v>189</v>
      </c>
      <c r="AA28" t="s">
        <v>145</v>
      </c>
      <c r="AB28" t="s">
        <v>146</v>
      </c>
      <c r="AC28" s="119">
        <v>1105798</v>
      </c>
      <c r="AD28">
        <v>1105798</v>
      </c>
      <c r="AE28">
        <v>1105798</v>
      </c>
      <c r="AF28">
        <v>1097730</v>
      </c>
      <c r="AG28">
        <v>0</v>
      </c>
      <c r="AH28">
        <v>8068</v>
      </c>
      <c r="AI28">
        <v>0</v>
      </c>
      <c r="AJ28">
        <v>0</v>
      </c>
      <c r="AK28">
        <v>0</v>
      </c>
      <c r="AL28">
        <v>0</v>
      </c>
      <c r="AM28">
        <v>0</v>
      </c>
      <c r="AN28" s="32">
        <v>0</v>
      </c>
      <c r="AO28">
        <v>0</v>
      </c>
      <c r="AP28">
        <v>0</v>
      </c>
      <c r="AQ28">
        <v>0</v>
      </c>
      <c r="AR28">
        <v>0</v>
      </c>
      <c r="BS28" t="s">
        <v>190</v>
      </c>
      <c r="BU28" t="s">
        <v>191</v>
      </c>
      <c r="BV28" t="s">
        <v>192</v>
      </c>
      <c r="BX28" t="s">
        <v>193</v>
      </c>
      <c r="BY28" t="s">
        <v>194</v>
      </c>
      <c r="BZ28" t="s">
        <v>195</v>
      </c>
      <c r="CB28" s="27">
        <v>36069</v>
      </c>
      <c r="CC28">
        <v>414000</v>
      </c>
      <c r="CD28" t="s">
        <v>150</v>
      </c>
      <c r="CE28" t="s">
        <v>196</v>
      </c>
      <c r="CF28" t="s">
        <v>196</v>
      </c>
      <c r="CG28" t="s">
        <v>197</v>
      </c>
      <c r="CH28" s="27">
        <v>35857</v>
      </c>
      <c r="CI28">
        <v>345000</v>
      </c>
      <c r="CJ28" t="s">
        <v>150</v>
      </c>
      <c r="CK28" t="s">
        <v>196</v>
      </c>
      <c r="CL28" t="s">
        <v>196</v>
      </c>
      <c r="CM28" t="s">
        <v>198</v>
      </c>
      <c r="CN28" s="27">
        <v>32629</v>
      </c>
      <c r="CO28">
        <v>750000</v>
      </c>
      <c r="CP28" t="s">
        <v>150</v>
      </c>
      <c r="CQ28" t="s">
        <v>196</v>
      </c>
      <c r="CR28" t="s">
        <v>196</v>
      </c>
      <c r="CS28" t="s">
        <v>199</v>
      </c>
      <c r="CT28" s="27">
        <v>28703</v>
      </c>
      <c r="CU28">
        <v>100000</v>
      </c>
      <c r="CV28" t="s">
        <v>150</v>
      </c>
      <c r="CW28" t="s">
        <v>196</v>
      </c>
      <c r="CX28" t="s">
        <v>196</v>
      </c>
      <c r="CY28" t="s">
        <v>200</v>
      </c>
      <c r="CZ28" t="s">
        <v>201</v>
      </c>
      <c r="DA28" t="s">
        <v>154</v>
      </c>
      <c r="DF28">
        <v>1900</v>
      </c>
      <c r="DG28" t="s">
        <v>202</v>
      </c>
      <c r="DH28">
        <v>7</v>
      </c>
      <c r="DI28" s="128" t="s">
        <v>156</v>
      </c>
      <c r="DJ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" s="130">
        <f>Table13[[#This Row],[JUST]]*Table13[[#This Row],[Storm Millage]]/1000</f>
        <v>0</v>
      </c>
      <c r="DL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8" s="136">
        <f>Table13[[#This Row],[JUST]]*Table13[[#This Row],[Recreational Millage]]/1000</f>
        <v>19151.995111746255</v>
      </c>
      <c r="DN28" s="137">
        <f>Table13[[#This Row],[Recreational Assessment]]+Table13[[#This Row],[Storm Assessment]]</f>
        <v>19151.995111746255</v>
      </c>
      <c r="DO28" s="145" t="e">
        <f>Methodology!#REF!</f>
        <v>#REF!</v>
      </c>
      <c r="DP28" s="146" t="e">
        <f>(Table13[[#This Row],[JUST]]*Table13[[#This Row],[Ad Valorem Recreational Millage]])/1000</f>
        <v>#REF!</v>
      </c>
    </row>
    <row r="29" spans="1:120" x14ac:dyDescent="0.3">
      <c r="A29">
        <v>1078</v>
      </c>
      <c r="B29">
        <v>1</v>
      </c>
      <c r="C29" s="165" t="s">
        <v>3367</v>
      </c>
      <c r="D29" t="s">
        <v>131</v>
      </c>
      <c r="E29" t="s">
        <v>3191</v>
      </c>
      <c r="F29">
        <v>10004163</v>
      </c>
      <c r="G29" s="32" t="s">
        <v>661</v>
      </c>
      <c r="I29" t="s">
        <v>134</v>
      </c>
      <c r="J29">
        <v>10975</v>
      </c>
      <c r="K29">
        <v>0</v>
      </c>
      <c r="L29">
        <v>0</v>
      </c>
      <c r="M29">
        <v>0.252</v>
      </c>
      <c r="N29" t="s">
        <v>135</v>
      </c>
      <c r="O29" t="s">
        <v>136</v>
      </c>
      <c r="R29" t="s">
        <v>171</v>
      </c>
      <c r="S29" t="s">
        <v>140</v>
      </c>
      <c r="T29">
        <v>1100</v>
      </c>
      <c r="U29" t="s">
        <v>662</v>
      </c>
      <c r="W29" t="s">
        <v>3368</v>
      </c>
      <c r="X29" t="s">
        <v>3369</v>
      </c>
      <c r="Y29" t="s">
        <v>189</v>
      </c>
      <c r="AA29" t="s">
        <v>145</v>
      </c>
      <c r="AB29" t="s">
        <v>146</v>
      </c>
      <c r="AC29" s="119">
        <v>1138462</v>
      </c>
      <c r="AD29">
        <v>1138462</v>
      </c>
      <c r="AE29">
        <v>1138462</v>
      </c>
      <c r="AF29">
        <v>951500</v>
      </c>
      <c r="AG29">
        <v>157182</v>
      </c>
      <c r="AH29">
        <v>0</v>
      </c>
      <c r="AI29">
        <v>29780</v>
      </c>
      <c r="AJ29">
        <v>0</v>
      </c>
      <c r="AK29">
        <v>0</v>
      </c>
      <c r="AL29">
        <v>0</v>
      </c>
      <c r="AM29">
        <v>0</v>
      </c>
      <c r="AN29" s="32">
        <v>0</v>
      </c>
      <c r="AO29">
        <v>0</v>
      </c>
      <c r="AP29">
        <v>0</v>
      </c>
      <c r="AQ29">
        <v>0</v>
      </c>
      <c r="AR29">
        <v>0</v>
      </c>
      <c r="AS29">
        <v>1</v>
      </c>
      <c r="AT29">
        <v>1976</v>
      </c>
      <c r="AV29">
        <v>3602</v>
      </c>
      <c r="AW29">
        <v>2995</v>
      </c>
      <c r="AX29">
        <v>1</v>
      </c>
      <c r="AY29">
        <v>0</v>
      </c>
      <c r="AZ29">
        <v>0</v>
      </c>
      <c r="BS29" t="s">
        <v>3370</v>
      </c>
      <c r="BV29" t="s">
        <v>3371</v>
      </c>
      <c r="BX29" t="s">
        <v>1619</v>
      </c>
      <c r="BY29" t="s">
        <v>149</v>
      </c>
      <c r="BZ29" t="s">
        <v>3372</v>
      </c>
      <c r="CB29" s="27">
        <v>41180</v>
      </c>
      <c r="CC29">
        <v>1890000</v>
      </c>
      <c r="CD29" t="s">
        <v>210</v>
      </c>
      <c r="CE29" t="s">
        <v>181</v>
      </c>
      <c r="CF29" t="s">
        <v>3373</v>
      </c>
      <c r="CG29" t="s">
        <v>3374</v>
      </c>
      <c r="CH29" s="27">
        <v>37011</v>
      </c>
      <c r="CI29">
        <v>1650000</v>
      </c>
      <c r="CJ29" t="s">
        <v>210</v>
      </c>
      <c r="CK29" t="s">
        <v>151</v>
      </c>
      <c r="CL29" t="s">
        <v>151</v>
      </c>
      <c r="CM29" t="s">
        <v>3375</v>
      </c>
      <c r="CN29" s="27">
        <v>31747</v>
      </c>
      <c r="CO29">
        <v>350000</v>
      </c>
      <c r="CP29" t="s">
        <v>210</v>
      </c>
      <c r="CQ29" t="s">
        <v>181</v>
      </c>
      <c r="CR29" t="s">
        <v>181</v>
      </c>
      <c r="CS29" t="s">
        <v>3376</v>
      </c>
      <c r="CT29" s="27">
        <v>28004</v>
      </c>
      <c r="CU29">
        <v>45000</v>
      </c>
      <c r="CV29" t="s">
        <v>210</v>
      </c>
      <c r="CW29" t="s">
        <v>151</v>
      </c>
      <c r="CX29" t="s">
        <v>151</v>
      </c>
      <c r="CY29" t="s">
        <v>3377</v>
      </c>
      <c r="CZ29" t="s">
        <v>3378</v>
      </c>
      <c r="DA29" t="s">
        <v>154</v>
      </c>
      <c r="DB29" t="s">
        <v>672</v>
      </c>
      <c r="DC29" t="s">
        <v>672</v>
      </c>
      <c r="DE29">
        <v>3239</v>
      </c>
      <c r="DF29">
        <v>1977</v>
      </c>
      <c r="DG29" t="s">
        <v>3379</v>
      </c>
      <c r="DH29">
        <v>7</v>
      </c>
      <c r="DI29" s="128" t="s">
        <v>156</v>
      </c>
      <c r="DJ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" s="130">
        <f>Table13[[#This Row],[JUST]]*Table13[[#This Row],[Storm Millage]]/1000</f>
        <v>0</v>
      </c>
      <c r="DL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29" s="136">
        <f>Table13[[#This Row],[JUST]]*Table13[[#This Row],[Recreational Millage]]/1000</f>
        <v>19717.723000863509</v>
      </c>
      <c r="DN29" s="137">
        <f>Table13[[#This Row],[Recreational Assessment]]+Table13[[#This Row],[Storm Assessment]]</f>
        <v>19717.723000863509</v>
      </c>
      <c r="DO29" s="145" t="e">
        <f>Methodology!#REF!</f>
        <v>#REF!</v>
      </c>
      <c r="DP29" s="146" t="e">
        <f>(Table13[[#This Row],[JUST]]*Table13[[#This Row],[Ad Valorem Recreational Millage]])/1000</f>
        <v>#REF!</v>
      </c>
    </row>
    <row r="30" spans="1:120" x14ac:dyDescent="0.3">
      <c r="A30">
        <v>893</v>
      </c>
      <c r="B30">
        <v>1</v>
      </c>
      <c r="C30" s="165" t="s">
        <v>5765</v>
      </c>
      <c r="D30" t="s">
        <v>5766</v>
      </c>
      <c r="E30" t="s">
        <v>170</v>
      </c>
      <c r="F30">
        <v>10004804</v>
      </c>
      <c r="G30" s="32" t="s">
        <v>5643</v>
      </c>
      <c r="I30" t="s">
        <v>134</v>
      </c>
      <c r="J30">
        <v>17975</v>
      </c>
      <c r="K30">
        <v>0</v>
      </c>
      <c r="L30">
        <v>0</v>
      </c>
      <c r="M30">
        <v>0.41299999999999998</v>
      </c>
      <c r="N30" t="s">
        <v>135</v>
      </c>
      <c r="O30" t="s">
        <v>136</v>
      </c>
      <c r="R30" t="s">
        <v>139</v>
      </c>
      <c r="S30" t="s">
        <v>140</v>
      </c>
      <c r="T30">
        <v>3900</v>
      </c>
      <c r="U30" t="s">
        <v>5708</v>
      </c>
      <c r="W30" t="s">
        <v>5767</v>
      </c>
      <c r="X30" t="s">
        <v>5683</v>
      </c>
      <c r="Y30" t="s">
        <v>144</v>
      </c>
      <c r="AA30" t="s">
        <v>145</v>
      </c>
      <c r="AB30" t="s">
        <v>146</v>
      </c>
      <c r="AC30" s="119">
        <v>1207190</v>
      </c>
      <c r="AD30">
        <v>919020</v>
      </c>
      <c r="AE30">
        <v>919020</v>
      </c>
      <c r="AF30">
        <v>1023137</v>
      </c>
      <c r="AG30">
        <v>181979</v>
      </c>
      <c r="AH30">
        <v>432</v>
      </c>
      <c r="AI30">
        <v>1642</v>
      </c>
      <c r="AJ30">
        <v>0</v>
      </c>
      <c r="AK30">
        <v>0</v>
      </c>
      <c r="AL30">
        <v>0</v>
      </c>
      <c r="AM30">
        <v>0</v>
      </c>
      <c r="AN30" s="32">
        <v>0</v>
      </c>
      <c r="AO30">
        <v>0</v>
      </c>
      <c r="AP30">
        <v>0</v>
      </c>
      <c r="AQ30">
        <v>0</v>
      </c>
      <c r="AR30">
        <v>0</v>
      </c>
      <c r="AS30">
        <v>4</v>
      </c>
      <c r="AT30">
        <v>1949</v>
      </c>
      <c r="AV30">
        <v>5411</v>
      </c>
      <c r="AW30">
        <v>3494</v>
      </c>
      <c r="AX30">
        <v>1</v>
      </c>
      <c r="AY30">
        <v>4</v>
      </c>
      <c r="AZ30">
        <v>12</v>
      </c>
      <c r="BS30" t="s">
        <v>5096</v>
      </c>
      <c r="BV30" t="s">
        <v>5097</v>
      </c>
      <c r="BX30" t="s">
        <v>145</v>
      </c>
      <c r="BY30" t="s">
        <v>149</v>
      </c>
      <c r="BZ30" t="s">
        <v>146</v>
      </c>
      <c r="CB30" s="27">
        <v>37391</v>
      </c>
      <c r="CC30">
        <v>2325000</v>
      </c>
      <c r="CD30" t="s">
        <v>210</v>
      </c>
      <c r="CE30" t="s">
        <v>151</v>
      </c>
      <c r="CF30" t="s">
        <v>151</v>
      </c>
      <c r="CG30" t="s">
        <v>5768</v>
      </c>
      <c r="CH30" s="27">
        <v>36664</v>
      </c>
      <c r="CI30">
        <v>650000</v>
      </c>
      <c r="CJ30" t="s">
        <v>210</v>
      </c>
      <c r="CK30" t="s">
        <v>151</v>
      </c>
      <c r="CL30" t="s">
        <v>151</v>
      </c>
      <c r="CM30" t="s">
        <v>5769</v>
      </c>
      <c r="CN30" s="27">
        <v>29738</v>
      </c>
      <c r="CO30">
        <v>200000</v>
      </c>
      <c r="CP30" t="s">
        <v>210</v>
      </c>
      <c r="CQ30" t="s">
        <v>181</v>
      </c>
      <c r="CR30" t="s">
        <v>181</v>
      </c>
      <c r="CS30" t="s">
        <v>5770</v>
      </c>
      <c r="CZ30" t="s">
        <v>5771</v>
      </c>
      <c r="DA30" t="s">
        <v>154</v>
      </c>
      <c r="DB30" t="s">
        <v>672</v>
      </c>
      <c r="DC30" t="s">
        <v>3591</v>
      </c>
      <c r="DE30">
        <v>3852</v>
      </c>
      <c r="DF30">
        <v>1900</v>
      </c>
      <c r="DG30" t="s">
        <v>5772</v>
      </c>
      <c r="DH30">
        <v>7</v>
      </c>
      <c r="DI30" s="128" t="s">
        <v>156</v>
      </c>
      <c r="DJ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" s="130">
        <f>Table13[[#This Row],[JUST]]*Table13[[#This Row],[Storm Millage]]/1000</f>
        <v>0</v>
      </c>
      <c r="DL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0" s="136">
        <f>Table13[[#This Row],[JUST]]*Table13[[#This Row],[Recreational Millage]]/1000</f>
        <v>20908.065468511391</v>
      </c>
      <c r="DN30" s="137">
        <f>Table13[[#This Row],[Recreational Assessment]]+Table13[[#This Row],[Storm Assessment]]</f>
        <v>20908.065468511391</v>
      </c>
      <c r="DO30" s="145" t="e">
        <f>Methodology!#REF!</f>
        <v>#REF!</v>
      </c>
      <c r="DP30" s="146" t="e">
        <f>(Table13[[#This Row],[JUST]]*Table13[[#This Row],[Ad Valorem Recreational Millage]])/1000</f>
        <v>#REF!</v>
      </c>
    </row>
    <row r="31" spans="1:120" x14ac:dyDescent="0.3">
      <c r="A31">
        <v>672</v>
      </c>
      <c r="B31">
        <v>1</v>
      </c>
      <c r="C31" s="165" t="s">
        <v>6476</v>
      </c>
      <c r="D31" t="s">
        <v>6477</v>
      </c>
      <c r="E31" t="s">
        <v>170</v>
      </c>
      <c r="F31">
        <v>10004125</v>
      </c>
      <c r="G31" s="32" t="s">
        <v>6478</v>
      </c>
      <c r="I31" t="s">
        <v>134</v>
      </c>
      <c r="J31">
        <v>26376.2</v>
      </c>
      <c r="K31">
        <v>0</v>
      </c>
      <c r="L31">
        <v>0</v>
      </c>
      <c r="M31">
        <v>0.60599999999999998</v>
      </c>
      <c r="N31" t="s">
        <v>135</v>
      </c>
      <c r="O31" t="s">
        <v>136</v>
      </c>
      <c r="P31" t="s">
        <v>137</v>
      </c>
      <c r="Q31" t="s">
        <v>138</v>
      </c>
      <c r="R31" t="s">
        <v>139</v>
      </c>
      <c r="S31" t="s">
        <v>140</v>
      </c>
      <c r="T31">
        <v>7000</v>
      </c>
      <c r="U31" t="s">
        <v>6479</v>
      </c>
      <c r="W31" t="s">
        <v>6480</v>
      </c>
      <c r="X31" t="s">
        <v>6481</v>
      </c>
      <c r="Y31" t="s">
        <v>189</v>
      </c>
      <c r="AA31" t="s">
        <v>145</v>
      </c>
      <c r="AB31" t="s">
        <v>146</v>
      </c>
      <c r="AC31" s="119">
        <v>1318810</v>
      </c>
      <c r="AD31">
        <v>867181</v>
      </c>
      <c r="AE31">
        <v>0</v>
      </c>
      <c r="AF31">
        <v>1318810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 s="32">
        <v>0</v>
      </c>
      <c r="AO31">
        <v>0</v>
      </c>
      <c r="AP31">
        <v>867181</v>
      </c>
      <c r="AQ31">
        <v>0</v>
      </c>
      <c r="AR31">
        <v>0</v>
      </c>
      <c r="BS31" t="s">
        <v>6482</v>
      </c>
      <c r="BU31" t="s">
        <v>6483</v>
      </c>
      <c r="BV31" t="s">
        <v>6484</v>
      </c>
      <c r="BX31" t="s">
        <v>1158</v>
      </c>
      <c r="BY31" t="s">
        <v>430</v>
      </c>
      <c r="BZ31" t="s">
        <v>6485</v>
      </c>
      <c r="CZ31" t="s">
        <v>6486</v>
      </c>
      <c r="DA31" t="s">
        <v>154</v>
      </c>
      <c r="DB31" t="s">
        <v>299</v>
      </c>
      <c r="DF31">
        <v>1900</v>
      </c>
      <c r="DG31" t="s">
        <v>6487</v>
      </c>
      <c r="DH31">
        <v>7</v>
      </c>
      <c r="DI31" s="128" t="s">
        <v>156</v>
      </c>
      <c r="DJ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" s="130">
        <f>Table13[[#This Row],[JUST]]*Table13[[#This Row],[Storm Millage]]/1000</f>
        <v>0</v>
      </c>
      <c r="DL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1" s="136">
        <f>Table13[[#This Row],[JUST]]*Table13[[#This Row],[Recreational Millage]]/1000</f>
        <v>22841.280842723605</v>
      </c>
      <c r="DN31" s="137">
        <f>Table13[[#This Row],[Recreational Assessment]]+Table13[[#This Row],[Storm Assessment]]</f>
        <v>22841.280842723605</v>
      </c>
      <c r="DO31" s="145" t="e">
        <f>Methodology!#REF!</f>
        <v>#REF!</v>
      </c>
      <c r="DP31" s="146" t="e">
        <f>(Table13[[#This Row],[JUST]]*Table13[[#This Row],[Ad Valorem Recreational Millage]])/1000</f>
        <v>#REF!</v>
      </c>
    </row>
    <row r="32" spans="1:120" x14ac:dyDescent="0.3">
      <c r="A32">
        <v>841</v>
      </c>
      <c r="B32">
        <v>1</v>
      </c>
      <c r="C32" s="165" t="s">
        <v>203</v>
      </c>
      <c r="D32" t="s">
        <v>131</v>
      </c>
      <c r="E32" t="s">
        <v>204</v>
      </c>
      <c r="F32">
        <v>10004778</v>
      </c>
      <c r="G32" s="32" t="s">
        <v>133</v>
      </c>
      <c r="I32" t="s">
        <v>134</v>
      </c>
      <c r="J32">
        <v>14288</v>
      </c>
      <c r="K32">
        <v>0</v>
      </c>
      <c r="L32">
        <v>0</v>
      </c>
      <c r="M32">
        <v>0.32800000000000001</v>
      </c>
      <c r="N32" t="s">
        <v>135</v>
      </c>
      <c r="O32" t="s">
        <v>136</v>
      </c>
      <c r="P32" t="s">
        <v>137</v>
      </c>
      <c r="Q32" t="s">
        <v>138</v>
      </c>
      <c r="R32" t="s">
        <v>139</v>
      </c>
      <c r="S32" t="s">
        <v>140</v>
      </c>
      <c r="T32">
        <v>1000</v>
      </c>
      <c r="U32" t="s">
        <v>141</v>
      </c>
      <c r="V32" t="s">
        <v>205</v>
      </c>
      <c r="W32" t="s">
        <v>206</v>
      </c>
      <c r="X32" t="s">
        <v>207</v>
      </c>
      <c r="Y32" t="s">
        <v>189</v>
      </c>
      <c r="AA32" t="s">
        <v>145</v>
      </c>
      <c r="AB32" t="s">
        <v>146</v>
      </c>
      <c r="AC32" s="119">
        <v>1357360</v>
      </c>
      <c r="AD32">
        <v>1019376</v>
      </c>
      <c r="AE32">
        <v>1019376</v>
      </c>
      <c r="AF32">
        <v>1357360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 s="32">
        <v>0</v>
      </c>
      <c r="AO32">
        <v>0</v>
      </c>
      <c r="AP32">
        <v>0</v>
      </c>
      <c r="AQ32">
        <v>0</v>
      </c>
      <c r="AR32">
        <v>0</v>
      </c>
      <c r="BS32" t="s">
        <v>147</v>
      </c>
      <c r="BV32" t="s">
        <v>148</v>
      </c>
      <c r="BX32" t="s">
        <v>145</v>
      </c>
      <c r="BY32" t="s">
        <v>149</v>
      </c>
      <c r="BZ32" t="s">
        <v>146</v>
      </c>
      <c r="CB32" s="27">
        <v>36486</v>
      </c>
      <c r="CC32">
        <v>1436800</v>
      </c>
      <c r="CD32" t="s">
        <v>150</v>
      </c>
      <c r="CE32" t="s">
        <v>208</v>
      </c>
      <c r="CF32" t="s">
        <v>208</v>
      </c>
      <c r="CG32" t="s">
        <v>209</v>
      </c>
      <c r="CH32" s="27">
        <v>33970</v>
      </c>
      <c r="CI32">
        <v>640000</v>
      </c>
      <c r="CJ32" t="s">
        <v>210</v>
      </c>
      <c r="CK32" t="s">
        <v>208</v>
      </c>
      <c r="CL32" t="s">
        <v>208</v>
      </c>
      <c r="CM32" t="s">
        <v>211</v>
      </c>
      <c r="CN32" s="27">
        <v>32478</v>
      </c>
      <c r="CO32">
        <v>7400000</v>
      </c>
      <c r="CP32" t="s">
        <v>210</v>
      </c>
      <c r="CQ32" t="s">
        <v>208</v>
      </c>
      <c r="CR32" t="s">
        <v>208</v>
      </c>
      <c r="CS32" t="s">
        <v>212</v>
      </c>
      <c r="CZ32" t="s">
        <v>213</v>
      </c>
      <c r="DA32" t="s">
        <v>154</v>
      </c>
      <c r="DF32">
        <v>1900</v>
      </c>
      <c r="DG32" t="s">
        <v>214</v>
      </c>
      <c r="DH32">
        <v>7</v>
      </c>
      <c r="DI32" s="128" t="s">
        <v>156</v>
      </c>
      <c r="DJ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" s="130">
        <f>Table13[[#This Row],[JUST]]*Table13[[#This Row],[Storm Millage]]/1000</f>
        <v>0</v>
      </c>
      <c r="DL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2" s="136">
        <f>Table13[[#This Row],[JUST]]*Table13[[#This Row],[Recreational Millage]]/1000</f>
        <v>23508.951982984141</v>
      </c>
      <c r="DN32" s="137">
        <f>Table13[[#This Row],[Recreational Assessment]]+Table13[[#This Row],[Storm Assessment]]</f>
        <v>23508.951982984141</v>
      </c>
      <c r="DO32" s="145" t="e">
        <f>Methodology!#REF!</f>
        <v>#REF!</v>
      </c>
      <c r="DP32" s="146" t="e">
        <f>(Table13[[#This Row],[JUST]]*Table13[[#This Row],[Ad Valorem Recreational Millage]])/1000</f>
        <v>#REF!</v>
      </c>
    </row>
    <row r="33" spans="1:120" x14ac:dyDescent="0.3">
      <c r="A33">
        <v>925</v>
      </c>
      <c r="B33">
        <v>1</v>
      </c>
      <c r="C33" s="165" t="s">
        <v>5546</v>
      </c>
      <c r="D33" t="s">
        <v>3790</v>
      </c>
      <c r="E33" t="s">
        <v>170</v>
      </c>
      <c r="F33">
        <v>10004716</v>
      </c>
      <c r="G33" s="32" t="s">
        <v>1537</v>
      </c>
      <c r="I33" t="s">
        <v>134</v>
      </c>
      <c r="J33">
        <v>46609</v>
      </c>
      <c r="K33">
        <v>0</v>
      </c>
      <c r="L33">
        <v>0</v>
      </c>
      <c r="M33">
        <v>1.0740000000000001</v>
      </c>
      <c r="N33" t="s">
        <v>135</v>
      </c>
      <c r="O33" t="s">
        <v>136</v>
      </c>
      <c r="R33" t="s">
        <v>139</v>
      </c>
      <c r="S33" t="s">
        <v>140</v>
      </c>
      <c r="T33">
        <v>2100</v>
      </c>
      <c r="U33" t="s">
        <v>5242</v>
      </c>
      <c r="V33" t="s">
        <v>205</v>
      </c>
      <c r="W33" t="s">
        <v>5547</v>
      </c>
      <c r="X33" t="s">
        <v>5548</v>
      </c>
      <c r="Y33" t="s">
        <v>189</v>
      </c>
      <c r="AA33" t="s">
        <v>145</v>
      </c>
      <c r="AB33" t="s">
        <v>146</v>
      </c>
      <c r="AC33" s="119">
        <v>1418490</v>
      </c>
      <c r="AD33">
        <v>1418490</v>
      </c>
      <c r="AE33">
        <v>1418490</v>
      </c>
      <c r="AF33">
        <v>1072776</v>
      </c>
      <c r="AG33">
        <v>296723</v>
      </c>
      <c r="AH33">
        <v>31772</v>
      </c>
      <c r="AI33">
        <v>17219</v>
      </c>
      <c r="AJ33">
        <v>0</v>
      </c>
      <c r="AK33">
        <v>0</v>
      </c>
      <c r="AL33">
        <v>0</v>
      </c>
      <c r="AM33">
        <v>0</v>
      </c>
      <c r="AN33" s="32">
        <v>0</v>
      </c>
      <c r="AO33">
        <v>0</v>
      </c>
      <c r="AP33">
        <v>0</v>
      </c>
      <c r="AQ33">
        <v>0</v>
      </c>
      <c r="AR33">
        <v>0</v>
      </c>
      <c r="AS33">
        <v>1</v>
      </c>
      <c r="AT33">
        <v>1995</v>
      </c>
      <c r="AV33">
        <v>11630</v>
      </c>
      <c r="AW33">
        <v>5657</v>
      </c>
      <c r="AX33">
        <v>2</v>
      </c>
      <c r="AY33">
        <v>0</v>
      </c>
      <c r="AZ33">
        <v>0</v>
      </c>
      <c r="BB33" t="s">
        <v>233</v>
      </c>
      <c r="BD33" t="s">
        <v>233</v>
      </c>
      <c r="BS33" t="s">
        <v>5549</v>
      </c>
      <c r="BT33" t="s">
        <v>5550</v>
      </c>
      <c r="BV33" t="s">
        <v>175</v>
      </c>
      <c r="BX33" t="s">
        <v>176</v>
      </c>
      <c r="BY33" t="s">
        <v>149</v>
      </c>
      <c r="BZ33" t="s">
        <v>177</v>
      </c>
      <c r="CB33" s="27">
        <v>34425</v>
      </c>
      <c r="CC33">
        <v>1600000</v>
      </c>
      <c r="CD33" t="s">
        <v>210</v>
      </c>
      <c r="CE33" t="s">
        <v>181</v>
      </c>
      <c r="CF33" t="s">
        <v>181</v>
      </c>
      <c r="CG33" t="s">
        <v>5551</v>
      </c>
      <c r="CZ33" t="s">
        <v>5552</v>
      </c>
      <c r="DA33" t="s">
        <v>154</v>
      </c>
      <c r="DB33" t="s">
        <v>672</v>
      </c>
      <c r="DC33" t="s">
        <v>5117</v>
      </c>
      <c r="DE33">
        <v>6600</v>
      </c>
      <c r="DF33">
        <v>1900</v>
      </c>
      <c r="DG33" t="s">
        <v>5553</v>
      </c>
      <c r="DH33">
        <v>7</v>
      </c>
      <c r="DI33" s="128" t="s">
        <v>156</v>
      </c>
      <c r="DJ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" s="130">
        <f>Table13[[#This Row],[JUST]]*Table13[[#This Row],[Storm Millage]]/1000</f>
        <v>0</v>
      </c>
      <c r="DL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3" s="136">
        <f>Table13[[#This Row],[JUST]]*Table13[[#This Row],[Recreational Millage]]/1000</f>
        <v>24567.700019407654</v>
      </c>
      <c r="DN33" s="137">
        <f>Table13[[#This Row],[Recreational Assessment]]+Table13[[#This Row],[Storm Assessment]]</f>
        <v>24567.700019407654</v>
      </c>
      <c r="DO33" s="145" t="e">
        <f>Methodology!#REF!</f>
        <v>#REF!</v>
      </c>
      <c r="DP33" s="146" t="e">
        <f>(Table13[[#This Row],[JUST]]*Table13[[#This Row],[Ad Valorem Recreational Millage]])/1000</f>
        <v>#REF!</v>
      </c>
    </row>
    <row r="34" spans="1:120" x14ac:dyDescent="0.3">
      <c r="A34">
        <v>767</v>
      </c>
      <c r="B34">
        <v>1</v>
      </c>
      <c r="C34" s="165" t="s">
        <v>5241</v>
      </c>
      <c r="D34" t="s">
        <v>4610</v>
      </c>
      <c r="E34" t="s">
        <v>170</v>
      </c>
      <c r="F34">
        <v>10004789</v>
      </c>
      <c r="G34" s="32" t="s">
        <v>1537</v>
      </c>
      <c r="I34" t="s">
        <v>134</v>
      </c>
      <c r="J34">
        <v>27530</v>
      </c>
      <c r="K34">
        <v>0</v>
      </c>
      <c r="L34">
        <v>0</v>
      </c>
      <c r="M34">
        <v>0.63200000000000001</v>
      </c>
      <c r="N34" t="s">
        <v>135</v>
      </c>
      <c r="O34" t="s">
        <v>136</v>
      </c>
      <c r="P34" t="s">
        <v>137</v>
      </c>
      <c r="Q34" t="s">
        <v>138</v>
      </c>
      <c r="R34" t="s">
        <v>139</v>
      </c>
      <c r="S34" t="s">
        <v>140</v>
      </c>
      <c r="T34">
        <v>2100</v>
      </c>
      <c r="U34" t="s">
        <v>5242</v>
      </c>
      <c r="V34" t="s">
        <v>229</v>
      </c>
      <c r="W34" t="s">
        <v>5243</v>
      </c>
      <c r="X34" t="s">
        <v>5244</v>
      </c>
      <c r="Y34" t="s">
        <v>144</v>
      </c>
      <c r="AA34" t="s">
        <v>145</v>
      </c>
      <c r="AB34" t="s">
        <v>146</v>
      </c>
      <c r="AC34" s="119">
        <v>570339</v>
      </c>
      <c r="AD34">
        <v>563113</v>
      </c>
      <c r="AE34">
        <v>563113</v>
      </c>
      <c r="AF34">
        <v>498731</v>
      </c>
      <c r="AG34">
        <v>71608</v>
      </c>
      <c r="AH34">
        <v>4017</v>
      </c>
      <c r="AI34">
        <v>3309</v>
      </c>
      <c r="AJ34">
        <v>0</v>
      </c>
      <c r="AK34">
        <v>0</v>
      </c>
      <c r="AL34">
        <v>0</v>
      </c>
      <c r="AM34">
        <v>0</v>
      </c>
      <c r="AN34" s="32">
        <v>0</v>
      </c>
      <c r="AO34">
        <v>0</v>
      </c>
      <c r="AP34">
        <v>0</v>
      </c>
      <c r="AQ34">
        <v>0</v>
      </c>
      <c r="AR34">
        <v>0</v>
      </c>
      <c r="AS34">
        <v>1</v>
      </c>
      <c r="AT34">
        <v>1943</v>
      </c>
      <c r="AV34">
        <v>4296</v>
      </c>
      <c r="AW34">
        <v>3793</v>
      </c>
      <c r="AX34">
        <v>2</v>
      </c>
      <c r="AY34">
        <v>0</v>
      </c>
      <c r="AZ34">
        <v>0</v>
      </c>
      <c r="BS34" t="s">
        <v>174</v>
      </c>
      <c r="BV34" t="s">
        <v>175</v>
      </c>
      <c r="BX34" t="s">
        <v>176</v>
      </c>
      <c r="BY34" t="s">
        <v>149</v>
      </c>
      <c r="BZ34" t="s">
        <v>177</v>
      </c>
      <c r="CB34" s="27">
        <v>42431</v>
      </c>
      <c r="CC34">
        <v>656250</v>
      </c>
      <c r="CD34" t="s">
        <v>210</v>
      </c>
      <c r="CE34" t="s">
        <v>178</v>
      </c>
      <c r="CF34" t="s">
        <v>178</v>
      </c>
      <c r="CG34" t="s">
        <v>179</v>
      </c>
      <c r="CH34" s="27">
        <v>40617</v>
      </c>
      <c r="CI34">
        <v>1125000</v>
      </c>
      <c r="CJ34" t="s">
        <v>210</v>
      </c>
      <c r="CK34" t="s">
        <v>178</v>
      </c>
      <c r="CL34" t="s">
        <v>178</v>
      </c>
      <c r="CM34" t="s">
        <v>180</v>
      </c>
      <c r="CN34" s="27">
        <v>34835</v>
      </c>
      <c r="CO34">
        <v>182000</v>
      </c>
      <c r="CP34" t="s">
        <v>210</v>
      </c>
      <c r="CQ34" t="s">
        <v>181</v>
      </c>
      <c r="CR34" t="s">
        <v>181</v>
      </c>
      <c r="CS34" t="s">
        <v>5245</v>
      </c>
      <c r="CZ34" t="s">
        <v>5246</v>
      </c>
      <c r="DA34" t="s">
        <v>154</v>
      </c>
      <c r="DB34" t="s">
        <v>672</v>
      </c>
      <c r="DC34" t="s">
        <v>5117</v>
      </c>
      <c r="DE34">
        <v>4028</v>
      </c>
      <c r="DF34">
        <v>1900</v>
      </c>
      <c r="DG34" t="s">
        <v>5247</v>
      </c>
      <c r="DH34">
        <v>3</v>
      </c>
      <c r="DI34" s="128" t="s">
        <v>3414</v>
      </c>
      <c r="DJ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34" s="130">
        <f>Table13[[#This Row],[JUST]]*Table13[[#This Row],[Storm Millage]]/1000</f>
        <v>15917.29568003106</v>
      </c>
      <c r="DL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4" s="136">
        <f>Table13[[#This Row],[JUST]]*Table13[[#This Row],[Recreational Millage]]/1000</f>
        <v>9878.0516333347023</v>
      </c>
      <c r="DN34" s="137">
        <f>Table13[[#This Row],[Recreational Assessment]]+Table13[[#This Row],[Storm Assessment]]</f>
        <v>25795.347313365761</v>
      </c>
      <c r="DO34" s="145" t="e">
        <f>Methodology!#REF!</f>
        <v>#REF!</v>
      </c>
      <c r="DP34" s="146" t="e">
        <f>(Table13[[#This Row],[JUST]]*Table13[[#This Row],[Ad Valorem Recreational Millage]])/1000</f>
        <v>#REF!</v>
      </c>
    </row>
    <row r="35" spans="1:120" x14ac:dyDescent="0.3">
      <c r="A35">
        <v>762</v>
      </c>
      <c r="B35">
        <v>1</v>
      </c>
      <c r="C35" s="165" t="s">
        <v>3457</v>
      </c>
      <c r="D35" t="s">
        <v>3458</v>
      </c>
      <c r="E35" t="s">
        <v>170</v>
      </c>
      <c r="F35">
        <v>10004810</v>
      </c>
      <c r="G35" s="32" t="s">
        <v>733</v>
      </c>
      <c r="I35" t="s">
        <v>134</v>
      </c>
      <c r="J35">
        <v>9005</v>
      </c>
      <c r="K35">
        <v>0</v>
      </c>
      <c r="L35">
        <v>0</v>
      </c>
      <c r="M35">
        <v>0.20699999999999999</v>
      </c>
      <c r="N35" t="s">
        <v>135</v>
      </c>
      <c r="O35" t="s">
        <v>136</v>
      </c>
      <c r="R35" t="s">
        <v>139</v>
      </c>
      <c r="S35" t="s">
        <v>140</v>
      </c>
      <c r="T35">
        <v>1200</v>
      </c>
      <c r="U35" t="s">
        <v>218</v>
      </c>
      <c r="W35" t="s">
        <v>3459</v>
      </c>
      <c r="X35" t="s">
        <v>3460</v>
      </c>
      <c r="Y35" t="s">
        <v>144</v>
      </c>
      <c r="AA35" t="s">
        <v>145</v>
      </c>
      <c r="AB35" t="s">
        <v>146</v>
      </c>
      <c r="AC35" s="119">
        <v>1505999</v>
      </c>
      <c r="AD35">
        <v>1505999</v>
      </c>
      <c r="AE35">
        <v>1505999</v>
      </c>
      <c r="AF35">
        <v>900500</v>
      </c>
      <c r="AG35">
        <v>480755</v>
      </c>
      <c r="AH35">
        <v>0</v>
      </c>
      <c r="AI35">
        <v>124744</v>
      </c>
      <c r="AJ35">
        <v>0</v>
      </c>
      <c r="AK35">
        <v>0</v>
      </c>
      <c r="AL35">
        <v>0</v>
      </c>
      <c r="AM35">
        <v>0</v>
      </c>
      <c r="AN35" s="32">
        <v>0</v>
      </c>
      <c r="AO35">
        <v>0</v>
      </c>
      <c r="AP35">
        <v>0</v>
      </c>
      <c r="AQ35">
        <v>0</v>
      </c>
      <c r="AR35">
        <v>0</v>
      </c>
      <c r="AS35">
        <v>2</v>
      </c>
      <c r="AT35">
        <v>2008</v>
      </c>
      <c r="AV35">
        <v>4636</v>
      </c>
      <c r="AW35">
        <v>2180</v>
      </c>
      <c r="AX35">
        <v>2</v>
      </c>
      <c r="AY35">
        <v>1</v>
      </c>
      <c r="AZ35">
        <v>2</v>
      </c>
      <c r="BA35" t="s">
        <v>233</v>
      </c>
      <c r="BB35" t="s">
        <v>233</v>
      </c>
      <c r="BS35" t="s">
        <v>3461</v>
      </c>
      <c r="BU35" t="s">
        <v>3462</v>
      </c>
      <c r="BV35" t="s">
        <v>3463</v>
      </c>
      <c r="BX35" t="s">
        <v>193</v>
      </c>
      <c r="BY35" t="s">
        <v>194</v>
      </c>
      <c r="BZ35" t="s">
        <v>3464</v>
      </c>
      <c r="CB35" s="27">
        <v>38359</v>
      </c>
      <c r="CC35">
        <v>1520000</v>
      </c>
      <c r="CD35" t="s">
        <v>210</v>
      </c>
      <c r="CE35" t="s">
        <v>151</v>
      </c>
      <c r="CF35" t="s">
        <v>959</v>
      </c>
      <c r="CG35" t="s">
        <v>3465</v>
      </c>
      <c r="CH35" s="27">
        <v>37799</v>
      </c>
      <c r="CI35">
        <v>350000</v>
      </c>
      <c r="CJ35" t="s">
        <v>210</v>
      </c>
      <c r="CK35" t="s">
        <v>151</v>
      </c>
      <c r="CL35" t="s">
        <v>655</v>
      </c>
      <c r="CM35" t="s">
        <v>3466</v>
      </c>
      <c r="CN35" s="27">
        <v>37041</v>
      </c>
      <c r="CO35">
        <v>112300</v>
      </c>
      <c r="CP35" t="s">
        <v>210</v>
      </c>
      <c r="CQ35" t="s">
        <v>181</v>
      </c>
      <c r="CR35" t="s">
        <v>181</v>
      </c>
      <c r="CS35" t="s">
        <v>3467</v>
      </c>
      <c r="CT35" s="27">
        <v>35339</v>
      </c>
      <c r="CU35">
        <v>118000</v>
      </c>
      <c r="CV35" t="s">
        <v>210</v>
      </c>
      <c r="CW35" t="s">
        <v>151</v>
      </c>
      <c r="CX35" t="s">
        <v>181</v>
      </c>
      <c r="CY35" t="s">
        <v>3468</v>
      </c>
      <c r="CZ35" t="s">
        <v>3469</v>
      </c>
      <c r="DA35" t="s">
        <v>154</v>
      </c>
      <c r="DB35" t="s">
        <v>672</v>
      </c>
      <c r="DC35" t="s">
        <v>672</v>
      </c>
      <c r="DE35">
        <v>3059</v>
      </c>
      <c r="DF35">
        <v>1900</v>
      </c>
      <c r="DG35" t="s">
        <v>3470</v>
      </c>
      <c r="DH35">
        <v>7</v>
      </c>
      <c r="DI35" s="128" t="s">
        <v>156</v>
      </c>
      <c r="DJ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5" s="130">
        <f>Table13[[#This Row],[JUST]]*Table13[[#This Row],[Storm Millage]]/1000</f>
        <v>0</v>
      </c>
      <c r="DL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5" s="136">
        <f>Table13[[#This Row],[JUST]]*Table13[[#This Row],[Recreational Millage]]/1000</f>
        <v>26083.322167606333</v>
      </c>
      <c r="DN35" s="137">
        <f>Table13[[#This Row],[Recreational Assessment]]+Table13[[#This Row],[Storm Assessment]]</f>
        <v>26083.322167606333</v>
      </c>
      <c r="DO35" s="145" t="e">
        <f>Methodology!#REF!</f>
        <v>#REF!</v>
      </c>
      <c r="DP35" s="146" t="e">
        <f>(Table13[[#This Row],[JUST]]*Table13[[#This Row],[Ad Valorem Recreational Millage]])/1000</f>
        <v>#REF!</v>
      </c>
    </row>
    <row r="36" spans="1:120" x14ac:dyDescent="0.3">
      <c r="A36">
        <v>763</v>
      </c>
      <c r="B36">
        <v>1</v>
      </c>
      <c r="C36" s="165" t="s">
        <v>5528</v>
      </c>
      <c r="D36" t="s">
        <v>5529</v>
      </c>
      <c r="E36" t="s">
        <v>170</v>
      </c>
      <c r="F36">
        <v>10004803</v>
      </c>
      <c r="G36" s="32" t="s">
        <v>1537</v>
      </c>
      <c r="I36" t="s">
        <v>134</v>
      </c>
      <c r="J36">
        <v>13850</v>
      </c>
      <c r="K36">
        <v>0</v>
      </c>
      <c r="L36">
        <v>0</v>
      </c>
      <c r="M36">
        <v>0.318</v>
      </c>
      <c r="N36" t="s">
        <v>135</v>
      </c>
      <c r="O36" t="s">
        <v>136</v>
      </c>
      <c r="R36" t="s">
        <v>139</v>
      </c>
      <c r="S36" t="s">
        <v>140</v>
      </c>
      <c r="T36">
        <v>2100</v>
      </c>
      <c r="U36" t="s">
        <v>5242</v>
      </c>
      <c r="W36" t="s">
        <v>5530</v>
      </c>
      <c r="X36" t="s">
        <v>5531</v>
      </c>
      <c r="Y36" t="s">
        <v>144</v>
      </c>
      <c r="AA36" t="s">
        <v>145</v>
      </c>
      <c r="AB36" t="s">
        <v>146</v>
      </c>
      <c r="AC36" s="119">
        <v>1577032</v>
      </c>
      <c r="AD36">
        <v>1486538</v>
      </c>
      <c r="AE36">
        <v>1486538</v>
      </c>
      <c r="AF36">
        <v>1301623</v>
      </c>
      <c r="AG36">
        <v>274166</v>
      </c>
      <c r="AH36">
        <v>0</v>
      </c>
      <c r="AI36">
        <v>1243</v>
      </c>
      <c r="AJ36">
        <v>0</v>
      </c>
      <c r="AK36">
        <v>0</v>
      </c>
      <c r="AL36">
        <v>0</v>
      </c>
      <c r="AM36">
        <v>0</v>
      </c>
      <c r="AN36" s="32">
        <v>0</v>
      </c>
      <c r="AO36">
        <v>0</v>
      </c>
      <c r="AP36">
        <v>0</v>
      </c>
      <c r="AQ36">
        <v>0</v>
      </c>
      <c r="AR36">
        <v>0</v>
      </c>
      <c r="AS36">
        <v>2</v>
      </c>
      <c r="AT36">
        <v>1948</v>
      </c>
      <c r="AV36">
        <v>3648</v>
      </c>
      <c r="AW36">
        <v>2577</v>
      </c>
      <c r="AX36">
        <v>2</v>
      </c>
      <c r="AY36">
        <v>3</v>
      </c>
      <c r="AZ36">
        <v>2</v>
      </c>
      <c r="BS36" t="s">
        <v>5532</v>
      </c>
      <c r="BV36" t="s">
        <v>5043</v>
      </c>
      <c r="BX36" t="s">
        <v>1459</v>
      </c>
      <c r="BY36" t="s">
        <v>149</v>
      </c>
      <c r="BZ36" t="s">
        <v>1460</v>
      </c>
      <c r="CB36" s="27">
        <v>36671</v>
      </c>
      <c r="CC36">
        <v>978000</v>
      </c>
      <c r="CD36" t="s">
        <v>210</v>
      </c>
      <c r="CE36" t="s">
        <v>151</v>
      </c>
      <c r="CF36" t="s">
        <v>151</v>
      </c>
      <c r="CG36" t="s">
        <v>5533</v>
      </c>
      <c r="CH36" s="27">
        <v>35390</v>
      </c>
      <c r="CI36">
        <v>575000</v>
      </c>
      <c r="CJ36" t="s">
        <v>210</v>
      </c>
      <c r="CK36" t="s">
        <v>151</v>
      </c>
      <c r="CL36" t="s">
        <v>151</v>
      </c>
      <c r="CM36" t="s">
        <v>5534</v>
      </c>
      <c r="CN36" s="27">
        <v>33848</v>
      </c>
      <c r="CO36">
        <v>300000</v>
      </c>
      <c r="CP36" t="s">
        <v>210</v>
      </c>
      <c r="CQ36" t="s">
        <v>181</v>
      </c>
      <c r="CR36" t="s">
        <v>181</v>
      </c>
      <c r="CS36" t="s">
        <v>5535</v>
      </c>
      <c r="CT36" s="27">
        <v>31656</v>
      </c>
      <c r="CU36">
        <v>290000</v>
      </c>
      <c r="CV36" t="s">
        <v>210</v>
      </c>
      <c r="CW36" t="s">
        <v>151</v>
      </c>
      <c r="CX36" t="s">
        <v>151</v>
      </c>
      <c r="CY36" t="s">
        <v>5536</v>
      </c>
      <c r="CZ36" t="s">
        <v>5537</v>
      </c>
      <c r="DA36" t="s">
        <v>154</v>
      </c>
      <c r="DB36" t="s">
        <v>672</v>
      </c>
      <c r="DC36" t="s">
        <v>5117</v>
      </c>
      <c r="DE36">
        <v>2794</v>
      </c>
      <c r="DF36">
        <v>1900</v>
      </c>
      <c r="DG36" t="s">
        <v>5538</v>
      </c>
      <c r="DH36">
        <v>7</v>
      </c>
      <c r="DI36" s="128" t="s">
        <v>156</v>
      </c>
      <c r="DJ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6" s="130">
        <f>Table13[[#This Row],[JUST]]*Table13[[#This Row],[Storm Millage]]/1000</f>
        <v>0</v>
      </c>
      <c r="DL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6" s="136">
        <f>Table13[[#This Row],[JUST]]*Table13[[#This Row],[Recreational Millage]]/1000</f>
        <v>27313.586346753582</v>
      </c>
      <c r="DN36" s="137">
        <f>Table13[[#This Row],[Recreational Assessment]]+Table13[[#This Row],[Storm Assessment]]</f>
        <v>27313.586346753582</v>
      </c>
      <c r="DO36" s="145" t="e">
        <f>Methodology!#REF!</f>
        <v>#REF!</v>
      </c>
      <c r="DP36" s="146" t="e">
        <f>(Table13[[#This Row],[JUST]]*Table13[[#This Row],[Ad Valorem Recreational Millage]])/1000</f>
        <v>#REF!</v>
      </c>
    </row>
    <row r="37" spans="1:120" x14ac:dyDescent="0.3">
      <c r="A37">
        <v>738</v>
      </c>
      <c r="B37">
        <v>1</v>
      </c>
      <c r="C37" s="165" t="s">
        <v>5773</v>
      </c>
      <c r="D37" t="s">
        <v>5774</v>
      </c>
      <c r="E37" t="s">
        <v>170</v>
      </c>
      <c r="F37">
        <v>10004799</v>
      </c>
      <c r="G37" s="32" t="s">
        <v>5643</v>
      </c>
      <c r="I37" t="s">
        <v>134</v>
      </c>
      <c r="J37">
        <v>20012</v>
      </c>
      <c r="K37">
        <v>0</v>
      </c>
      <c r="L37">
        <v>0</v>
      </c>
      <c r="M37">
        <v>0.438</v>
      </c>
      <c r="N37" t="s">
        <v>135</v>
      </c>
      <c r="O37" t="s">
        <v>136</v>
      </c>
      <c r="R37" t="s">
        <v>139</v>
      </c>
      <c r="S37" t="s">
        <v>140</v>
      </c>
      <c r="T37">
        <v>3900</v>
      </c>
      <c r="U37" t="s">
        <v>5708</v>
      </c>
      <c r="W37" t="s">
        <v>5775</v>
      </c>
      <c r="X37" t="s">
        <v>5699</v>
      </c>
      <c r="Y37" t="s">
        <v>144</v>
      </c>
      <c r="AA37" t="s">
        <v>145</v>
      </c>
      <c r="AB37" t="s">
        <v>146</v>
      </c>
      <c r="AC37" s="119">
        <v>1610401</v>
      </c>
      <c r="AD37">
        <v>1315741</v>
      </c>
      <c r="AE37">
        <v>1315741</v>
      </c>
      <c r="AF37">
        <v>1302981</v>
      </c>
      <c r="AG37">
        <v>303760</v>
      </c>
      <c r="AH37">
        <v>1173</v>
      </c>
      <c r="AI37">
        <v>2487</v>
      </c>
      <c r="AJ37">
        <v>0</v>
      </c>
      <c r="AK37">
        <v>0</v>
      </c>
      <c r="AL37">
        <v>0</v>
      </c>
      <c r="AM37">
        <v>0</v>
      </c>
      <c r="AN37" s="32">
        <v>0</v>
      </c>
      <c r="AO37">
        <v>0</v>
      </c>
      <c r="AP37">
        <v>0</v>
      </c>
      <c r="AQ37">
        <v>0</v>
      </c>
      <c r="AR37">
        <v>0</v>
      </c>
      <c r="AS37">
        <v>7</v>
      </c>
      <c r="AT37">
        <v>1950</v>
      </c>
      <c r="AV37">
        <v>8175</v>
      </c>
      <c r="AW37">
        <v>6019</v>
      </c>
      <c r="AX37">
        <v>2</v>
      </c>
      <c r="AY37">
        <v>8</v>
      </c>
      <c r="AZ37">
        <v>7</v>
      </c>
      <c r="BS37" t="s">
        <v>5096</v>
      </c>
      <c r="BV37" t="s">
        <v>5097</v>
      </c>
      <c r="BX37" t="s">
        <v>145</v>
      </c>
      <c r="BY37" t="s">
        <v>149</v>
      </c>
      <c r="BZ37" t="s">
        <v>146</v>
      </c>
      <c r="CB37" s="27">
        <v>36209</v>
      </c>
      <c r="CC37">
        <v>1850000</v>
      </c>
      <c r="CD37" t="s">
        <v>210</v>
      </c>
      <c r="CE37" t="s">
        <v>181</v>
      </c>
      <c r="CF37" t="s">
        <v>181</v>
      </c>
      <c r="CG37" t="s">
        <v>5776</v>
      </c>
      <c r="CH37" s="27">
        <v>35489</v>
      </c>
      <c r="CI37">
        <v>925000</v>
      </c>
      <c r="CJ37" t="s">
        <v>210</v>
      </c>
      <c r="CK37" t="s">
        <v>181</v>
      </c>
      <c r="CL37" t="s">
        <v>181</v>
      </c>
      <c r="CM37" t="s">
        <v>5777</v>
      </c>
      <c r="CN37" s="27">
        <v>33848</v>
      </c>
      <c r="CO37">
        <v>990000</v>
      </c>
      <c r="CP37" t="s">
        <v>210</v>
      </c>
      <c r="CQ37" t="s">
        <v>181</v>
      </c>
      <c r="CR37" t="s">
        <v>181</v>
      </c>
      <c r="CS37" t="s">
        <v>5778</v>
      </c>
      <c r="CT37" s="27">
        <v>31747</v>
      </c>
      <c r="CU37">
        <v>525000</v>
      </c>
      <c r="CV37" t="s">
        <v>210</v>
      </c>
      <c r="CW37" t="s">
        <v>181</v>
      </c>
      <c r="CX37" t="s">
        <v>181</v>
      </c>
      <c r="CY37" t="s">
        <v>5779</v>
      </c>
      <c r="CZ37" t="s">
        <v>5780</v>
      </c>
      <c r="DA37" t="s">
        <v>154</v>
      </c>
      <c r="DB37" t="s">
        <v>672</v>
      </c>
      <c r="DC37" t="s">
        <v>3591</v>
      </c>
      <c r="DE37">
        <v>6267</v>
      </c>
      <c r="DF37">
        <v>1900</v>
      </c>
      <c r="DG37" t="s">
        <v>5781</v>
      </c>
      <c r="DH37">
        <v>7</v>
      </c>
      <c r="DI37" s="128" t="s">
        <v>156</v>
      </c>
      <c r="DJ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7" s="130">
        <f>Table13[[#This Row],[JUST]]*Table13[[#This Row],[Storm Millage]]/1000</f>
        <v>0</v>
      </c>
      <c r="DL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7" s="136">
        <f>Table13[[#This Row],[JUST]]*Table13[[#This Row],[Recreational Millage]]/1000</f>
        <v>27891.524564116848</v>
      </c>
      <c r="DN37" s="137">
        <f>Table13[[#This Row],[Recreational Assessment]]+Table13[[#This Row],[Storm Assessment]]</f>
        <v>27891.524564116848</v>
      </c>
      <c r="DO37" s="145" t="e">
        <f>Methodology!#REF!</f>
        <v>#REF!</v>
      </c>
      <c r="DP37" s="146" t="e">
        <f>(Table13[[#This Row],[JUST]]*Table13[[#This Row],[Ad Valorem Recreational Millage]])/1000</f>
        <v>#REF!</v>
      </c>
    </row>
    <row r="38" spans="1:120" x14ac:dyDescent="0.3">
      <c r="A38">
        <v>586</v>
      </c>
      <c r="B38">
        <v>1</v>
      </c>
      <c r="C38" s="165" t="s">
        <v>6347</v>
      </c>
      <c r="D38" t="s">
        <v>216</v>
      </c>
      <c r="E38" t="s">
        <v>6348</v>
      </c>
      <c r="F38">
        <v>10004100</v>
      </c>
      <c r="G38" s="32" t="s">
        <v>5643</v>
      </c>
      <c r="I38" t="s">
        <v>226</v>
      </c>
      <c r="J38">
        <v>4</v>
      </c>
      <c r="K38">
        <v>0</v>
      </c>
      <c r="L38">
        <v>0</v>
      </c>
      <c r="M38">
        <v>6.4000000000000001E-2</v>
      </c>
      <c r="N38" t="s">
        <v>135</v>
      </c>
      <c r="O38" t="s">
        <v>136</v>
      </c>
      <c r="S38" t="s">
        <v>140</v>
      </c>
      <c r="V38" t="s">
        <v>205</v>
      </c>
      <c r="W38" t="s">
        <v>6349</v>
      </c>
      <c r="X38" t="s">
        <v>6350</v>
      </c>
      <c r="Y38" t="s">
        <v>232</v>
      </c>
      <c r="AA38" t="s">
        <v>145</v>
      </c>
      <c r="AB38" t="s">
        <v>146</v>
      </c>
      <c r="AC38" s="119">
        <v>1670620</v>
      </c>
      <c r="AD38">
        <v>1670620</v>
      </c>
      <c r="AE38">
        <v>1670620</v>
      </c>
      <c r="AF38">
        <v>0</v>
      </c>
      <c r="AG38">
        <v>0</v>
      </c>
      <c r="AH38">
        <v>0</v>
      </c>
      <c r="AI38">
        <v>1670620</v>
      </c>
      <c r="AJ38">
        <v>0</v>
      </c>
      <c r="AK38">
        <v>0</v>
      </c>
      <c r="AL38">
        <v>0</v>
      </c>
      <c r="AM38">
        <v>0</v>
      </c>
      <c r="AN38" s="32">
        <v>0</v>
      </c>
      <c r="AO38">
        <v>0</v>
      </c>
      <c r="AP38">
        <v>0</v>
      </c>
      <c r="AQ38">
        <v>0</v>
      </c>
      <c r="AR38">
        <v>0</v>
      </c>
      <c r="BS38" t="s">
        <v>6351</v>
      </c>
      <c r="BU38" t="s">
        <v>5647</v>
      </c>
      <c r="BV38" t="s">
        <v>5648</v>
      </c>
      <c r="BW38" t="s">
        <v>5649</v>
      </c>
      <c r="BX38" t="s">
        <v>5650</v>
      </c>
      <c r="BY38" t="s">
        <v>149</v>
      </c>
      <c r="BZ38" t="s">
        <v>5651</v>
      </c>
      <c r="CZ38" t="s">
        <v>6352</v>
      </c>
      <c r="DA38" t="s">
        <v>154</v>
      </c>
      <c r="DB38" t="s">
        <v>242</v>
      </c>
      <c r="DD38" t="s">
        <v>210</v>
      </c>
      <c r="DE38">
        <v>4</v>
      </c>
      <c r="DF38">
        <v>1991</v>
      </c>
      <c r="DG38" t="s">
        <v>6353</v>
      </c>
      <c r="DH38">
        <v>7</v>
      </c>
      <c r="DI38" s="128" t="s">
        <v>156</v>
      </c>
      <c r="DJ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8" s="130">
        <f>Table13[[#This Row],[JUST]]*Table13[[#This Row],[Storm Millage]]/1000</f>
        <v>0</v>
      </c>
      <c r="DL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8" s="136">
        <f>Table13[[#This Row],[JUST]]*Table13[[#This Row],[Recreational Millage]]/1000</f>
        <v>28934.494431700477</v>
      </c>
      <c r="DN38" s="137">
        <f>Table13[[#This Row],[Recreational Assessment]]+Table13[[#This Row],[Storm Assessment]]</f>
        <v>28934.494431700477</v>
      </c>
      <c r="DO38" s="145" t="e">
        <f>Methodology!#REF!</f>
        <v>#REF!</v>
      </c>
      <c r="DP38" s="146" t="e">
        <f>(Table13[[#This Row],[JUST]]*Table13[[#This Row],[Ad Valorem Recreational Millage]])/1000</f>
        <v>#REF!</v>
      </c>
    </row>
    <row r="39" spans="1:120" x14ac:dyDescent="0.3">
      <c r="A39">
        <v>832</v>
      </c>
      <c r="B39">
        <v>1</v>
      </c>
      <c r="C39" s="165" t="s">
        <v>3415</v>
      </c>
      <c r="D39" t="s">
        <v>660</v>
      </c>
      <c r="E39" t="s">
        <v>132</v>
      </c>
      <c r="F39">
        <v>10004802</v>
      </c>
      <c r="G39" s="32" t="s">
        <v>661</v>
      </c>
      <c r="I39" t="s">
        <v>134</v>
      </c>
      <c r="J39">
        <v>6186</v>
      </c>
      <c r="K39">
        <v>0</v>
      </c>
      <c r="L39">
        <v>0</v>
      </c>
      <c r="M39">
        <v>0.14199999999999999</v>
      </c>
      <c r="N39" t="s">
        <v>135</v>
      </c>
      <c r="O39" t="s">
        <v>136</v>
      </c>
      <c r="R39" t="s">
        <v>139</v>
      </c>
      <c r="S39" t="s">
        <v>140</v>
      </c>
      <c r="T39">
        <v>1100</v>
      </c>
      <c r="U39" t="s">
        <v>662</v>
      </c>
      <c r="W39" t="s">
        <v>3416</v>
      </c>
      <c r="X39" t="s">
        <v>3417</v>
      </c>
      <c r="Y39" t="s">
        <v>189</v>
      </c>
      <c r="AA39" t="s">
        <v>145</v>
      </c>
      <c r="AB39" t="s">
        <v>146</v>
      </c>
      <c r="AC39" s="119">
        <v>1751955</v>
      </c>
      <c r="AD39">
        <v>1751955</v>
      </c>
      <c r="AE39">
        <v>1751955</v>
      </c>
      <c r="AF39">
        <v>1507033</v>
      </c>
      <c r="AG39">
        <v>240515</v>
      </c>
      <c r="AH39">
        <v>4407</v>
      </c>
      <c r="AI39">
        <v>0</v>
      </c>
      <c r="AJ39">
        <v>0</v>
      </c>
      <c r="AK39">
        <v>0</v>
      </c>
      <c r="AL39">
        <v>0</v>
      </c>
      <c r="AM39">
        <v>0</v>
      </c>
      <c r="AN39" s="32">
        <v>0</v>
      </c>
      <c r="AO39">
        <v>0</v>
      </c>
      <c r="AP39">
        <v>0</v>
      </c>
      <c r="AQ39">
        <v>0</v>
      </c>
      <c r="AR39">
        <v>0</v>
      </c>
      <c r="AS39">
        <v>1</v>
      </c>
      <c r="AT39">
        <v>1948</v>
      </c>
      <c r="AV39">
        <v>2531</v>
      </c>
      <c r="AW39">
        <v>2057</v>
      </c>
      <c r="AX39">
        <v>1</v>
      </c>
      <c r="AY39">
        <v>0</v>
      </c>
      <c r="AZ39">
        <v>2</v>
      </c>
      <c r="BB39" t="s">
        <v>233</v>
      </c>
      <c r="BS39" s="33" t="s">
        <v>163</v>
      </c>
      <c r="BV39" t="s">
        <v>164</v>
      </c>
      <c r="BX39" t="s">
        <v>145</v>
      </c>
      <c r="BY39" t="s">
        <v>149</v>
      </c>
      <c r="BZ39" t="s">
        <v>146</v>
      </c>
      <c r="CB39" s="27">
        <v>43236</v>
      </c>
      <c r="CC39">
        <v>2000000</v>
      </c>
      <c r="CD39" t="s">
        <v>210</v>
      </c>
      <c r="CE39" t="s">
        <v>181</v>
      </c>
      <c r="CF39" t="s">
        <v>181</v>
      </c>
      <c r="CG39" t="s">
        <v>3418</v>
      </c>
      <c r="CH39" s="27">
        <v>32843</v>
      </c>
      <c r="CI39">
        <v>305000</v>
      </c>
      <c r="CJ39" t="s">
        <v>210</v>
      </c>
      <c r="CK39" t="s">
        <v>181</v>
      </c>
      <c r="CL39" t="s">
        <v>181</v>
      </c>
      <c r="CM39" t="s">
        <v>3419</v>
      </c>
      <c r="CN39" s="27">
        <v>32568</v>
      </c>
      <c r="CO39">
        <v>110600</v>
      </c>
      <c r="CP39" t="s">
        <v>210</v>
      </c>
      <c r="CQ39" t="s">
        <v>181</v>
      </c>
      <c r="CR39" t="s">
        <v>181</v>
      </c>
      <c r="CS39" t="s">
        <v>3420</v>
      </c>
      <c r="CZ39" t="s">
        <v>3421</v>
      </c>
      <c r="DA39" t="s">
        <v>154</v>
      </c>
      <c r="DB39" t="s">
        <v>672</v>
      </c>
      <c r="DC39" t="s">
        <v>672</v>
      </c>
      <c r="DE39">
        <v>2203</v>
      </c>
      <c r="DF39">
        <v>1900</v>
      </c>
      <c r="DG39" t="s">
        <v>3422</v>
      </c>
      <c r="DH39">
        <v>7</v>
      </c>
      <c r="DI39" s="128" t="s">
        <v>156</v>
      </c>
      <c r="DJ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9" s="130">
        <f>Table13[[#This Row],[JUST]]*Table13[[#This Row],[Storm Millage]]/1000</f>
        <v>0</v>
      </c>
      <c r="DL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39" s="136">
        <f>Table13[[#This Row],[JUST]]*Table13[[#This Row],[Recreational Millage]]/1000</f>
        <v>30343.185279770274</v>
      </c>
      <c r="DN39" s="137">
        <f>Table13[[#This Row],[Recreational Assessment]]+Table13[[#This Row],[Storm Assessment]]</f>
        <v>30343.185279770274</v>
      </c>
      <c r="DO39" s="145" t="e">
        <f>Methodology!#REF!</f>
        <v>#REF!</v>
      </c>
      <c r="DP39" s="146" t="e">
        <f>(Table13[[#This Row],[JUST]]*Table13[[#This Row],[Ad Valorem Recreational Millage]])/1000</f>
        <v>#REF!</v>
      </c>
    </row>
    <row r="40" spans="1:120" x14ac:dyDescent="0.3">
      <c r="A40">
        <v>842</v>
      </c>
      <c r="B40">
        <v>1</v>
      </c>
      <c r="C40" s="165" t="s">
        <v>6804</v>
      </c>
      <c r="D40" t="s">
        <v>3890</v>
      </c>
      <c r="E40" t="s">
        <v>170</v>
      </c>
      <c r="F40">
        <v>10004657</v>
      </c>
      <c r="G40" s="32" t="s">
        <v>6805</v>
      </c>
      <c r="I40" t="s">
        <v>134</v>
      </c>
      <c r="J40">
        <v>59970</v>
      </c>
      <c r="K40">
        <v>210</v>
      </c>
      <c r="L40">
        <v>180</v>
      </c>
      <c r="M40">
        <v>1.298</v>
      </c>
      <c r="N40" t="s">
        <v>135</v>
      </c>
      <c r="O40" t="s">
        <v>136</v>
      </c>
      <c r="R40" t="s">
        <v>227</v>
      </c>
      <c r="S40" t="s">
        <v>140</v>
      </c>
      <c r="T40">
        <v>7100</v>
      </c>
      <c r="U40" t="s">
        <v>6806</v>
      </c>
      <c r="V40" t="s">
        <v>229</v>
      </c>
      <c r="W40" t="s">
        <v>6807</v>
      </c>
      <c r="X40" t="s">
        <v>6808</v>
      </c>
      <c r="Y40" t="s">
        <v>5557</v>
      </c>
      <c r="AA40" t="s">
        <v>145</v>
      </c>
      <c r="AB40" t="s">
        <v>146</v>
      </c>
      <c r="AC40" s="119">
        <v>685262</v>
      </c>
      <c r="AD40">
        <v>0</v>
      </c>
      <c r="AE40">
        <v>0</v>
      </c>
      <c r="AF40">
        <v>599700</v>
      </c>
      <c r="AG40">
        <v>85022</v>
      </c>
      <c r="AH40">
        <v>0</v>
      </c>
      <c r="AI40">
        <v>540</v>
      </c>
      <c r="AJ40">
        <v>0</v>
      </c>
      <c r="AK40">
        <v>0</v>
      </c>
      <c r="AL40">
        <v>0</v>
      </c>
      <c r="AM40">
        <v>0</v>
      </c>
      <c r="AN40" s="32">
        <v>0</v>
      </c>
      <c r="AO40">
        <v>0</v>
      </c>
      <c r="AP40">
        <v>685262</v>
      </c>
      <c r="AQ40">
        <v>0</v>
      </c>
      <c r="AR40">
        <v>0</v>
      </c>
      <c r="AS40">
        <v>2</v>
      </c>
      <c r="AT40">
        <v>1949</v>
      </c>
      <c r="AV40">
        <v>1798</v>
      </c>
      <c r="AW40">
        <v>1766</v>
      </c>
      <c r="AX40">
        <v>1</v>
      </c>
      <c r="AY40">
        <v>0</v>
      </c>
      <c r="AZ40">
        <v>2</v>
      </c>
      <c r="BS40" t="s">
        <v>6809</v>
      </c>
      <c r="BV40" t="s">
        <v>6810</v>
      </c>
      <c r="BX40" t="s">
        <v>145</v>
      </c>
      <c r="BY40" t="s">
        <v>149</v>
      </c>
      <c r="BZ40" t="s">
        <v>146</v>
      </c>
      <c r="CZ40" t="s">
        <v>6811</v>
      </c>
      <c r="DA40" t="s">
        <v>154</v>
      </c>
      <c r="DB40" t="s">
        <v>672</v>
      </c>
      <c r="DC40" t="s">
        <v>6812</v>
      </c>
      <c r="DE40">
        <v>1816</v>
      </c>
      <c r="DF40">
        <v>1900</v>
      </c>
      <c r="DG40" t="s">
        <v>6813</v>
      </c>
      <c r="DH40">
        <v>3</v>
      </c>
      <c r="DI40" s="128" t="s">
        <v>3414</v>
      </c>
      <c r="DJ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40" s="130">
        <f>Table13[[#This Row],[JUST]]*Table13[[#This Row],[Storm Millage]]/1000</f>
        <v>19124.622149790644</v>
      </c>
      <c r="DL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0" s="136">
        <f>Table13[[#This Row],[JUST]]*Table13[[#This Row],[Recreational Millage]]/1000</f>
        <v>11868.473694350561</v>
      </c>
      <c r="DN40" s="137">
        <f>Table13[[#This Row],[Recreational Assessment]]+Table13[[#This Row],[Storm Assessment]]</f>
        <v>30993.095844141208</v>
      </c>
      <c r="DO40" s="145" t="e">
        <f>Methodology!#REF!</f>
        <v>#REF!</v>
      </c>
      <c r="DP40" s="146" t="e">
        <f>(Table13[[#This Row],[JUST]]*Table13[[#This Row],[Ad Valorem Recreational Millage]])/1000</f>
        <v>#REF!</v>
      </c>
    </row>
    <row r="41" spans="1:120" x14ac:dyDescent="0.3">
      <c r="A41">
        <v>671</v>
      </c>
      <c r="B41">
        <v>1</v>
      </c>
      <c r="C41" s="165" t="s">
        <v>4160</v>
      </c>
      <c r="D41" t="s">
        <v>3505</v>
      </c>
      <c r="E41" t="s">
        <v>466</v>
      </c>
      <c r="F41">
        <v>10004632</v>
      </c>
      <c r="G41" s="32" t="s">
        <v>1166</v>
      </c>
      <c r="I41" t="s">
        <v>134</v>
      </c>
      <c r="J41">
        <v>27750</v>
      </c>
      <c r="K41">
        <v>0</v>
      </c>
      <c r="L41">
        <v>0</v>
      </c>
      <c r="M41">
        <v>0.65890000000000004</v>
      </c>
      <c r="N41" t="s">
        <v>135</v>
      </c>
      <c r="O41" t="s">
        <v>136</v>
      </c>
      <c r="R41" t="s">
        <v>139</v>
      </c>
      <c r="S41" t="s">
        <v>140</v>
      </c>
      <c r="T41">
        <v>1700</v>
      </c>
      <c r="U41" t="s">
        <v>3658</v>
      </c>
      <c r="W41" t="s">
        <v>4161</v>
      </c>
      <c r="X41" t="s">
        <v>4162</v>
      </c>
      <c r="Y41" t="s">
        <v>189</v>
      </c>
      <c r="AA41" t="s">
        <v>145</v>
      </c>
      <c r="AB41" t="s">
        <v>146</v>
      </c>
      <c r="AC41" s="119">
        <v>1812204</v>
      </c>
      <c r="AD41">
        <v>1812204</v>
      </c>
      <c r="AE41">
        <v>1812204</v>
      </c>
      <c r="AF41">
        <v>1209040</v>
      </c>
      <c r="AG41">
        <v>583760</v>
      </c>
      <c r="AH41">
        <v>19404</v>
      </c>
      <c r="AI41">
        <v>0</v>
      </c>
      <c r="AJ41">
        <v>0</v>
      </c>
      <c r="AK41">
        <v>0</v>
      </c>
      <c r="AL41">
        <v>0</v>
      </c>
      <c r="AM41">
        <v>0</v>
      </c>
      <c r="AN41" s="32">
        <v>0</v>
      </c>
      <c r="AO41">
        <v>0</v>
      </c>
      <c r="AP41">
        <v>0</v>
      </c>
      <c r="AQ41">
        <v>0</v>
      </c>
      <c r="AR41">
        <v>0</v>
      </c>
      <c r="AS41">
        <v>1</v>
      </c>
      <c r="AT41">
        <v>1984</v>
      </c>
      <c r="AV41">
        <v>20323</v>
      </c>
      <c r="AW41">
        <v>3192</v>
      </c>
      <c r="AX41">
        <v>1</v>
      </c>
      <c r="AY41">
        <v>0</v>
      </c>
      <c r="AZ41">
        <v>0</v>
      </c>
      <c r="BB41" t="s">
        <v>233</v>
      </c>
      <c r="BS41" t="s">
        <v>4163</v>
      </c>
      <c r="BU41" t="s">
        <v>4164</v>
      </c>
      <c r="BV41" t="s">
        <v>192</v>
      </c>
      <c r="BX41" t="s">
        <v>193</v>
      </c>
      <c r="BY41" t="s">
        <v>194</v>
      </c>
      <c r="BZ41" t="s">
        <v>195</v>
      </c>
      <c r="CB41" s="27">
        <v>36069</v>
      </c>
      <c r="CC41">
        <v>2350000</v>
      </c>
      <c r="CD41" t="s">
        <v>210</v>
      </c>
      <c r="CE41" t="s">
        <v>151</v>
      </c>
      <c r="CF41" t="s">
        <v>151</v>
      </c>
      <c r="CG41" t="s">
        <v>4165</v>
      </c>
      <c r="CH41" s="27">
        <v>35874</v>
      </c>
      <c r="CI41">
        <v>1550000</v>
      </c>
      <c r="CJ41" t="s">
        <v>210</v>
      </c>
      <c r="CK41" t="s">
        <v>181</v>
      </c>
      <c r="CL41" t="s">
        <v>181</v>
      </c>
      <c r="CM41" t="s">
        <v>4166</v>
      </c>
      <c r="CN41" s="27">
        <v>35874</v>
      </c>
      <c r="CO41">
        <v>1373000</v>
      </c>
      <c r="CP41" t="s">
        <v>210</v>
      </c>
      <c r="CQ41" t="s">
        <v>181</v>
      </c>
      <c r="CR41" t="s">
        <v>181</v>
      </c>
      <c r="CS41" t="s">
        <v>4167</v>
      </c>
      <c r="CZ41" t="s">
        <v>4168</v>
      </c>
      <c r="DA41" t="s">
        <v>154</v>
      </c>
      <c r="DB41" t="s">
        <v>672</v>
      </c>
      <c r="DC41" t="s">
        <v>672</v>
      </c>
      <c r="DE41">
        <v>8545</v>
      </c>
      <c r="DF41">
        <v>1993</v>
      </c>
      <c r="DG41" t="s">
        <v>4169</v>
      </c>
      <c r="DH41">
        <v>7</v>
      </c>
      <c r="DI41" s="128" t="s">
        <v>156</v>
      </c>
      <c r="DJ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" s="130">
        <f>Table13[[#This Row],[JUST]]*Table13[[#This Row],[Storm Millage]]/1000</f>
        <v>0</v>
      </c>
      <c r="DL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1" s="136">
        <f>Table13[[#This Row],[JUST]]*Table13[[#This Row],[Recreational Millage]]/1000</f>
        <v>31386.674735789908</v>
      </c>
      <c r="DN41" s="137">
        <f>Table13[[#This Row],[Recreational Assessment]]+Table13[[#This Row],[Storm Assessment]]</f>
        <v>31386.674735789908</v>
      </c>
      <c r="DO41" s="145" t="e">
        <f>Methodology!#REF!</f>
        <v>#REF!</v>
      </c>
      <c r="DP41" s="146" t="e">
        <f>(Table13[[#This Row],[JUST]]*Table13[[#This Row],[Ad Valorem Recreational Millage]])/1000</f>
        <v>#REF!</v>
      </c>
    </row>
    <row r="42" spans="1:120" x14ac:dyDescent="0.3">
      <c r="A42">
        <v>1104</v>
      </c>
      <c r="B42">
        <v>1</v>
      </c>
      <c r="C42" s="165" t="s">
        <v>4800</v>
      </c>
      <c r="D42" t="s">
        <v>4801</v>
      </c>
      <c r="E42" t="s">
        <v>170</v>
      </c>
      <c r="F42">
        <v>10004800</v>
      </c>
      <c r="G42" s="32" t="s">
        <v>1166</v>
      </c>
      <c r="I42" t="s">
        <v>134</v>
      </c>
      <c r="J42">
        <v>28493</v>
      </c>
      <c r="K42">
        <v>0</v>
      </c>
      <c r="L42">
        <v>0</v>
      </c>
      <c r="M42">
        <v>0.65400000000000003</v>
      </c>
      <c r="N42" t="s">
        <v>135</v>
      </c>
      <c r="O42" t="s">
        <v>136</v>
      </c>
      <c r="R42" t="s">
        <v>4802</v>
      </c>
      <c r="S42" t="s">
        <v>140</v>
      </c>
      <c r="T42">
        <v>1700</v>
      </c>
      <c r="U42" t="s">
        <v>3658</v>
      </c>
      <c r="W42" t="s">
        <v>4803</v>
      </c>
      <c r="X42" t="s">
        <v>4804</v>
      </c>
      <c r="Y42" t="s">
        <v>189</v>
      </c>
      <c r="AA42" t="s">
        <v>145</v>
      </c>
      <c r="AB42" t="s">
        <v>146</v>
      </c>
      <c r="AC42" s="119">
        <v>1857707</v>
      </c>
      <c r="AD42">
        <v>1472064</v>
      </c>
      <c r="AE42">
        <v>1472064</v>
      </c>
      <c r="AF42">
        <v>1198416</v>
      </c>
      <c r="AG42">
        <v>602634</v>
      </c>
      <c r="AH42">
        <v>4060</v>
      </c>
      <c r="AI42">
        <v>52597</v>
      </c>
      <c r="AJ42">
        <v>0</v>
      </c>
      <c r="AK42">
        <v>0</v>
      </c>
      <c r="AL42">
        <v>0</v>
      </c>
      <c r="AM42">
        <v>0</v>
      </c>
      <c r="AN42" s="32">
        <v>0</v>
      </c>
      <c r="AO42">
        <v>0</v>
      </c>
      <c r="AP42">
        <v>0</v>
      </c>
      <c r="AQ42">
        <v>0</v>
      </c>
      <c r="AR42">
        <v>0</v>
      </c>
      <c r="AS42">
        <v>1</v>
      </c>
      <c r="AT42">
        <v>1997</v>
      </c>
      <c r="AV42">
        <v>12157</v>
      </c>
      <c r="AW42">
        <v>11593</v>
      </c>
      <c r="AX42">
        <v>2</v>
      </c>
      <c r="AY42">
        <v>0</v>
      </c>
      <c r="AZ42">
        <v>0</v>
      </c>
      <c r="BS42" t="s">
        <v>4805</v>
      </c>
      <c r="BT42" t="s">
        <v>4806</v>
      </c>
      <c r="BV42" t="s">
        <v>666</v>
      </c>
      <c r="BX42" t="s">
        <v>667</v>
      </c>
      <c r="BY42" t="s">
        <v>331</v>
      </c>
      <c r="BZ42" t="s">
        <v>668</v>
      </c>
      <c r="CB42" s="27">
        <v>38252</v>
      </c>
      <c r="CC42">
        <v>2600000</v>
      </c>
      <c r="CD42" t="s">
        <v>210</v>
      </c>
      <c r="CE42" t="s">
        <v>151</v>
      </c>
      <c r="CF42" t="s">
        <v>151</v>
      </c>
      <c r="CG42" t="s">
        <v>4807</v>
      </c>
      <c r="CH42" s="27">
        <v>34790</v>
      </c>
      <c r="CI42">
        <v>650000</v>
      </c>
      <c r="CJ42" t="s">
        <v>210</v>
      </c>
      <c r="CK42" t="s">
        <v>181</v>
      </c>
      <c r="CL42" t="s">
        <v>181</v>
      </c>
      <c r="CM42" t="s">
        <v>4808</v>
      </c>
      <c r="CN42" s="27">
        <v>29465</v>
      </c>
      <c r="CO42">
        <v>240000</v>
      </c>
      <c r="CP42" t="s">
        <v>210</v>
      </c>
      <c r="CQ42" t="s">
        <v>151</v>
      </c>
      <c r="CR42" t="s">
        <v>151</v>
      </c>
      <c r="CS42" t="s">
        <v>4809</v>
      </c>
      <c r="CZ42" t="s">
        <v>4810</v>
      </c>
      <c r="DA42" t="s">
        <v>154</v>
      </c>
      <c r="DB42" t="s">
        <v>672</v>
      </c>
      <c r="DC42" t="s">
        <v>672</v>
      </c>
      <c r="DE42">
        <v>11785</v>
      </c>
      <c r="DF42">
        <v>1900</v>
      </c>
      <c r="DG42" t="s">
        <v>4811</v>
      </c>
      <c r="DH42">
        <v>7</v>
      </c>
      <c r="DI42" s="128" t="s">
        <v>156</v>
      </c>
      <c r="DJ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" s="130">
        <f>Table13[[#This Row],[JUST]]*Table13[[#This Row],[Storm Millage]]/1000</f>
        <v>0</v>
      </c>
      <c r="DL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2" s="136">
        <f>Table13[[#This Row],[JUST]]*Table13[[#This Row],[Recreational Millage]]/1000</f>
        <v>32174.769155900805</v>
      </c>
      <c r="DN42" s="137">
        <f>Table13[[#This Row],[Recreational Assessment]]+Table13[[#This Row],[Storm Assessment]]</f>
        <v>32174.769155900805</v>
      </c>
      <c r="DO42" s="145" t="e">
        <f>Methodology!#REF!</f>
        <v>#REF!</v>
      </c>
      <c r="DP42" s="146" t="e">
        <f>(Table13[[#This Row],[JUST]]*Table13[[#This Row],[Ad Valorem Recreational Millage]])/1000</f>
        <v>#REF!</v>
      </c>
    </row>
    <row r="43" spans="1:120" x14ac:dyDescent="0.3">
      <c r="A43">
        <v>657</v>
      </c>
      <c r="B43">
        <v>1</v>
      </c>
      <c r="C43" s="165" t="s">
        <v>6891</v>
      </c>
      <c r="D43" t="s">
        <v>3444</v>
      </c>
      <c r="E43" t="s">
        <v>170</v>
      </c>
      <c r="F43">
        <v>10004124</v>
      </c>
      <c r="G43" s="32" t="s">
        <v>6856</v>
      </c>
      <c r="I43" t="s">
        <v>134</v>
      </c>
      <c r="J43">
        <v>36367.480000000003</v>
      </c>
      <c r="K43">
        <v>0</v>
      </c>
      <c r="L43">
        <v>0</v>
      </c>
      <c r="M43">
        <v>0.87439999999999996</v>
      </c>
      <c r="N43" t="s">
        <v>135</v>
      </c>
      <c r="O43" t="s">
        <v>136</v>
      </c>
      <c r="P43" t="s">
        <v>137</v>
      </c>
      <c r="Q43" t="s">
        <v>138</v>
      </c>
      <c r="R43" t="s">
        <v>139</v>
      </c>
      <c r="S43" t="s">
        <v>140</v>
      </c>
      <c r="T43">
        <v>7500</v>
      </c>
      <c r="U43" t="s">
        <v>6857</v>
      </c>
      <c r="W43" t="s">
        <v>6892</v>
      </c>
      <c r="X43" t="s">
        <v>6893</v>
      </c>
      <c r="Y43" t="s">
        <v>189</v>
      </c>
      <c r="AA43" t="s">
        <v>145</v>
      </c>
      <c r="AB43" t="s">
        <v>146</v>
      </c>
      <c r="AC43" s="119">
        <v>1950202</v>
      </c>
      <c r="AD43">
        <v>1489786</v>
      </c>
      <c r="AE43">
        <v>0</v>
      </c>
      <c r="AF43">
        <v>1818374</v>
      </c>
      <c r="AG43">
        <v>131828</v>
      </c>
      <c r="AH43">
        <v>0</v>
      </c>
      <c r="AI43">
        <v>1968</v>
      </c>
      <c r="AJ43">
        <v>0</v>
      </c>
      <c r="AK43">
        <v>0</v>
      </c>
      <c r="AL43">
        <v>0</v>
      </c>
      <c r="AM43">
        <v>0</v>
      </c>
      <c r="AN43" s="32">
        <v>0</v>
      </c>
      <c r="AO43">
        <v>0</v>
      </c>
      <c r="AP43">
        <v>1489786</v>
      </c>
      <c r="AQ43">
        <v>0</v>
      </c>
      <c r="AR43">
        <v>0</v>
      </c>
      <c r="AS43">
        <v>2</v>
      </c>
      <c r="AT43">
        <v>1945</v>
      </c>
      <c r="AV43">
        <v>3980</v>
      </c>
      <c r="AW43">
        <v>2444</v>
      </c>
      <c r="AX43">
        <v>1</v>
      </c>
      <c r="AY43">
        <v>2</v>
      </c>
      <c r="AZ43">
        <v>2</v>
      </c>
      <c r="BA43" t="s">
        <v>233</v>
      </c>
      <c r="BS43" t="s">
        <v>6482</v>
      </c>
      <c r="BU43" t="s">
        <v>6483</v>
      </c>
      <c r="BV43" t="s">
        <v>6484</v>
      </c>
      <c r="BX43" t="s">
        <v>1158</v>
      </c>
      <c r="BY43" t="s">
        <v>430</v>
      </c>
      <c r="BZ43" t="s">
        <v>6485</v>
      </c>
      <c r="CB43" s="27">
        <v>26207</v>
      </c>
      <c r="CC43">
        <v>43000</v>
      </c>
      <c r="CD43" t="s">
        <v>210</v>
      </c>
      <c r="CE43" t="s">
        <v>151</v>
      </c>
      <c r="CF43" t="s">
        <v>151</v>
      </c>
      <c r="CG43" t="s">
        <v>6894</v>
      </c>
      <c r="CZ43" t="s">
        <v>6895</v>
      </c>
      <c r="DA43" t="s">
        <v>154</v>
      </c>
      <c r="DB43" t="s">
        <v>299</v>
      </c>
      <c r="DE43">
        <v>2</v>
      </c>
      <c r="DF43">
        <v>1900</v>
      </c>
      <c r="DG43" t="s">
        <v>6896</v>
      </c>
      <c r="DH43">
        <v>7</v>
      </c>
      <c r="DI43" s="128" t="s">
        <v>156</v>
      </c>
      <c r="DJ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" s="130">
        <f>Table13[[#This Row],[JUST]]*Table13[[#This Row],[Storm Millage]]/1000</f>
        <v>0</v>
      </c>
      <c r="DL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3" s="136">
        <f>Table13[[#This Row],[JUST]]*Table13[[#This Row],[Recreational Millage]]/1000</f>
        <v>33776.746902162755</v>
      </c>
      <c r="DN43" s="137">
        <f>Table13[[#This Row],[Recreational Assessment]]+Table13[[#This Row],[Storm Assessment]]</f>
        <v>33776.746902162755</v>
      </c>
      <c r="DO43" s="145" t="e">
        <f>Methodology!#REF!</f>
        <v>#REF!</v>
      </c>
      <c r="DP43" s="146" t="e">
        <f>(Table13[[#This Row],[JUST]]*Table13[[#This Row],[Ad Valorem Recreational Millage]])/1000</f>
        <v>#REF!</v>
      </c>
    </row>
    <row r="44" spans="1:120" x14ac:dyDescent="0.3">
      <c r="A44">
        <v>694</v>
      </c>
      <c r="B44">
        <v>1</v>
      </c>
      <c r="C44" s="165" t="s">
        <v>6694</v>
      </c>
      <c r="D44" t="s">
        <v>3890</v>
      </c>
      <c r="E44" t="s">
        <v>1092</v>
      </c>
      <c r="F44">
        <v>10556691</v>
      </c>
      <c r="G44" s="32" t="s">
        <v>6478</v>
      </c>
      <c r="I44" t="s">
        <v>134</v>
      </c>
      <c r="J44">
        <v>42000.72</v>
      </c>
      <c r="K44">
        <v>0</v>
      </c>
      <c r="L44">
        <v>0</v>
      </c>
      <c r="M44">
        <v>0.96399999999999997</v>
      </c>
      <c r="N44" t="s">
        <v>135</v>
      </c>
      <c r="O44" t="s">
        <v>136</v>
      </c>
      <c r="P44" t="s">
        <v>137</v>
      </c>
      <c r="Q44" t="s">
        <v>138</v>
      </c>
      <c r="R44" t="s">
        <v>139</v>
      </c>
      <c r="S44" t="s">
        <v>140</v>
      </c>
      <c r="T44">
        <v>7000</v>
      </c>
      <c r="U44" t="s">
        <v>6479</v>
      </c>
      <c r="W44" t="s">
        <v>6690</v>
      </c>
      <c r="Y44" t="s">
        <v>6690</v>
      </c>
      <c r="AA44" t="s">
        <v>145</v>
      </c>
      <c r="AC44" s="119">
        <v>2100036</v>
      </c>
      <c r="AD44">
        <v>473008</v>
      </c>
      <c r="AE44">
        <v>0</v>
      </c>
      <c r="AF44">
        <v>2100036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 s="32">
        <v>0</v>
      </c>
      <c r="AO44">
        <v>0</v>
      </c>
      <c r="AP44">
        <v>473008</v>
      </c>
      <c r="AQ44">
        <v>0</v>
      </c>
      <c r="AR44">
        <v>0</v>
      </c>
      <c r="BS44" t="s">
        <v>6482</v>
      </c>
      <c r="BU44" t="s">
        <v>6483</v>
      </c>
      <c r="BV44" t="s">
        <v>6484</v>
      </c>
      <c r="BX44" t="s">
        <v>1158</v>
      </c>
      <c r="BY44" t="s">
        <v>430</v>
      </c>
      <c r="BZ44" t="s">
        <v>6485</v>
      </c>
      <c r="CZ44" t="s">
        <v>6695</v>
      </c>
      <c r="DA44" t="s">
        <v>154</v>
      </c>
      <c r="DB44" t="s">
        <v>299</v>
      </c>
      <c r="DE44">
        <v>0</v>
      </c>
      <c r="DF44">
        <v>2011</v>
      </c>
      <c r="DG44" t="s">
        <v>6696</v>
      </c>
      <c r="DH44">
        <v>7</v>
      </c>
      <c r="DI44" s="128" t="s">
        <v>156</v>
      </c>
      <c r="DJ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" s="130">
        <f>Table13[[#This Row],[JUST]]*Table13[[#This Row],[Storm Millage]]/1000</f>
        <v>0</v>
      </c>
      <c r="DL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4" s="136">
        <f>Table13[[#This Row],[JUST]]*Table13[[#This Row],[Recreational Millage]]/1000</f>
        <v>36371.8140261523</v>
      </c>
      <c r="DN44" s="137">
        <f>Table13[[#This Row],[Recreational Assessment]]+Table13[[#This Row],[Storm Assessment]]</f>
        <v>36371.8140261523</v>
      </c>
      <c r="DO44" s="145" t="e">
        <f>Methodology!#REF!</f>
        <v>#REF!</v>
      </c>
      <c r="DP44" s="146" t="e">
        <f>(Table13[[#This Row],[JUST]]*Table13[[#This Row],[Ad Valorem Recreational Millage]])/1000</f>
        <v>#REF!</v>
      </c>
    </row>
    <row r="45" spans="1:120" x14ac:dyDescent="0.3">
      <c r="A45">
        <v>719</v>
      </c>
      <c r="B45">
        <v>1</v>
      </c>
      <c r="C45" s="165" t="s">
        <v>5539</v>
      </c>
      <c r="D45" t="s">
        <v>3484</v>
      </c>
      <c r="E45" t="s">
        <v>132</v>
      </c>
      <c r="F45">
        <v>10004785</v>
      </c>
      <c r="G45" s="32" t="s">
        <v>1537</v>
      </c>
      <c r="I45" t="s">
        <v>134</v>
      </c>
      <c r="J45">
        <v>27440</v>
      </c>
      <c r="K45">
        <v>0</v>
      </c>
      <c r="L45">
        <v>0</v>
      </c>
      <c r="M45">
        <v>0.63</v>
      </c>
      <c r="N45" t="s">
        <v>135</v>
      </c>
      <c r="O45" t="s">
        <v>136</v>
      </c>
      <c r="R45" t="s">
        <v>171</v>
      </c>
      <c r="S45" t="s">
        <v>140</v>
      </c>
      <c r="T45">
        <v>2100</v>
      </c>
      <c r="U45" t="s">
        <v>5242</v>
      </c>
      <c r="W45" t="s">
        <v>5540</v>
      </c>
      <c r="X45" t="s">
        <v>5541</v>
      </c>
      <c r="Y45" t="s">
        <v>189</v>
      </c>
      <c r="AA45" t="s">
        <v>145</v>
      </c>
      <c r="AB45" t="s">
        <v>146</v>
      </c>
      <c r="AC45" s="119">
        <v>2113676</v>
      </c>
      <c r="AD45">
        <v>2113676</v>
      </c>
      <c r="AE45">
        <v>2113676</v>
      </c>
      <c r="AF45">
        <v>1649062</v>
      </c>
      <c r="AG45">
        <v>446961</v>
      </c>
      <c r="AH45">
        <v>11456</v>
      </c>
      <c r="AI45">
        <v>6197</v>
      </c>
      <c r="AJ45">
        <v>0</v>
      </c>
      <c r="AK45">
        <v>0</v>
      </c>
      <c r="AL45">
        <v>0</v>
      </c>
      <c r="AM45">
        <v>0</v>
      </c>
      <c r="AN45" s="32">
        <v>0</v>
      </c>
      <c r="AO45">
        <v>0</v>
      </c>
      <c r="AP45">
        <v>0</v>
      </c>
      <c r="AQ45">
        <v>0</v>
      </c>
      <c r="AR45">
        <v>0</v>
      </c>
      <c r="AS45">
        <v>2</v>
      </c>
      <c r="AT45">
        <v>1973</v>
      </c>
      <c r="AV45">
        <v>7191</v>
      </c>
      <c r="AW45">
        <v>6515</v>
      </c>
      <c r="AX45">
        <v>2</v>
      </c>
      <c r="AY45">
        <v>0</v>
      </c>
      <c r="AZ45">
        <v>0</v>
      </c>
      <c r="BS45" t="s">
        <v>163</v>
      </c>
      <c r="BV45" t="s">
        <v>164</v>
      </c>
      <c r="BX45" t="s">
        <v>145</v>
      </c>
      <c r="BY45" t="s">
        <v>149</v>
      </c>
      <c r="BZ45" t="s">
        <v>146</v>
      </c>
      <c r="CB45" s="27">
        <v>34578</v>
      </c>
      <c r="CC45">
        <v>85000</v>
      </c>
      <c r="CD45" t="s">
        <v>210</v>
      </c>
      <c r="CE45" t="s">
        <v>181</v>
      </c>
      <c r="CF45" t="s">
        <v>181</v>
      </c>
      <c r="CG45" t="s">
        <v>5542</v>
      </c>
      <c r="CH45" s="27">
        <v>34121</v>
      </c>
      <c r="CI45">
        <v>978200</v>
      </c>
      <c r="CJ45" t="s">
        <v>210</v>
      </c>
      <c r="CK45" t="s">
        <v>208</v>
      </c>
      <c r="CL45" t="s">
        <v>208</v>
      </c>
      <c r="CM45" t="s">
        <v>5543</v>
      </c>
      <c r="CZ45" t="s">
        <v>5544</v>
      </c>
      <c r="DA45" t="s">
        <v>154</v>
      </c>
      <c r="DB45" t="s">
        <v>672</v>
      </c>
      <c r="DC45" t="s">
        <v>5117</v>
      </c>
      <c r="DE45">
        <v>6853</v>
      </c>
      <c r="DF45">
        <v>1900</v>
      </c>
      <c r="DG45" t="s">
        <v>5545</v>
      </c>
      <c r="DH45">
        <v>7</v>
      </c>
      <c r="DI45" s="128" t="s">
        <v>156</v>
      </c>
      <c r="DJ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" s="130">
        <f>Table13[[#This Row],[JUST]]*Table13[[#This Row],[Storm Millage]]/1000</f>
        <v>0</v>
      </c>
      <c r="DL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5" s="136">
        <f>Table13[[#This Row],[JUST]]*Table13[[#This Row],[Recreational Millage]]/1000</f>
        <v>36608.053568387149</v>
      </c>
      <c r="DN45" s="137">
        <f>Table13[[#This Row],[Recreational Assessment]]+Table13[[#This Row],[Storm Assessment]]</f>
        <v>36608.053568387149</v>
      </c>
      <c r="DO45" s="145" t="e">
        <f>Methodology!#REF!</f>
        <v>#REF!</v>
      </c>
      <c r="DP45" s="146" t="e">
        <f>(Table13[[#This Row],[JUST]]*Table13[[#This Row],[Ad Valorem Recreational Millage]])/1000</f>
        <v>#REF!</v>
      </c>
    </row>
    <row r="46" spans="1:120" x14ac:dyDescent="0.3">
      <c r="A46">
        <v>661</v>
      </c>
      <c r="B46">
        <v>1</v>
      </c>
      <c r="C46" s="165" t="s">
        <v>6689</v>
      </c>
      <c r="D46" t="s">
        <v>131</v>
      </c>
      <c r="E46" t="s">
        <v>204</v>
      </c>
      <c r="F46">
        <v>10004113</v>
      </c>
      <c r="G46" s="32" t="s">
        <v>6478</v>
      </c>
      <c r="I46" t="s">
        <v>134</v>
      </c>
      <c r="J46">
        <v>42770.2</v>
      </c>
      <c r="K46">
        <v>39650</v>
      </c>
      <c r="L46">
        <v>0</v>
      </c>
      <c r="M46">
        <v>0.98199999999999998</v>
      </c>
      <c r="N46" t="s">
        <v>135</v>
      </c>
      <c r="O46" t="s">
        <v>136</v>
      </c>
      <c r="P46" t="s">
        <v>137</v>
      </c>
      <c r="Q46" t="s">
        <v>138</v>
      </c>
      <c r="R46" t="s">
        <v>227</v>
      </c>
      <c r="S46" t="s">
        <v>140</v>
      </c>
      <c r="T46">
        <v>7000</v>
      </c>
      <c r="U46" t="s">
        <v>6479</v>
      </c>
      <c r="V46" t="s">
        <v>205</v>
      </c>
      <c r="W46" t="s">
        <v>6690</v>
      </c>
      <c r="Y46" t="s">
        <v>6690</v>
      </c>
      <c r="AA46" t="s">
        <v>145</v>
      </c>
      <c r="AC46" s="119">
        <v>2784308</v>
      </c>
      <c r="AD46">
        <v>1713465</v>
      </c>
      <c r="AE46">
        <v>0</v>
      </c>
      <c r="AF46">
        <v>2780063</v>
      </c>
      <c r="AG46">
        <v>4245</v>
      </c>
      <c r="AH46">
        <v>0</v>
      </c>
      <c r="AI46">
        <v>4245</v>
      </c>
      <c r="AJ46">
        <v>0</v>
      </c>
      <c r="AK46">
        <v>0</v>
      </c>
      <c r="AL46">
        <v>0</v>
      </c>
      <c r="AM46">
        <v>0</v>
      </c>
      <c r="AN46" s="32">
        <v>0</v>
      </c>
      <c r="AO46">
        <v>0</v>
      </c>
      <c r="AP46">
        <v>1713465</v>
      </c>
      <c r="AQ46">
        <v>0</v>
      </c>
      <c r="AR46">
        <v>0</v>
      </c>
      <c r="BS46" t="s">
        <v>6482</v>
      </c>
      <c r="BU46" t="s">
        <v>6483</v>
      </c>
      <c r="BV46" t="s">
        <v>6484</v>
      </c>
      <c r="BX46" t="s">
        <v>1158</v>
      </c>
      <c r="BY46" t="s">
        <v>430</v>
      </c>
      <c r="BZ46" t="s">
        <v>6485</v>
      </c>
      <c r="CB46" s="27">
        <v>33664</v>
      </c>
      <c r="CC46">
        <v>675000</v>
      </c>
      <c r="CD46" t="s">
        <v>210</v>
      </c>
      <c r="CE46" t="s">
        <v>655</v>
      </c>
      <c r="CF46" t="s">
        <v>655</v>
      </c>
      <c r="CG46" t="s">
        <v>6691</v>
      </c>
      <c r="CZ46" t="s">
        <v>6692</v>
      </c>
      <c r="DA46" t="s">
        <v>154</v>
      </c>
      <c r="DE46">
        <v>0</v>
      </c>
      <c r="DF46">
        <v>1900</v>
      </c>
      <c r="DG46" t="s">
        <v>6693</v>
      </c>
      <c r="DH46">
        <v>7</v>
      </c>
      <c r="DI46" s="128" t="s">
        <v>156</v>
      </c>
      <c r="DJ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6" s="130">
        <f>Table13[[#This Row],[JUST]]*Table13[[#This Row],[Storm Millage]]/1000</f>
        <v>0</v>
      </c>
      <c r="DL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6" s="136">
        <f>Table13[[#This Row],[JUST]]*Table13[[#This Row],[Recreational Millage]]/1000</f>
        <v>48223.141302114847</v>
      </c>
      <c r="DN46" s="137">
        <f>Table13[[#This Row],[Recreational Assessment]]+Table13[[#This Row],[Storm Assessment]]</f>
        <v>48223.141302114847</v>
      </c>
      <c r="DO46" s="145" t="e">
        <f>Methodology!#REF!</f>
        <v>#REF!</v>
      </c>
      <c r="DP46" s="146" t="e">
        <f>(Table13[[#This Row],[JUST]]*Table13[[#This Row],[Ad Valorem Recreational Millage]])/1000</f>
        <v>#REF!</v>
      </c>
    </row>
    <row r="47" spans="1:120" x14ac:dyDescent="0.3">
      <c r="A47">
        <v>708</v>
      </c>
      <c r="B47">
        <v>1</v>
      </c>
      <c r="C47" s="165" t="s">
        <v>6862</v>
      </c>
      <c r="D47" t="s">
        <v>3790</v>
      </c>
      <c r="E47" t="s">
        <v>390</v>
      </c>
      <c r="F47">
        <v>10004729</v>
      </c>
      <c r="G47" s="32" t="s">
        <v>6856</v>
      </c>
      <c r="I47" t="s">
        <v>134</v>
      </c>
      <c r="J47">
        <v>25895</v>
      </c>
      <c r="K47">
        <v>0</v>
      </c>
      <c r="L47">
        <v>0</v>
      </c>
      <c r="M47">
        <v>0.58499999999999996</v>
      </c>
      <c r="N47" t="s">
        <v>135</v>
      </c>
      <c r="O47" t="s">
        <v>136</v>
      </c>
      <c r="R47" t="s">
        <v>227</v>
      </c>
      <c r="S47" t="s">
        <v>140</v>
      </c>
      <c r="T47">
        <v>7500</v>
      </c>
      <c r="U47" t="s">
        <v>6857</v>
      </c>
      <c r="W47" t="s">
        <v>6863</v>
      </c>
      <c r="X47" t="s">
        <v>3706</v>
      </c>
      <c r="Y47" t="s">
        <v>5557</v>
      </c>
      <c r="AA47" t="s">
        <v>145</v>
      </c>
      <c r="AB47" t="s">
        <v>146</v>
      </c>
      <c r="AC47" s="119">
        <v>2788365</v>
      </c>
      <c r="AD47">
        <v>0</v>
      </c>
      <c r="AE47">
        <v>0</v>
      </c>
      <c r="AF47">
        <v>1942125</v>
      </c>
      <c r="AG47">
        <v>831305</v>
      </c>
      <c r="AH47">
        <v>0</v>
      </c>
      <c r="AI47">
        <v>14935</v>
      </c>
      <c r="AJ47">
        <v>0</v>
      </c>
      <c r="AK47">
        <v>0</v>
      </c>
      <c r="AL47">
        <v>0</v>
      </c>
      <c r="AM47">
        <v>0</v>
      </c>
      <c r="AN47" s="32">
        <v>0</v>
      </c>
      <c r="AO47">
        <v>0</v>
      </c>
      <c r="AP47">
        <v>2278630</v>
      </c>
      <c r="AQ47">
        <v>0</v>
      </c>
      <c r="AR47">
        <v>0</v>
      </c>
      <c r="AS47">
        <v>1</v>
      </c>
      <c r="AT47">
        <v>1960</v>
      </c>
      <c r="AV47">
        <v>10037</v>
      </c>
      <c r="AW47">
        <v>8713</v>
      </c>
      <c r="AX47">
        <v>1</v>
      </c>
      <c r="AY47">
        <v>0</v>
      </c>
      <c r="AZ47">
        <v>0</v>
      </c>
      <c r="BS47" t="s">
        <v>6864</v>
      </c>
      <c r="BV47" t="s">
        <v>6865</v>
      </c>
      <c r="BX47" t="s">
        <v>145</v>
      </c>
      <c r="BY47" t="s">
        <v>149</v>
      </c>
      <c r="BZ47" t="s">
        <v>146</v>
      </c>
      <c r="CZ47" t="s">
        <v>6866</v>
      </c>
      <c r="DA47" t="s">
        <v>154</v>
      </c>
      <c r="DB47" t="s">
        <v>672</v>
      </c>
      <c r="DC47" t="s">
        <v>6867</v>
      </c>
      <c r="DD47" t="s">
        <v>3207</v>
      </c>
      <c r="DE47">
        <v>8978</v>
      </c>
      <c r="DF47">
        <v>1900</v>
      </c>
      <c r="DG47" t="s">
        <v>6868</v>
      </c>
      <c r="DH47">
        <v>7</v>
      </c>
      <c r="DI47" s="128" t="s">
        <v>156</v>
      </c>
      <c r="DJ4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" s="130">
        <f>Table13[[#This Row],[JUST]]*Table13[[#This Row],[Storm Millage]]/1000</f>
        <v>0</v>
      </c>
      <c r="DL4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7" s="136">
        <f>Table13[[#This Row],[JUST]]*Table13[[#This Row],[Recreational Millage]]/1000</f>
        <v>48293.406978276631</v>
      </c>
      <c r="DN47" s="137">
        <f>Table13[[#This Row],[Recreational Assessment]]+Table13[[#This Row],[Storm Assessment]]</f>
        <v>48293.406978276631</v>
      </c>
      <c r="DO47" s="145" t="e">
        <f>Methodology!#REF!</f>
        <v>#REF!</v>
      </c>
      <c r="DP47" s="146" t="e">
        <f>(Table13[[#This Row],[JUST]]*Table13[[#This Row],[Ad Valorem Recreational Millage]])/1000</f>
        <v>#REF!</v>
      </c>
    </row>
    <row r="48" spans="1:120" x14ac:dyDescent="0.3">
      <c r="A48">
        <v>666</v>
      </c>
      <c r="B48">
        <v>1</v>
      </c>
      <c r="C48" s="165" t="s">
        <v>6312</v>
      </c>
      <c r="D48" t="s">
        <v>777</v>
      </c>
      <c r="E48" t="s">
        <v>170</v>
      </c>
      <c r="F48">
        <v>10486988</v>
      </c>
      <c r="G48" s="32" t="s">
        <v>5643</v>
      </c>
      <c r="I48" t="s">
        <v>226</v>
      </c>
      <c r="J48">
        <v>10</v>
      </c>
      <c r="K48">
        <v>0</v>
      </c>
      <c r="L48">
        <v>0</v>
      </c>
      <c r="M48">
        <v>0.22700000000000001</v>
      </c>
      <c r="N48" t="s">
        <v>135</v>
      </c>
      <c r="O48" t="s">
        <v>136</v>
      </c>
      <c r="S48" t="s">
        <v>140</v>
      </c>
      <c r="V48" t="s">
        <v>205</v>
      </c>
      <c r="W48" t="s">
        <v>6313</v>
      </c>
      <c r="X48" t="s">
        <v>6314</v>
      </c>
      <c r="Y48" t="s">
        <v>232</v>
      </c>
      <c r="AA48" t="s">
        <v>145</v>
      </c>
      <c r="AB48" t="s">
        <v>146</v>
      </c>
      <c r="AC48" s="119">
        <v>3550600</v>
      </c>
      <c r="AD48">
        <v>3550600</v>
      </c>
      <c r="AE48">
        <v>3550600</v>
      </c>
      <c r="AF48">
        <v>0</v>
      </c>
      <c r="AG48">
        <v>0</v>
      </c>
      <c r="AH48">
        <v>0</v>
      </c>
      <c r="AI48">
        <v>3550600</v>
      </c>
      <c r="AJ48">
        <v>0</v>
      </c>
      <c r="AK48">
        <v>0</v>
      </c>
      <c r="AL48">
        <v>0</v>
      </c>
      <c r="AM48">
        <v>0</v>
      </c>
      <c r="AN48" s="32">
        <v>0</v>
      </c>
      <c r="AO48">
        <v>0</v>
      </c>
      <c r="AP48">
        <v>0</v>
      </c>
      <c r="AQ48">
        <v>0</v>
      </c>
      <c r="AR48">
        <v>0</v>
      </c>
      <c r="BS48" t="s">
        <v>6315</v>
      </c>
      <c r="BU48" t="s">
        <v>6316</v>
      </c>
      <c r="BV48" t="s">
        <v>6317</v>
      </c>
      <c r="BX48" t="s">
        <v>5650</v>
      </c>
      <c r="BY48" t="s">
        <v>149</v>
      </c>
      <c r="BZ48" t="s">
        <v>5651</v>
      </c>
      <c r="CB48" s="27">
        <v>36642</v>
      </c>
      <c r="CC48">
        <v>340000</v>
      </c>
      <c r="CD48" t="s">
        <v>150</v>
      </c>
      <c r="CE48" t="s">
        <v>208</v>
      </c>
      <c r="CF48" t="s">
        <v>196</v>
      </c>
      <c r="CG48" t="s">
        <v>6318</v>
      </c>
      <c r="CH48" s="27">
        <v>34333</v>
      </c>
      <c r="CI48">
        <v>90000</v>
      </c>
      <c r="CJ48" t="s">
        <v>150</v>
      </c>
      <c r="CK48" t="s">
        <v>196</v>
      </c>
      <c r="CL48" t="s">
        <v>196</v>
      </c>
      <c r="CM48" t="s">
        <v>6319</v>
      </c>
      <c r="CZ48" t="s">
        <v>6320</v>
      </c>
      <c r="DA48" t="s">
        <v>154</v>
      </c>
      <c r="DB48" t="s">
        <v>242</v>
      </c>
      <c r="DD48" t="s">
        <v>210</v>
      </c>
      <c r="DE48">
        <v>10</v>
      </c>
      <c r="DF48">
        <v>2004</v>
      </c>
      <c r="DG48" t="s">
        <v>6321</v>
      </c>
      <c r="DH48">
        <v>7</v>
      </c>
      <c r="DI48" s="128" t="s">
        <v>156</v>
      </c>
      <c r="DJ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" s="130">
        <f>Table13[[#This Row],[JUST]]*Table13[[#This Row],[Storm Millage]]/1000</f>
        <v>0</v>
      </c>
      <c r="DL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8" s="136">
        <f>Table13[[#This Row],[JUST]]*Table13[[#This Row],[Recreational Millage]]/1000</f>
        <v>61495.023362102525</v>
      </c>
      <c r="DN48" s="137">
        <f>Table13[[#This Row],[Recreational Assessment]]+Table13[[#This Row],[Storm Assessment]]</f>
        <v>61495.023362102525</v>
      </c>
      <c r="DO48" s="145" t="e">
        <f>Methodology!#REF!</f>
        <v>#REF!</v>
      </c>
      <c r="DP48" s="146" t="e">
        <f>(Table13[[#This Row],[JUST]]*Table13[[#This Row],[Ad Valorem Recreational Millage]])/1000</f>
        <v>#REF!</v>
      </c>
    </row>
    <row r="49" spans="1:120" x14ac:dyDescent="0.3">
      <c r="A49">
        <v>634</v>
      </c>
      <c r="B49">
        <v>1</v>
      </c>
      <c r="C49" s="165" t="s">
        <v>6292</v>
      </c>
      <c r="D49" t="s">
        <v>216</v>
      </c>
      <c r="E49" t="s">
        <v>6293</v>
      </c>
      <c r="F49">
        <v>10004027</v>
      </c>
      <c r="G49" s="32" t="s">
        <v>5643</v>
      </c>
      <c r="I49" t="s">
        <v>226</v>
      </c>
      <c r="J49">
        <v>14</v>
      </c>
      <c r="K49">
        <v>0</v>
      </c>
      <c r="L49">
        <v>0</v>
      </c>
      <c r="M49">
        <v>0.40899999999999997</v>
      </c>
      <c r="N49" t="s">
        <v>135</v>
      </c>
      <c r="O49" t="s">
        <v>136</v>
      </c>
      <c r="S49" t="s">
        <v>140</v>
      </c>
      <c r="V49" t="s">
        <v>229</v>
      </c>
      <c r="W49" t="s">
        <v>6294</v>
      </c>
      <c r="X49" t="s">
        <v>6293</v>
      </c>
      <c r="Y49" t="s">
        <v>232</v>
      </c>
      <c r="AA49" t="s">
        <v>145</v>
      </c>
      <c r="AB49" t="s">
        <v>146</v>
      </c>
      <c r="AC49" s="119">
        <v>3891510</v>
      </c>
      <c r="AD49">
        <v>3891510</v>
      </c>
      <c r="AE49">
        <v>3891510</v>
      </c>
      <c r="AF49">
        <v>0</v>
      </c>
      <c r="AG49">
        <v>0</v>
      </c>
      <c r="AH49">
        <v>0</v>
      </c>
      <c r="AI49">
        <v>3891510</v>
      </c>
      <c r="AJ49">
        <v>0</v>
      </c>
      <c r="AK49">
        <v>0</v>
      </c>
      <c r="AL49">
        <v>0</v>
      </c>
      <c r="AM49">
        <v>0</v>
      </c>
      <c r="AN49" s="32">
        <v>0</v>
      </c>
      <c r="AO49">
        <v>0</v>
      </c>
      <c r="AP49">
        <v>0</v>
      </c>
      <c r="AQ49">
        <v>0</v>
      </c>
      <c r="AR49">
        <v>0</v>
      </c>
      <c r="BS49" t="s">
        <v>6295</v>
      </c>
      <c r="BU49" t="s">
        <v>5647</v>
      </c>
      <c r="BV49" t="s">
        <v>5648</v>
      </c>
      <c r="BW49" t="s">
        <v>5649</v>
      </c>
      <c r="BX49" t="s">
        <v>5650</v>
      </c>
      <c r="BY49" t="s">
        <v>149</v>
      </c>
      <c r="BZ49" t="s">
        <v>5651</v>
      </c>
      <c r="CZ49" t="s">
        <v>6296</v>
      </c>
      <c r="DA49" t="s">
        <v>154</v>
      </c>
      <c r="DB49" t="s">
        <v>242</v>
      </c>
      <c r="DD49" t="s">
        <v>210</v>
      </c>
      <c r="DE49">
        <v>14</v>
      </c>
      <c r="DF49">
        <v>1984</v>
      </c>
      <c r="DG49" t="s">
        <v>6297</v>
      </c>
      <c r="DH49">
        <v>7</v>
      </c>
      <c r="DI49" s="128" t="s">
        <v>156</v>
      </c>
      <c r="DJ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" s="130">
        <f>Table13[[#This Row],[JUST]]*Table13[[#This Row],[Storm Millage]]/1000</f>
        <v>0</v>
      </c>
      <c r="DL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49" s="136">
        <f>Table13[[#This Row],[JUST]]*Table13[[#This Row],[Recreational Millage]]/1000</f>
        <v>67399.453152665912</v>
      </c>
      <c r="DN49" s="137">
        <f>Table13[[#This Row],[Recreational Assessment]]+Table13[[#This Row],[Storm Assessment]]</f>
        <v>67399.453152665912</v>
      </c>
      <c r="DO49" s="145" t="e">
        <f>Methodology!#REF!</f>
        <v>#REF!</v>
      </c>
      <c r="DP49" s="146" t="e">
        <f>(Table13[[#This Row],[JUST]]*Table13[[#This Row],[Ad Valorem Recreational Millage]])/1000</f>
        <v>#REF!</v>
      </c>
    </row>
    <row r="50" spans="1:120" x14ac:dyDescent="0.3">
      <c r="A50">
        <v>587</v>
      </c>
      <c r="B50">
        <v>1</v>
      </c>
      <c r="C50" s="165" t="s">
        <v>6306</v>
      </c>
      <c r="D50" t="s">
        <v>216</v>
      </c>
      <c r="E50" t="s">
        <v>6307</v>
      </c>
      <c r="F50">
        <v>10004098</v>
      </c>
      <c r="G50" s="32" t="s">
        <v>5643</v>
      </c>
      <c r="I50" t="s">
        <v>226</v>
      </c>
      <c r="J50">
        <v>12</v>
      </c>
      <c r="K50">
        <v>0</v>
      </c>
      <c r="L50">
        <v>0</v>
      </c>
      <c r="M50">
        <v>0.22900000000000001</v>
      </c>
      <c r="N50" t="s">
        <v>135</v>
      </c>
      <c r="O50" t="s">
        <v>136</v>
      </c>
      <c r="S50" t="s">
        <v>140</v>
      </c>
      <c r="V50" t="s">
        <v>229</v>
      </c>
      <c r="W50" t="s">
        <v>6308</v>
      </c>
      <c r="X50" t="s">
        <v>6307</v>
      </c>
      <c r="Y50" t="s">
        <v>232</v>
      </c>
      <c r="AA50" t="s">
        <v>145</v>
      </c>
      <c r="AB50" t="s">
        <v>146</v>
      </c>
      <c r="AC50" s="119">
        <v>3940500</v>
      </c>
      <c r="AD50">
        <v>3940500</v>
      </c>
      <c r="AE50">
        <v>3940500</v>
      </c>
      <c r="AF50">
        <v>0</v>
      </c>
      <c r="AG50">
        <v>0</v>
      </c>
      <c r="AH50">
        <v>0</v>
      </c>
      <c r="AI50">
        <v>3940500</v>
      </c>
      <c r="AJ50">
        <v>0</v>
      </c>
      <c r="AK50">
        <v>0</v>
      </c>
      <c r="AL50">
        <v>0</v>
      </c>
      <c r="AM50">
        <v>0</v>
      </c>
      <c r="AN50" s="32">
        <v>0</v>
      </c>
      <c r="AO50">
        <v>0</v>
      </c>
      <c r="AP50">
        <v>0</v>
      </c>
      <c r="AQ50">
        <v>0</v>
      </c>
      <c r="AR50">
        <v>0</v>
      </c>
      <c r="BS50" t="s">
        <v>6309</v>
      </c>
      <c r="BU50" t="s">
        <v>5647</v>
      </c>
      <c r="BV50" t="s">
        <v>5648</v>
      </c>
      <c r="BW50" t="s">
        <v>5649</v>
      </c>
      <c r="BX50" t="s">
        <v>5650</v>
      </c>
      <c r="BY50" t="s">
        <v>149</v>
      </c>
      <c r="BZ50" t="s">
        <v>5651</v>
      </c>
      <c r="CZ50" t="s">
        <v>6310</v>
      </c>
      <c r="DA50" t="s">
        <v>154</v>
      </c>
      <c r="DB50" t="s">
        <v>242</v>
      </c>
      <c r="DD50" t="s">
        <v>210</v>
      </c>
      <c r="DE50">
        <v>12</v>
      </c>
      <c r="DF50">
        <v>1989</v>
      </c>
      <c r="DG50" t="s">
        <v>6311</v>
      </c>
      <c r="DH50">
        <v>7</v>
      </c>
      <c r="DI50" s="128" t="s">
        <v>156</v>
      </c>
      <c r="DJ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" s="130">
        <f>Table13[[#This Row],[JUST]]*Table13[[#This Row],[Storm Millage]]/1000</f>
        <v>0</v>
      </c>
      <c r="DL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0" s="136">
        <f>Table13[[#This Row],[JUST]]*Table13[[#This Row],[Recreational Millage]]/1000</f>
        <v>68247.941068654603</v>
      </c>
      <c r="DN50" s="137">
        <f>Table13[[#This Row],[Recreational Assessment]]+Table13[[#This Row],[Storm Assessment]]</f>
        <v>68247.941068654603</v>
      </c>
      <c r="DO50" s="145" t="e">
        <f>Methodology!#REF!</f>
        <v>#REF!</v>
      </c>
      <c r="DP50" s="146" t="e">
        <f>(Table13[[#This Row],[JUST]]*Table13[[#This Row],[Ad Valorem Recreational Millage]])/1000</f>
        <v>#REF!</v>
      </c>
    </row>
    <row r="51" spans="1:120" x14ac:dyDescent="0.3">
      <c r="A51">
        <v>1113</v>
      </c>
      <c r="B51">
        <v>1</v>
      </c>
      <c r="C51" s="165" t="s">
        <v>3657</v>
      </c>
      <c r="D51" t="s">
        <v>216</v>
      </c>
      <c r="E51" t="s">
        <v>413</v>
      </c>
      <c r="F51">
        <v>10004816</v>
      </c>
      <c r="G51" s="32" t="s">
        <v>1166</v>
      </c>
      <c r="I51" t="s">
        <v>134</v>
      </c>
      <c r="J51">
        <v>46348</v>
      </c>
      <c r="K51">
        <v>0</v>
      </c>
      <c r="L51">
        <v>0</v>
      </c>
      <c r="M51">
        <v>1.0640000000000001</v>
      </c>
      <c r="N51" t="s">
        <v>135</v>
      </c>
      <c r="O51" t="s">
        <v>136</v>
      </c>
      <c r="R51" t="s">
        <v>227</v>
      </c>
      <c r="S51" t="s">
        <v>140</v>
      </c>
      <c r="T51">
        <v>1700</v>
      </c>
      <c r="U51" t="s">
        <v>3658</v>
      </c>
      <c r="V51" t="s">
        <v>229</v>
      </c>
      <c r="W51" t="s">
        <v>3659</v>
      </c>
      <c r="X51" t="s">
        <v>3660</v>
      </c>
      <c r="Y51" t="s">
        <v>189</v>
      </c>
      <c r="AA51" t="s">
        <v>145</v>
      </c>
      <c r="AB51" t="s">
        <v>146</v>
      </c>
      <c r="AC51" s="119">
        <v>2822231</v>
      </c>
      <c r="AD51">
        <v>2822231</v>
      </c>
      <c r="AE51">
        <v>2822231</v>
      </c>
      <c r="AF51">
        <v>2388081</v>
      </c>
      <c r="AG51">
        <v>393801</v>
      </c>
      <c r="AH51">
        <v>35909</v>
      </c>
      <c r="AI51">
        <v>4440</v>
      </c>
      <c r="AJ51">
        <v>0</v>
      </c>
      <c r="AK51">
        <v>0</v>
      </c>
      <c r="AL51">
        <v>0</v>
      </c>
      <c r="AM51">
        <v>0</v>
      </c>
      <c r="AN51" s="32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1988</v>
      </c>
      <c r="AV51">
        <v>6718</v>
      </c>
      <c r="AW51">
        <v>4848</v>
      </c>
      <c r="AX51">
        <v>1</v>
      </c>
      <c r="AY51">
        <v>0</v>
      </c>
      <c r="AZ51">
        <v>0</v>
      </c>
      <c r="BD51" t="s">
        <v>233</v>
      </c>
      <c r="BS51" t="s">
        <v>3661</v>
      </c>
      <c r="BV51" t="s">
        <v>3662</v>
      </c>
      <c r="BX51" t="s">
        <v>145</v>
      </c>
      <c r="BY51" t="s">
        <v>149</v>
      </c>
      <c r="BZ51" t="s">
        <v>146</v>
      </c>
      <c r="CB51" s="27">
        <v>31837</v>
      </c>
      <c r="CC51">
        <v>300000</v>
      </c>
      <c r="CD51" t="s">
        <v>210</v>
      </c>
      <c r="CE51" t="s">
        <v>655</v>
      </c>
      <c r="CF51" t="s">
        <v>655</v>
      </c>
      <c r="CG51" t="s">
        <v>3663</v>
      </c>
      <c r="CH51" s="27">
        <v>31168</v>
      </c>
      <c r="CI51">
        <v>302300</v>
      </c>
      <c r="CJ51" t="s">
        <v>210</v>
      </c>
      <c r="CK51" t="s">
        <v>151</v>
      </c>
      <c r="CL51" t="s">
        <v>151</v>
      </c>
      <c r="CM51" t="s">
        <v>3664</v>
      </c>
      <c r="CZ51" t="s">
        <v>3665</v>
      </c>
      <c r="DA51" t="s">
        <v>154</v>
      </c>
      <c r="DB51" t="s">
        <v>672</v>
      </c>
      <c r="DC51" t="s">
        <v>672</v>
      </c>
      <c r="DE51">
        <v>5267</v>
      </c>
      <c r="DF51">
        <v>1900</v>
      </c>
      <c r="DG51" t="s">
        <v>3666</v>
      </c>
      <c r="DH51">
        <v>36</v>
      </c>
      <c r="DI51" s="128" t="s">
        <v>3667</v>
      </c>
      <c r="DJ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51" s="130">
        <f>Table13[[#This Row],[JUST]]*Table13[[#This Row],[Storm Millage]]/1000</f>
        <v>24990.339363173342</v>
      </c>
      <c r="DL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1" s="136">
        <f>Table13[[#This Row],[JUST]]*Table13[[#This Row],[Recreational Millage]]/1000</f>
        <v>48879.953044062975</v>
      </c>
      <c r="DN51" s="137">
        <f>Table13[[#This Row],[Recreational Assessment]]+Table13[[#This Row],[Storm Assessment]]</f>
        <v>73870.292407236324</v>
      </c>
      <c r="DO51" s="145" t="e">
        <f>Methodology!#REF!</f>
        <v>#REF!</v>
      </c>
      <c r="DP51" s="146" t="e">
        <f>(Table13[[#This Row],[JUST]]*Table13[[#This Row],[Ad Valorem Recreational Millage]])/1000</f>
        <v>#REF!</v>
      </c>
    </row>
    <row r="52" spans="1:120" x14ac:dyDescent="0.3">
      <c r="A52">
        <v>744</v>
      </c>
      <c r="B52">
        <v>1</v>
      </c>
      <c r="C52" s="165" t="s">
        <v>6298</v>
      </c>
      <c r="D52" t="s">
        <v>6299</v>
      </c>
      <c r="E52" t="s">
        <v>170</v>
      </c>
      <c r="F52">
        <v>10004659</v>
      </c>
      <c r="G52" s="32" t="s">
        <v>5643</v>
      </c>
      <c r="I52" t="s">
        <v>408</v>
      </c>
      <c r="J52">
        <v>2</v>
      </c>
      <c r="K52">
        <v>0</v>
      </c>
      <c r="L52">
        <v>0</v>
      </c>
      <c r="M52">
        <v>1.379</v>
      </c>
      <c r="N52" t="s">
        <v>135</v>
      </c>
      <c r="O52" t="s">
        <v>136</v>
      </c>
      <c r="R52" t="s">
        <v>3594</v>
      </c>
      <c r="S52" t="s">
        <v>140</v>
      </c>
      <c r="T52">
        <v>3900</v>
      </c>
      <c r="U52" t="s">
        <v>5708</v>
      </c>
      <c r="V52" t="s">
        <v>205</v>
      </c>
      <c r="W52" t="s">
        <v>6300</v>
      </c>
      <c r="X52" t="s">
        <v>6301</v>
      </c>
      <c r="Y52" t="s">
        <v>189</v>
      </c>
      <c r="AA52" t="s">
        <v>145</v>
      </c>
      <c r="AB52" t="s">
        <v>146</v>
      </c>
      <c r="AC52" s="119">
        <v>4984842</v>
      </c>
      <c r="AD52">
        <v>4872306</v>
      </c>
      <c r="AE52">
        <v>4872306</v>
      </c>
      <c r="AF52">
        <v>745734</v>
      </c>
      <c r="AG52">
        <v>4126572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 s="32">
        <v>0</v>
      </c>
      <c r="AO52">
        <v>0</v>
      </c>
      <c r="AP52">
        <v>0</v>
      </c>
      <c r="AQ52">
        <v>0</v>
      </c>
      <c r="AR52">
        <v>0</v>
      </c>
      <c r="AS52">
        <v>10</v>
      </c>
      <c r="AT52">
        <v>1926</v>
      </c>
      <c r="AV52">
        <v>11354</v>
      </c>
      <c r="AW52">
        <v>8861</v>
      </c>
      <c r="AX52">
        <v>2</v>
      </c>
      <c r="AY52">
        <v>21</v>
      </c>
      <c r="AZ52">
        <v>17</v>
      </c>
      <c r="BE52" t="s">
        <v>233</v>
      </c>
      <c r="BS52" t="s">
        <v>6302</v>
      </c>
      <c r="BV52" t="s">
        <v>3588</v>
      </c>
      <c r="BX52" t="s">
        <v>145</v>
      </c>
      <c r="BY52" t="s">
        <v>149</v>
      </c>
      <c r="BZ52" t="s">
        <v>146</v>
      </c>
      <c r="CB52" s="27">
        <v>28369</v>
      </c>
      <c r="CC52">
        <v>425000</v>
      </c>
      <c r="CD52" t="s">
        <v>210</v>
      </c>
      <c r="CE52" t="s">
        <v>151</v>
      </c>
      <c r="CF52" t="s">
        <v>151</v>
      </c>
      <c r="CG52" t="s">
        <v>6303</v>
      </c>
      <c r="CZ52" t="s">
        <v>6304</v>
      </c>
      <c r="DA52" t="s">
        <v>154</v>
      </c>
      <c r="DB52" t="s">
        <v>672</v>
      </c>
      <c r="DC52" t="s">
        <v>3591</v>
      </c>
      <c r="DE52">
        <v>9509</v>
      </c>
      <c r="DF52">
        <v>1900</v>
      </c>
      <c r="DG52" t="s">
        <v>6305</v>
      </c>
      <c r="DH52">
        <v>7</v>
      </c>
      <c r="DI52" s="128" t="s">
        <v>156</v>
      </c>
      <c r="DJ5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" s="130">
        <f>Table13[[#This Row],[JUST]]*Table13[[#This Row],[Storm Millage]]/1000</f>
        <v>0</v>
      </c>
      <c r="DL5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2" s="136">
        <f>Table13[[#This Row],[JUST]]*Table13[[#This Row],[Recreational Millage]]/1000</f>
        <v>86335.541949639475</v>
      </c>
      <c r="DN52" s="137">
        <f>Table13[[#This Row],[Recreational Assessment]]+Table13[[#This Row],[Storm Assessment]]</f>
        <v>86335.541949639475</v>
      </c>
      <c r="DO52" s="145" t="e">
        <f>Methodology!#REF!</f>
        <v>#REF!</v>
      </c>
      <c r="DP52" s="146" t="e">
        <f>(Table13[[#This Row],[JUST]]*Table13[[#This Row],[Ad Valorem Recreational Millage]])/1000</f>
        <v>#REF!</v>
      </c>
    </row>
    <row r="53" spans="1:120" x14ac:dyDescent="0.3">
      <c r="A53">
        <v>668</v>
      </c>
      <c r="B53">
        <v>1</v>
      </c>
      <c r="C53" s="165" t="s">
        <v>3504</v>
      </c>
      <c r="D53" t="s">
        <v>3505</v>
      </c>
      <c r="E53" t="s">
        <v>170</v>
      </c>
      <c r="F53">
        <v>10004126</v>
      </c>
      <c r="G53" s="32" t="s">
        <v>733</v>
      </c>
      <c r="I53" t="s">
        <v>134</v>
      </c>
      <c r="J53">
        <v>69880</v>
      </c>
      <c r="K53">
        <v>0</v>
      </c>
      <c r="L53">
        <v>0</v>
      </c>
      <c r="M53">
        <v>1.6659999999999999</v>
      </c>
      <c r="N53" t="s">
        <v>135</v>
      </c>
      <c r="O53" t="s">
        <v>136</v>
      </c>
      <c r="R53" t="s">
        <v>139</v>
      </c>
      <c r="S53" t="s">
        <v>140</v>
      </c>
      <c r="T53">
        <v>1200</v>
      </c>
      <c r="U53" t="s">
        <v>218</v>
      </c>
      <c r="W53" t="s">
        <v>3506</v>
      </c>
      <c r="X53" t="s">
        <v>1517</v>
      </c>
      <c r="Y53" t="s">
        <v>189</v>
      </c>
      <c r="AA53" t="s">
        <v>145</v>
      </c>
      <c r="AB53" t="s">
        <v>146</v>
      </c>
      <c r="AC53" s="119">
        <v>5696716</v>
      </c>
      <c r="AD53">
        <v>5578176</v>
      </c>
      <c r="AE53">
        <v>5578176</v>
      </c>
      <c r="AF53">
        <v>3721459</v>
      </c>
      <c r="AG53">
        <v>1863231</v>
      </c>
      <c r="AH53">
        <v>78658</v>
      </c>
      <c r="AI53">
        <v>33368</v>
      </c>
      <c r="AJ53">
        <v>0</v>
      </c>
      <c r="AK53">
        <v>0</v>
      </c>
      <c r="AL53">
        <v>0</v>
      </c>
      <c r="AM53">
        <v>0</v>
      </c>
      <c r="AN53" s="32">
        <v>0</v>
      </c>
      <c r="AO53">
        <v>0</v>
      </c>
      <c r="AP53">
        <v>0</v>
      </c>
      <c r="AQ53">
        <v>0</v>
      </c>
      <c r="AR53">
        <v>0</v>
      </c>
      <c r="AS53">
        <v>1</v>
      </c>
      <c r="AT53">
        <v>1985</v>
      </c>
      <c r="AV53">
        <v>34580</v>
      </c>
      <c r="AW53">
        <v>23624</v>
      </c>
      <c r="AX53">
        <v>2</v>
      </c>
      <c r="AY53">
        <v>4</v>
      </c>
      <c r="AZ53">
        <v>0</v>
      </c>
      <c r="BB53" t="s">
        <v>233</v>
      </c>
      <c r="BS53" t="s">
        <v>3202</v>
      </c>
      <c r="BU53" t="s">
        <v>191</v>
      </c>
      <c r="BV53" t="s">
        <v>192</v>
      </c>
      <c r="BX53" t="s">
        <v>193</v>
      </c>
      <c r="BY53" t="s">
        <v>194</v>
      </c>
      <c r="BZ53" t="s">
        <v>195</v>
      </c>
      <c r="CB53" s="27">
        <v>36069</v>
      </c>
      <c r="CC53">
        <v>28250000</v>
      </c>
      <c r="CD53" t="s">
        <v>210</v>
      </c>
      <c r="CE53" t="s">
        <v>196</v>
      </c>
      <c r="CF53" t="s">
        <v>196</v>
      </c>
      <c r="CG53" t="s">
        <v>3205</v>
      </c>
      <c r="CZ53" t="s">
        <v>3507</v>
      </c>
      <c r="DA53" t="s">
        <v>154</v>
      </c>
      <c r="DB53" t="s">
        <v>672</v>
      </c>
      <c r="DC53" t="s">
        <v>672</v>
      </c>
      <c r="DE53">
        <v>26710</v>
      </c>
      <c r="DF53">
        <v>1900</v>
      </c>
      <c r="DG53" t="s">
        <v>3508</v>
      </c>
      <c r="DH53">
        <v>7</v>
      </c>
      <c r="DI53" s="128" t="s">
        <v>156</v>
      </c>
      <c r="DJ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" s="130">
        <f>Table13[[#This Row],[JUST]]*Table13[[#This Row],[Storm Millage]]/1000</f>
        <v>0</v>
      </c>
      <c r="DL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3" s="136">
        <f>Table13[[#This Row],[JUST]]*Table13[[#This Row],[Recreational Millage]]/1000</f>
        <v>98664.925225951461</v>
      </c>
      <c r="DN53" s="137">
        <f>Table13[[#This Row],[Recreational Assessment]]+Table13[[#This Row],[Storm Assessment]]</f>
        <v>98664.925225951461</v>
      </c>
      <c r="DO53" s="145" t="e">
        <f>Methodology!#REF!</f>
        <v>#REF!</v>
      </c>
      <c r="DP53" s="146" t="e">
        <f>(Table13[[#This Row],[JUST]]*Table13[[#This Row],[Ad Valorem Recreational Millage]])/1000</f>
        <v>#REF!</v>
      </c>
    </row>
    <row r="54" spans="1:120" x14ac:dyDescent="0.3">
      <c r="A54">
        <v>585</v>
      </c>
      <c r="B54">
        <v>1</v>
      </c>
      <c r="C54" s="165" t="s">
        <v>6199</v>
      </c>
      <c r="D54" t="s">
        <v>1128</v>
      </c>
      <c r="E54" t="s">
        <v>3775</v>
      </c>
      <c r="F54">
        <v>10004019</v>
      </c>
      <c r="G54" s="32" t="s">
        <v>5643</v>
      </c>
      <c r="I54" t="s">
        <v>226</v>
      </c>
      <c r="J54">
        <v>24</v>
      </c>
      <c r="K54">
        <v>0</v>
      </c>
      <c r="L54">
        <v>0</v>
      </c>
      <c r="M54">
        <v>0.36699999999999999</v>
      </c>
      <c r="N54" t="s">
        <v>135</v>
      </c>
      <c r="O54" t="s">
        <v>136</v>
      </c>
      <c r="P54" t="s">
        <v>137</v>
      </c>
      <c r="Q54" t="s">
        <v>138</v>
      </c>
      <c r="S54" t="s">
        <v>140</v>
      </c>
      <c r="V54" t="s">
        <v>229</v>
      </c>
      <c r="W54" t="s">
        <v>6200</v>
      </c>
      <c r="X54" t="s">
        <v>6201</v>
      </c>
      <c r="Y54" t="s">
        <v>232</v>
      </c>
      <c r="AA54" t="s">
        <v>145</v>
      </c>
      <c r="AB54" t="s">
        <v>146</v>
      </c>
      <c r="AC54" s="119">
        <v>7512000</v>
      </c>
      <c r="AD54">
        <v>6433231</v>
      </c>
      <c r="AE54">
        <v>6433231</v>
      </c>
      <c r="AF54">
        <v>0</v>
      </c>
      <c r="AG54">
        <v>7512000</v>
      </c>
      <c r="AH54">
        <v>0</v>
      </c>
      <c r="AI54">
        <v>7512000</v>
      </c>
      <c r="AJ54">
        <v>0</v>
      </c>
      <c r="AK54">
        <v>0</v>
      </c>
      <c r="AL54">
        <v>0</v>
      </c>
      <c r="AM54">
        <v>0</v>
      </c>
      <c r="AN54" s="32">
        <v>0</v>
      </c>
      <c r="AO54">
        <v>0</v>
      </c>
      <c r="AP54">
        <v>0</v>
      </c>
      <c r="AQ54">
        <v>0</v>
      </c>
      <c r="AR54">
        <v>0</v>
      </c>
      <c r="BS54" t="s">
        <v>6202</v>
      </c>
      <c r="BU54" t="s">
        <v>5647</v>
      </c>
      <c r="BV54" t="s">
        <v>5648</v>
      </c>
      <c r="BW54" t="s">
        <v>5649</v>
      </c>
      <c r="BX54" t="s">
        <v>5650</v>
      </c>
      <c r="BY54" t="s">
        <v>149</v>
      </c>
      <c r="BZ54" t="s">
        <v>5651</v>
      </c>
      <c r="CZ54" t="s">
        <v>6203</v>
      </c>
      <c r="DA54" t="s">
        <v>154</v>
      </c>
      <c r="DB54" t="s">
        <v>242</v>
      </c>
      <c r="DD54" t="s">
        <v>210</v>
      </c>
      <c r="DE54">
        <v>24</v>
      </c>
      <c r="DF54">
        <v>1982</v>
      </c>
      <c r="DG54" t="s">
        <v>6204</v>
      </c>
      <c r="DH54">
        <v>7</v>
      </c>
      <c r="DI54" s="128" t="s">
        <v>156</v>
      </c>
      <c r="DJ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4" s="130">
        <f>Table13[[#This Row],[JUST]]*Table13[[#This Row],[Storm Millage]]/1000</f>
        <v>0</v>
      </c>
      <c r="DL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4" s="136">
        <f>Table13[[#This Row],[JUST]]*Table13[[#This Row],[Recreational Millage]]/1000</f>
        <v>130104.94437450408</v>
      </c>
      <c r="DN54" s="137">
        <f>Table13[[#This Row],[Recreational Assessment]]+Table13[[#This Row],[Storm Assessment]]</f>
        <v>130104.94437450408</v>
      </c>
      <c r="DO54" s="145" t="e">
        <f>Methodology!#REF!</f>
        <v>#REF!</v>
      </c>
      <c r="DP54" s="146" t="e">
        <f>(Table13[[#This Row],[JUST]]*Table13[[#This Row],[Ad Valorem Recreational Millage]])/1000</f>
        <v>#REF!</v>
      </c>
    </row>
    <row r="55" spans="1:120" x14ac:dyDescent="0.3">
      <c r="A55">
        <v>379</v>
      </c>
      <c r="B55">
        <v>1</v>
      </c>
      <c r="C55" s="165" t="s">
        <v>5690</v>
      </c>
      <c r="D55" t="s">
        <v>1128</v>
      </c>
      <c r="E55" t="s">
        <v>5642</v>
      </c>
      <c r="F55">
        <v>10550060</v>
      </c>
      <c r="G55" s="32" t="s">
        <v>5643</v>
      </c>
      <c r="I55" t="s">
        <v>226</v>
      </c>
      <c r="J55">
        <v>12</v>
      </c>
      <c r="K55">
        <v>0</v>
      </c>
      <c r="L55">
        <v>0</v>
      </c>
      <c r="M55">
        <v>0.14085</v>
      </c>
      <c r="N55" t="s">
        <v>135</v>
      </c>
      <c r="O55" t="s">
        <v>136</v>
      </c>
      <c r="P55" t="s">
        <v>137</v>
      </c>
      <c r="Q55" t="s">
        <v>138</v>
      </c>
      <c r="S55" t="s">
        <v>140</v>
      </c>
      <c r="V55" t="s">
        <v>229</v>
      </c>
      <c r="W55" t="s">
        <v>5691</v>
      </c>
      <c r="X55" t="s">
        <v>5692</v>
      </c>
      <c r="Y55" t="s">
        <v>232</v>
      </c>
      <c r="AA55" t="s">
        <v>145</v>
      </c>
      <c r="AB55" t="s">
        <v>146</v>
      </c>
      <c r="AC55" s="119">
        <v>3461640</v>
      </c>
      <c r="AD55">
        <v>3240687</v>
      </c>
      <c r="AE55">
        <v>3240687</v>
      </c>
      <c r="AF55">
        <v>0</v>
      </c>
      <c r="AG55">
        <v>3461640</v>
      </c>
      <c r="AH55">
        <v>0</v>
      </c>
      <c r="AI55">
        <v>3461640</v>
      </c>
      <c r="AJ55">
        <v>0</v>
      </c>
      <c r="AK55">
        <v>0</v>
      </c>
      <c r="AL55">
        <v>0</v>
      </c>
      <c r="AM55">
        <v>0</v>
      </c>
      <c r="AN55" s="32">
        <v>0</v>
      </c>
      <c r="AO55">
        <v>0</v>
      </c>
      <c r="AP55">
        <v>0</v>
      </c>
      <c r="AQ55">
        <v>0</v>
      </c>
      <c r="AR55">
        <v>0</v>
      </c>
      <c r="BS55" t="s">
        <v>5693</v>
      </c>
      <c r="BU55" t="s">
        <v>5694</v>
      </c>
      <c r="BV55" t="s">
        <v>5649</v>
      </c>
      <c r="BX55" t="s">
        <v>5650</v>
      </c>
      <c r="BY55" t="s">
        <v>149</v>
      </c>
      <c r="BZ55" t="s">
        <v>5651</v>
      </c>
      <c r="CZ55" t="s">
        <v>5695</v>
      </c>
      <c r="DA55" t="s">
        <v>154</v>
      </c>
      <c r="DB55" t="s">
        <v>242</v>
      </c>
      <c r="DD55" t="s">
        <v>210</v>
      </c>
      <c r="DE55">
        <v>12</v>
      </c>
      <c r="DF55">
        <v>2008</v>
      </c>
      <c r="DG55" t="s">
        <v>5696</v>
      </c>
      <c r="DH55">
        <v>1</v>
      </c>
      <c r="DI55" s="128" t="s">
        <v>244</v>
      </c>
      <c r="DJ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55" s="130">
        <f>Table13[[#This Row],[JUST]]*Table13[[#This Row],[Storm Millage]]/1000</f>
        <v>105563.40851954932</v>
      </c>
      <c r="DL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5" s="136">
        <f>Table13[[#This Row],[JUST]]*Table13[[#This Row],[Recreational Millage]]/1000</f>
        <v>59954.270453215962</v>
      </c>
      <c r="DN55" s="137">
        <f>Table13[[#This Row],[Recreational Assessment]]+Table13[[#This Row],[Storm Assessment]]</f>
        <v>165517.67897276528</v>
      </c>
      <c r="DO55" s="145" t="e">
        <f>Methodology!#REF!</f>
        <v>#REF!</v>
      </c>
      <c r="DP55" s="146" t="e">
        <f>(Table13[[#This Row],[JUST]]*Table13[[#This Row],[Ad Valorem Recreational Millage]])/1000</f>
        <v>#REF!</v>
      </c>
    </row>
    <row r="56" spans="1:120" x14ac:dyDescent="0.3">
      <c r="A56">
        <v>823</v>
      </c>
      <c r="B56">
        <v>1</v>
      </c>
      <c r="C56" s="165" t="s">
        <v>6885</v>
      </c>
      <c r="D56" t="s">
        <v>131</v>
      </c>
      <c r="E56" t="s">
        <v>132</v>
      </c>
      <c r="F56">
        <v>10004114</v>
      </c>
      <c r="G56" s="32" t="s">
        <v>6856</v>
      </c>
      <c r="I56" t="s">
        <v>134</v>
      </c>
      <c r="J56">
        <v>145716.5</v>
      </c>
      <c r="K56">
        <v>0</v>
      </c>
      <c r="L56">
        <v>0</v>
      </c>
      <c r="M56">
        <v>3.3450000000000002</v>
      </c>
      <c r="N56" t="s">
        <v>135</v>
      </c>
      <c r="O56" t="s">
        <v>136</v>
      </c>
      <c r="R56" t="s">
        <v>6886</v>
      </c>
      <c r="S56" t="s">
        <v>140</v>
      </c>
      <c r="T56">
        <v>7500</v>
      </c>
      <c r="U56" t="s">
        <v>6857</v>
      </c>
      <c r="V56" t="s">
        <v>205</v>
      </c>
      <c r="W56" t="s">
        <v>6887</v>
      </c>
      <c r="X56" t="s">
        <v>6888</v>
      </c>
      <c r="Y56" t="s">
        <v>189</v>
      </c>
      <c r="AA56" t="s">
        <v>145</v>
      </c>
      <c r="AB56" t="s">
        <v>146</v>
      </c>
      <c r="AC56" s="119">
        <v>11036625</v>
      </c>
      <c r="AD56">
        <v>0</v>
      </c>
      <c r="AE56">
        <v>0</v>
      </c>
      <c r="AF56">
        <v>9471573</v>
      </c>
      <c r="AG56">
        <v>1431990</v>
      </c>
      <c r="AH56">
        <v>51285</v>
      </c>
      <c r="AI56">
        <v>81777</v>
      </c>
      <c r="AJ56">
        <v>0</v>
      </c>
      <c r="AK56">
        <v>0</v>
      </c>
      <c r="AL56">
        <v>0</v>
      </c>
      <c r="AM56">
        <v>0</v>
      </c>
      <c r="AN56" s="32">
        <v>0</v>
      </c>
      <c r="AO56">
        <v>0</v>
      </c>
      <c r="AP56">
        <v>6977941</v>
      </c>
      <c r="AQ56">
        <v>0</v>
      </c>
      <c r="AR56">
        <v>0</v>
      </c>
      <c r="AS56">
        <v>3</v>
      </c>
      <c r="AT56">
        <v>1909</v>
      </c>
      <c r="AV56">
        <v>28788</v>
      </c>
      <c r="AW56">
        <v>11025</v>
      </c>
      <c r="AX56">
        <v>1</v>
      </c>
      <c r="AY56">
        <v>4</v>
      </c>
      <c r="AZ56">
        <v>3</v>
      </c>
      <c r="BA56" t="s">
        <v>233</v>
      </c>
      <c r="BC56" t="s">
        <v>233</v>
      </c>
      <c r="BS56" t="s">
        <v>6482</v>
      </c>
      <c r="BU56" t="s">
        <v>6483</v>
      </c>
      <c r="BV56" t="s">
        <v>6484</v>
      </c>
      <c r="BX56" t="s">
        <v>1158</v>
      </c>
      <c r="BY56" t="s">
        <v>430</v>
      </c>
      <c r="BZ56" t="s">
        <v>6485</v>
      </c>
      <c r="CZ56" t="s">
        <v>6889</v>
      </c>
      <c r="DA56" t="s">
        <v>154</v>
      </c>
      <c r="DB56" t="s">
        <v>299</v>
      </c>
      <c r="DE56">
        <v>2</v>
      </c>
      <c r="DF56">
        <v>1992</v>
      </c>
      <c r="DG56" t="s">
        <v>6890</v>
      </c>
      <c r="DH56">
        <v>7</v>
      </c>
      <c r="DI56" s="128" t="s">
        <v>156</v>
      </c>
      <c r="DJ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6" s="130">
        <f>Table13[[#This Row],[JUST]]*Table13[[#This Row],[Storm Millage]]/1000</f>
        <v>0</v>
      </c>
      <c r="DL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6" s="136">
        <f>Table13[[#This Row],[JUST]]*Table13[[#This Row],[Recreational Millage]]/1000</f>
        <v>191150.09074910291</v>
      </c>
      <c r="DN56" s="137">
        <f>Table13[[#This Row],[Recreational Assessment]]+Table13[[#This Row],[Storm Assessment]]</f>
        <v>191150.09074910291</v>
      </c>
      <c r="DO56" s="145" t="e">
        <f>Methodology!#REF!</f>
        <v>#REF!</v>
      </c>
      <c r="DP56" s="146" t="e">
        <f>(Table13[[#This Row],[JUST]]*Table13[[#This Row],[Ad Valorem Recreational Millage]])/1000</f>
        <v>#REF!</v>
      </c>
    </row>
    <row r="57" spans="1:120" x14ac:dyDescent="0.3">
      <c r="A57">
        <v>138</v>
      </c>
      <c r="B57">
        <v>1</v>
      </c>
      <c r="C57" s="165" t="s">
        <v>5641</v>
      </c>
      <c r="D57" t="s">
        <v>777</v>
      </c>
      <c r="E57" t="s">
        <v>5642</v>
      </c>
      <c r="F57">
        <v>10550051</v>
      </c>
      <c r="G57" s="32" t="s">
        <v>5643</v>
      </c>
      <c r="I57" t="s">
        <v>226</v>
      </c>
      <c r="J57">
        <v>18</v>
      </c>
      <c r="M57">
        <v>0.11462</v>
      </c>
      <c r="N57" t="s">
        <v>135</v>
      </c>
      <c r="O57" t="s">
        <v>136</v>
      </c>
      <c r="S57" t="s">
        <v>140</v>
      </c>
      <c r="V57" t="s">
        <v>229</v>
      </c>
      <c r="W57" t="s">
        <v>5644</v>
      </c>
      <c r="X57" t="s">
        <v>5645</v>
      </c>
      <c r="Y57" t="s">
        <v>232</v>
      </c>
      <c r="AA57" t="s">
        <v>145</v>
      </c>
      <c r="AB57" t="s">
        <v>146</v>
      </c>
      <c r="AC57" s="119">
        <v>5192460</v>
      </c>
      <c r="AD57">
        <v>5192460</v>
      </c>
      <c r="AE57">
        <v>5192460</v>
      </c>
      <c r="AF57">
        <v>0</v>
      </c>
      <c r="AG57">
        <v>0</v>
      </c>
      <c r="AH57">
        <v>0</v>
      </c>
      <c r="AI57">
        <v>5192460</v>
      </c>
      <c r="AJ57">
        <v>0</v>
      </c>
      <c r="AK57">
        <v>0</v>
      </c>
      <c r="AL57">
        <v>0</v>
      </c>
      <c r="AM57">
        <v>0</v>
      </c>
      <c r="AN57" s="32">
        <v>0</v>
      </c>
      <c r="AO57">
        <v>0</v>
      </c>
      <c r="AP57">
        <v>0</v>
      </c>
      <c r="AQ57">
        <v>0</v>
      </c>
      <c r="AR57">
        <v>0</v>
      </c>
      <c r="BS57" t="s">
        <v>5646</v>
      </c>
      <c r="BU57" t="s">
        <v>5647</v>
      </c>
      <c r="BV57" t="s">
        <v>5648</v>
      </c>
      <c r="BW57" t="s">
        <v>5649</v>
      </c>
      <c r="BX57" t="s">
        <v>5650</v>
      </c>
      <c r="BY57" t="s">
        <v>149</v>
      </c>
      <c r="BZ57" t="s">
        <v>5651</v>
      </c>
      <c r="CZ57" t="s">
        <v>5652</v>
      </c>
      <c r="DA57" t="s">
        <v>154</v>
      </c>
      <c r="DB57" t="s">
        <v>242</v>
      </c>
      <c r="DD57" t="s">
        <v>210</v>
      </c>
      <c r="DE57">
        <v>18</v>
      </c>
      <c r="DF57">
        <v>2008</v>
      </c>
      <c r="DG57" t="s">
        <v>5653</v>
      </c>
      <c r="DH57">
        <v>1</v>
      </c>
      <c r="DI57" s="128" t="s">
        <v>244</v>
      </c>
      <c r="DJ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57" s="130">
        <f>Table13[[#This Row],[JUST]]*Table13[[#This Row],[Storm Millage]]/1000</f>
        <v>158345.112779324</v>
      </c>
      <c r="DL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7" s="136">
        <f>Table13[[#This Row],[JUST]]*Table13[[#This Row],[Recreational Millage]]/1000</f>
        <v>89931.405679823933</v>
      </c>
      <c r="DN57" s="137">
        <f>Table13[[#This Row],[Recreational Assessment]]+Table13[[#This Row],[Storm Assessment]]</f>
        <v>248276.51845914795</v>
      </c>
      <c r="DO57" s="145" t="e">
        <f>Methodology!#REF!</f>
        <v>#REF!</v>
      </c>
      <c r="DP57" s="146" t="e">
        <f>(Table13[[#This Row],[JUST]]*Table13[[#This Row],[Ad Valorem Recreational Millage]])/1000</f>
        <v>#REF!</v>
      </c>
    </row>
    <row r="58" spans="1:120" x14ac:dyDescent="0.3">
      <c r="A58">
        <v>662</v>
      </c>
      <c r="B58">
        <v>1</v>
      </c>
      <c r="C58" s="165" t="s">
        <v>6880</v>
      </c>
      <c r="D58" t="s">
        <v>131</v>
      </c>
      <c r="E58" t="s">
        <v>258</v>
      </c>
      <c r="F58">
        <v>10004115</v>
      </c>
      <c r="G58" s="32" t="s">
        <v>6856</v>
      </c>
      <c r="I58" t="s">
        <v>134</v>
      </c>
      <c r="J58">
        <v>238874.03</v>
      </c>
      <c r="K58">
        <v>0</v>
      </c>
      <c r="L58">
        <v>0</v>
      </c>
      <c r="M58">
        <v>5.484</v>
      </c>
      <c r="N58" t="s">
        <v>135</v>
      </c>
      <c r="O58" t="s">
        <v>136</v>
      </c>
      <c r="S58" t="s">
        <v>140</v>
      </c>
      <c r="T58">
        <v>7500</v>
      </c>
      <c r="U58" t="s">
        <v>6857</v>
      </c>
      <c r="V58" t="s">
        <v>205</v>
      </c>
      <c r="W58" t="s">
        <v>6881</v>
      </c>
      <c r="X58" t="s">
        <v>6882</v>
      </c>
      <c r="Y58" t="s">
        <v>189</v>
      </c>
      <c r="AA58" t="s">
        <v>145</v>
      </c>
      <c r="AB58" t="s">
        <v>146</v>
      </c>
      <c r="AC58" s="119">
        <v>15615316</v>
      </c>
      <c r="AD58">
        <v>0</v>
      </c>
      <c r="AE58">
        <v>0</v>
      </c>
      <c r="AF58">
        <v>15526812</v>
      </c>
      <c r="AG58">
        <v>56607</v>
      </c>
      <c r="AH58">
        <v>26306</v>
      </c>
      <c r="AI58">
        <v>5591</v>
      </c>
      <c r="AJ58">
        <v>0</v>
      </c>
      <c r="AK58">
        <v>0</v>
      </c>
      <c r="AL58">
        <v>0</v>
      </c>
      <c r="AM58">
        <v>0</v>
      </c>
      <c r="AN58" s="32">
        <v>0</v>
      </c>
      <c r="AO58">
        <v>0</v>
      </c>
      <c r="AP58">
        <v>7188506</v>
      </c>
      <c r="AQ58">
        <v>0</v>
      </c>
      <c r="AR58">
        <v>0</v>
      </c>
      <c r="AS58">
        <v>1</v>
      </c>
      <c r="AT58">
        <v>1909</v>
      </c>
      <c r="AV58">
        <v>1983</v>
      </c>
      <c r="AW58">
        <v>1085</v>
      </c>
      <c r="AX58">
        <v>1</v>
      </c>
      <c r="AY58">
        <v>2</v>
      </c>
      <c r="AZ58">
        <v>1</v>
      </c>
      <c r="BS58" t="s">
        <v>6482</v>
      </c>
      <c r="BU58" t="s">
        <v>6483</v>
      </c>
      <c r="BV58" t="s">
        <v>6484</v>
      </c>
      <c r="BX58" t="s">
        <v>1158</v>
      </c>
      <c r="BY58" t="s">
        <v>430</v>
      </c>
      <c r="BZ58" t="s">
        <v>6485</v>
      </c>
      <c r="CZ58" t="s">
        <v>6883</v>
      </c>
      <c r="DA58" t="s">
        <v>154</v>
      </c>
      <c r="DB58" t="s">
        <v>299</v>
      </c>
      <c r="DE58">
        <v>1</v>
      </c>
      <c r="DF58">
        <v>1992</v>
      </c>
      <c r="DG58" t="s">
        <v>6884</v>
      </c>
      <c r="DH58">
        <v>7</v>
      </c>
      <c r="DI58" s="128" t="s">
        <v>156</v>
      </c>
      <c r="DJ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8" s="130">
        <f>Table13[[#This Row],[JUST]]*Table13[[#This Row],[Storm Millage]]/1000</f>
        <v>0</v>
      </c>
      <c r="DL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8" s="136">
        <f>Table13[[#This Row],[JUST]]*Table13[[#This Row],[Recreational Millage]]/1000</f>
        <v>270451.2539364089</v>
      </c>
      <c r="DN58" s="137">
        <f>Table13[[#This Row],[Recreational Assessment]]+Table13[[#This Row],[Storm Assessment]]</f>
        <v>270451.2539364089</v>
      </c>
      <c r="DO58" s="145" t="e">
        <f>Methodology!#REF!</f>
        <v>#REF!</v>
      </c>
      <c r="DP58" s="146" t="e">
        <f>(Table13[[#This Row],[JUST]]*Table13[[#This Row],[Ad Valorem Recreational Millage]])/1000</f>
        <v>#REF!</v>
      </c>
    </row>
    <row r="59" spans="1:120" x14ac:dyDescent="0.3">
      <c r="A59">
        <v>349</v>
      </c>
      <c r="B59">
        <v>1</v>
      </c>
      <c r="C59" s="165" t="s">
        <v>5676</v>
      </c>
      <c r="D59" t="s">
        <v>1128</v>
      </c>
      <c r="E59" t="s">
        <v>5642</v>
      </c>
      <c r="F59">
        <v>10550056</v>
      </c>
      <c r="G59" s="32" t="s">
        <v>5643</v>
      </c>
      <c r="I59" t="s">
        <v>226</v>
      </c>
      <c r="J59">
        <v>26</v>
      </c>
      <c r="M59">
        <v>7.0379999999999998E-2</v>
      </c>
      <c r="N59" t="s">
        <v>135</v>
      </c>
      <c r="O59" t="s">
        <v>136</v>
      </c>
      <c r="S59" t="s">
        <v>140</v>
      </c>
      <c r="V59" t="s">
        <v>229</v>
      </c>
      <c r="W59" t="s">
        <v>5677</v>
      </c>
      <c r="X59" t="s">
        <v>5678</v>
      </c>
      <c r="Y59" t="s">
        <v>232</v>
      </c>
      <c r="AA59" t="s">
        <v>145</v>
      </c>
      <c r="AB59" t="s">
        <v>146</v>
      </c>
      <c r="AC59" s="119">
        <v>7500220</v>
      </c>
      <c r="AD59">
        <v>7500220</v>
      </c>
      <c r="AE59">
        <v>7500220</v>
      </c>
      <c r="AF59">
        <v>0</v>
      </c>
      <c r="AG59">
        <v>0</v>
      </c>
      <c r="AH59">
        <v>0</v>
      </c>
      <c r="AI59">
        <v>7500220</v>
      </c>
      <c r="AJ59">
        <v>0</v>
      </c>
      <c r="AK59">
        <v>0</v>
      </c>
      <c r="AL59">
        <v>0</v>
      </c>
      <c r="AM59">
        <v>0</v>
      </c>
      <c r="AN59" s="32">
        <v>0</v>
      </c>
      <c r="AO59">
        <v>0</v>
      </c>
      <c r="AP59">
        <v>0</v>
      </c>
      <c r="AQ59">
        <v>0</v>
      </c>
      <c r="AR59">
        <v>0</v>
      </c>
      <c r="BS59" t="s">
        <v>5646</v>
      </c>
      <c r="BU59" t="s">
        <v>5647</v>
      </c>
      <c r="BV59" t="s">
        <v>5648</v>
      </c>
      <c r="BW59" t="s">
        <v>5649</v>
      </c>
      <c r="BX59" t="s">
        <v>5650</v>
      </c>
      <c r="BY59" t="s">
        <v>149</v>
      </c>
      <c r="BZ59" t="s">
        <v>5651</v>
      </c>
      <c r="CZ59" t="s">
        <v>5679</v>
      </c>
      <c r="DA59" t="s">
        <v>154</v>
      </c>
      <c r="DB59" t="s">
        <v>242</v>
      </c>
      <c r="DD59" t="s">
        <v>210</v>
      </c>
      <c r="DE59">
        <v>26</v>
      </c>
      <c r="DF59">
        <v>2008</v>
      </c>
      <c r="DG59" t="s">
        <v>5680</v>
      </c>
      <c r="DH59">
        <v>1</v>
      </c>
      <c r="DI59" s="128" t="s">
        <v>244</v>
      </c>
      <c r="DJ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59" s="130">
        <f>Table13[[#This Row],[JUST]]*Table13[[#This Row],[Storm Millage]]/1000</f>
        <v>228720.71845902354</v>
      </c>
      <c r="DL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59" s="136">
        <f>Table13[[#This Row],[JUST]]*Table13[[#This Row],[Recreational Millage]]/1000</f>
        <v>129900.91931530126</v>
      </c>
      <c r="DN59" s="137">
        <f>Table13[[#This Row],[Recreational Assessment]]+Table13[[#This Row],[Storm Assessment]]</f>
        <v>358621.6377743248</v>
      </c>
      <c r="DO59" s="145" t="e">
        <f>Methodology!#REF!</f>
        <v>#REF!</v>
      </c>
      <c r="DP59" s="146" t="e">
        <f>(Table13[[#This Row],[JUST]]*Table13[[#This Row],[Ad Valorem Recreational Millage]])/1000</f>
        <v>#REF!</v>
      </c>
    </row>
    <row r="60" spans="1:120" x14ac:dyDescent="0.3">
      <c r="A60">
        <v>718</v>
      </c>
      <c r="B60">
        <v>1</v>
      </c>
      <c r="C60" s="165" t="s">
        <v>6855</v>
      </c>
      <c r="D60" t="s">
        <v>4619</v>
      </c>
      <c r="E60" t="s">
        <v>452</v>
      </c>
      <c r="F60">
        <v>10004135</v>
      </c>
      <c r="G60" s="32" t="s">
        <v>6856</v>
      </c>
      <c r="I60" t="s">
        <v>134</v>
      </c>
      <c r="J60">
        <v>415720.37</v>
      </c>
      <c r="K60">
        <v>0</v>
      </c>
      <c r="L60">
        <v>0</v>
      </c>
      <c r="M60">
        <v>9.5150000000000006</v>
      </c>
      <c r="N60" t="s">
        <v>135</v>
      </c>
      <c r="O60" t="s">
        <v>136</v>
      </c>
      <c r="R60" t="s">
        <v>139</v>
      </c>
      <c r="S60" t="s">
        <v>140</v>
      </c>
      <c r="T60">
        <v>7500</v>
      </c>
      <c r="U60" t="s">
        <v>6857</v>
      </c>
      <c r="V60" t="s">
        <v>229</v>
      </c>
      <c r="W60" t="s">
        <v>6858</v>
      </c>
      <c r="X60" t="s">
        <v>6859</v>
      </c>
      <c r="Y60" t="s">
        <v>3475</v>
      </c>
      <c r="AA60" t="s">
        <v>145</v>
      </c>
      <c r="AB60" t="s">
        <v>146</v>
      </c>
      <c r="AC60" s="119">
        <v>8467597</v>
      </c>
      <c r="AD60">
        <v>0</v>
      </c>
      <c r="AE60">
        <v>0</v>
      </c>
      <c r="AF60">
        <v>8314407</v>
      </c>
      <c r="AG60">
        <v>151163</v>
      </c>
      <c r="AH60">
        <v>2027</v>
      </c>
      <c r="AI60">
        <v>0</v>
      </c>
      <c r="AJ60">
        <v>0</v>
      </c>
      <c r="AK60">
        <v>0</v>
      </c>
      <c r="AL60">
        <v>0</v>
      </c>
      <c r="AM60">
        <v>0</v>
      </c>
      <c r="AN60" s="32">
        <v>0</v>
      </c>
      <c r="AO60">
        <v>0</v>
      </c>
      <c r="AP60">
        <v>5171623</v>
      </c>
      <c r="AQ60">
        <v>0</v>
      </c>
      <c r="AR60">
        <v>0</v>
      </c>
      <c r="AS60">
        <v>1</v>
      </c>
      <c r="AT60">
        <v>1963</v>
      </c>
      <c r="AV60">
        <v>3445</v>
      </c>
      <c r="AW60">
        <v>1555</v>
      </c>
      <c r="AX60">
        <v>1</v>
      </c>
      <c r="AY60">
        <v>3</v>
      </c>
      <c r="AZ60">
        <v>2</v>
      </c>
      <c r="BA60" t="s">
        <v>233</v>
      </c>
      <c r="BS60" t="s">
        <v>6482</v>
      </c>
      <c r="BU60" t="s">
        <v>6483</v>
      </c>
      <c r="BV60" t="s">
        <v>6484</v>
      </c>
      <c r="BX60" t="s">
        <v>1158</v>
      </c>
      <c r="BY60" t="s">
        <v>430</v>
      </c>
      <c r="BZ60" t="s">
        <v>6485</v>
      </c>
      <c r="CZ60" t="s">
        <v>6860</v>
      </c>
      <c r="DA60" t="s">
        <v>154</v>
      </c>
      <c r="DB60" t="s">
        <v>299</v>
      </c>
      <c r="DE60">
        <v>1</v>
      </c>
      <c r="DF60">
        <v>1900</v>
      </c>
      <c r="DG60" t="s">
        <v>6861</v>
      </c>
      <c r="DH60">
        <v>3</v>
      </c>
      <c r="DI60" s="128" t="s">
        <v>3414</v>
      </c>
      <c r="DJ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60" s="130">
        <f>Table13[[#This Row],[JUST]]*Table13[[#This Row],[Storm Millage]]/1000</f>
        <v>236317.77793267509</v>
      </c>
      <c r="DL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60" s="136">
        <f>Table13[[#This Row],[JUST]]*Table13[[#This Row],[Recreational Millage]]/1000</f>
        <v>146655.51606372706</v>
      </c>
      <c r="DN60" s="137">
        <f>Table13[[#This Row],[Recreational Assessment]]+Table13[[#This Row],[Storm Assessment]]</f>
        <v>382973.29399640218</v>
      </c>
      <c r="DO60" s="145" t="e">
        <f>Methodology!#REF!</f>
        <v>#REF!</v>
      </c>
      <c r="DP60" s="146" t="e">
        <f>(Table13[[#This Row],[JUST]]*Table13[[#This Row],[Ad Valorem Recreational Millage]])/1000</f>
        <v>#REF!</v>
      </c>
    </row>
    <row r="61" spans="1:120" x14ac:dyDescent="0.3">
      <c r="A61">
        <v>865</v>
      </c>
      <c r="B61">
        <v>1</v>
      </c>
      <c r="C61" s="165" t="s">
        <v>5745</v>
      </c>
      <c r="D61" t="s">
        <v>3890</v>
      </c>
      <c r="E61" t="s">
        <v>170</v>
      </c>
      <c r="F61">
        <v>10004835</v>
      </c>
      <c r="G61" s="32" t="s">
        <v>5643</v>
      </c>
      <c r="I61" t="s">
        <v>408</v>
      </c>
      <c r="J61">
        <v>2</v>
      </c>
      <c r="K61">
        <v>0</v>
      </c>
      <c r="L61">
        <v>0</v>
      </c>
      <c r="M61">
        <v>10.46</v>
      </c>
      <c r="N61" t="s">
        <v>135</v>
      </c>
      <c r="O61" t="s">
        <v>136</v>
      </c>
      <c r="R61" t="s">
        <v>286</v>
      </c>
      <c r="S61" t="s">
        <v>140</v>
      </c>
      <c r="T61">
        <v>3900</v>
      </c>
      <c r="U61" t="s">
        <v>5708</v>
      </c>
      <c r="V61" t="s">
        <v>229</v>
      </c>
      <c r="W61" t="s">
        <v>5746</v>
      </c>
      <c r="X61" t="s">
        <v>5747</v>
      </c>
      <c r="Y61" t="s">
        <v>189</v>
      </c>
      <c r="AA61" t="s">
        <v>145</v>
      </c>
      <c r="AB61" t="s">
        <v>146</v>
      </c>
      <c r="AC61" s="119">
        <v>23768809</v>
      </c>
      <c r="AD61">
        <v>23768809</v>
      </c>
      <c r="AE61">
        <v>23768809</v>
      </c>
      <c r="AF61">
        <v>13178932</v>
      </c>
      <c r="AG61">
        <v>9423833</v>
      </c>
      <c r="AH61">
        <v>181008</v>
      </c>
      <c r="AI61">
        <v>985036</v>
      </c>
      <c r="AJ61">
        <v>0</v>
      </c>
      <c r="AK61">
        <v>0</v>
      </c>
      <c r="AL61">
        <v>0</v>
      </c>
      <c r="AM61">
        <v>0</v>
      </c>
      <c r="AN61" s="32">
        <v>0</v>
      </c>
      <c r="AO61">
        <v>0</v>
      </c>
      <c r="AP61">
        <v>0</v>
      </c>
      <c r="AQ61">
        <v>0</v>
      </c>
      <c r="AR61">
        <v>0</v>
      </c>
      <c r="AS61">
        <v>29</v>
      </c>
      <c r="AT61">
        <v>1925</v>
      </c>
      <c r="AV61">
        <v>146822</v>
      </c>
      <c r="AW61">
        <v>96580</v>
      </c>
      <c r="AX61">
        <v>3</v>
      </c>
      <c r="AY61">
        <v>139</v>
      </c>
      <c r="AZ61">
        <v>142.5</v>
      </c>
      <c r="BB61" t="s">
        <v>233</v>
      </c>
      <c r="BC61" t="s">
        <v>233</v>
      </c>
      <c r="BS61" t="s">
        <v>5748</v>
      </c>
      <c r="BV61" t="s">
        <v>5749</v>
      </c>
      <c r="BX61" t="s">
        <v>145</v>
      </c>
      <c r="BY61" t="s">
        <v>149</v>
      </c>
      <c r="BZ61" t="s">
        <v>146</v>
      </c>
      <c r="CB61" s="27">
        <v>28034</v>
      </c>
      <c r="CC61">
        <v>1133000</v>
      </c>
      <c r="CD61" t="s">
        <v>210</v>
      </c>
      <c r="CE61" t="s">
        <v>151</v>
      </c>
      <c r="CF61" t="s">
        <v>151</v>
      </c>
      <c r="CG61" t="s">
        <v>5750</v>
      </c>
      <c r="CZ61" t="s">
        <v>5751</v>
      </c>
      <c r="DA61" t="s">
        <v>154</v>
      </c>
      <c r="DB61" t="s">
        <v>672</v>
      </c>
      <c r="DC61" t="s">
        <v>3591</v>
      </c>
      <c r="DE61">
        <v>111700</v>
      </c>
      <c r="DF61">
        <v>1900</v>
      </c>
      <c r="DG61" t="s">
        <v>5752</v>
      </c>
      <c r="DH61">
        <v>36</v>
      </c>
      <c r="DI61" s="128" t="s">
        <v>3667</v>
      </c>
      <c r="DJ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61" s="130">
        <f>Table13[[#This Row],[JUST]]*Table13[[#This Row],[Storm Millage]]/1000</f>
        <v>210468.45675228172</v>
      </c>
      <c r="DL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61" s="136">
        <f>Table13[[#This Row],[JUST]]*Table13[[#This Row],[Recreational Millage]]/1000</f>
        <v>411666.60979675344</v>
      </c>
      <c r="DN61" s="137">
        <f>Table13[[#This Row],[Recreational Assessment]]+Table13[[#This Row],[Storm Assessment]]</f>
        <v>622135.06654903514</v>
      </c>
      <c r="DO61" s="145" t="e">
        <f>Methodology!#REF!</f>
        <v>#REF!</v>
      </c>
      <c r="DP61" s="146" t="e">
        <f>(Table13[[#This Row],[JUST]]*Table13[[#This Row],[Ad Valorem Recreational Millage]])/1000</f>
        <v>#REF!</v>
      </c>
    </row>
    <row r="62" spans="1:120" x14ac:dyDescent="0.3">
      <c r="A62">
        <v>998</v>
      </c>
      <c r="B62">
        <v>1</v>
      </c>
      <c r="C62" s="165" t="s">
        <v>5707</v>
      </c>
      <c r="D62" t="s">
        <v>3484</v>
      </c>
      <c r="E62" t="s">
        <v>4539</v>
      </c>
      <c r="F62">
        <v>10003922</v>
      </c>
      <c r="G62" s="32" t="s">
        <v>5643</v>
      </c>
      <c r="I62" t="s">
        <v>408</v>
      </c>
      <c r="J62">
        <v>4</v>
      </c>
      <c r="K62">
        <v>0</v>
      </c>
      <c r="L62">
        <v>0</v>
      </c>
      <c r="M62">
        <v>65.156999999999996</v>
      </c>
      <c r="N62" t="s">
        <v>135</v>
      </c>
      <c r="O62" t="s">
        <v>136</v>
      </c>
      <c r="R62" t="s">
        <v>5636</v>
      </c>
      <c r="S62" t="s">
        <v>140</v>
      </c>
      <c r="T62">
        <v>3900</v>
      </c>
      <c r="U62" t="s">
        <v>5708</v>
      </c>
      <c r="V62" t="s">
        <v>229</v>
      </c>
      <c r="W62" t="s">
        <v>5709</v>
      </c>
      <c r="X62" t="s">
        <v>5710</v>
      </c>
      <c r="Y62" t="s">
        <v>232</v>
      </c>
      <c r="AA62" t="s">
        <v>145</v>
      </c>
      <c r="AB62" t="s">
        <v>146</v>
      </c>
      <c r="AC62" s="119">
        <v>22086799</v>
      </c>
      <c r="AD62">
        <v>17454140</v>
      </c>
      <c r="AE62">
        <v>17454140</v>
      </c>
      <c r="AF62">
        <v>12953823</v>
      </c>
      <c r="AG62">
        <v>7282190</v>
      </c>
      <c r="AH62">
        <v>740856</v>
      </c>
      <c r="AI62">
        <v>1109930</v>
      </c>
      <c r="AJ62">
        <v>0</v>
      </c>
      <c r="AK62">
        <v>0</v>
      </c>
      <c r="AL62">
        <v>0</v>
      </c>
      <c r="AM62">
        <v>0</v>
      </c>
      <c r="AN62" s="32">
        <v>0</v>
      </c>
      <c r="AO62">
        <v>0</v>
      </c>
      <c r="AP62">
        <v>0</v>
      </c>
      <c r="AQ62">
        <v>0</v>
      </c>
      <c r="AR62">
        <v>0</v>
      </c>
      <c r="AS62">
        <v>14</v>
      </c>
      <c r="AT62">
        <v>1936</v>
      </c>
      <c r="AV62">
        <v>161812</v>
      </c>
      <c r="AW62">
        <v>105274</v>
      </c>
      <c r="AX62">
        <v>2</v>
      </c>
      <c r="AY62">
        <v>0</v>
      </c>
      <c r="AZ62">
        <v>121</v>
      </c>
      <c r="BA62" t="s">
        <v>233</v>
      </c>
      <c r="BB62" t="s">
        <v>233</v>
      </c>
      <c r="BC62" t="s">
        <v>233</v>
      </c>
      <c r="BD62" t="s">
        <v>233</v>
      </c>
      <c r="BE62" t="s">
        <v>233</v>
      </c>
      <c r="BS62" t="s">
        <v>3202</v>
      </c>
      <c r="BU62" t="s">
        <v>3203</v>
      </c>
      <c r="BV62" t="s">
        <v>3204</v>
      </c>
      <c r="BX62" t="s">
        <v>193</v>
      </c>
      <c r="BY62" t="s">
        <v>194</v>
      </c>
      <c r="BZ62" t="s">
        <v>195</v>
      </c>
      <c r="CB62" s="27">
        <v>36069</v>
      </c>
      <c r="CC62">
        <v>28250000</v>
      </c>
      <c r="CD62" t="s">
        <v>210</v>
      </c>
      <c r="CE62" t="s">
        <v>196</v>
      </c>
      <c r="CF62" t="s">
        <v>196</v>
      </c>
      <c r="CG62" t="s">
        <v>3205</v>
      </c>
      <c r="CZ62" t="s">
        <v>5711</v>
      </c>
      <c r="DA62" t="s">
        <v>154</v>
      </c>
      <c r="DB62" t="s">
        <v>672</v>
      </c>
      <c r="DC62" t="s">
        <v>3591</v>
      </c>
      <c r="DE62">
        <v>121724</v>
      </c>
      <c r="DF62">
        <v>1976</v>
      </c>
      <c r="DG62" t="s">
        <v>5712</v>
      </c>
      <c r="DH62">
        <v>1</v>
      </c>
      <c r="DI62" s="128" t="s">
        <v>244</v>
      </c>
      <c r="DJ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62" s="130">
        <f>Table13[[#This Row],[JUST]]*Table13[[#This Row],[Storm Millage]]/1000</f>
        <v>673541.38088483305</v>
      </c>
      <c r="DL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62" s="136">
        <f>Table13[[#This Row],[JUST]]*Table13[[#This Row],[Recreational Millage]]/1000</f>
        <v>382534.84495551814</v>
      </c>
      <c r="DN62" s="137">
        <f>Table13[[#This Row],[Recreational Assessment]]+Table13[[#This Row],[Storm Assessment]]</f>
        <v>1056076.2258403511</v>
      </c>
      <c r="DO62" s="145" t="e">
        <f>Methodology!#REF!</f>
        <v>#REF!</v>
      </c>
      <c r="DP62" s="146" t="e">
        <f>(Table13[[#This Row],[JUST]]*Table13[[#This Row],[Ad Valorem Recreational Millage]])/1000</f>
        <v>#REF!</v>
      </c>
    </row>
    <row r="63" spans="1:120" x14ac:dyDescent="0.3">
      <c r="A63">
        <v>955</v>
      </c>
      <c r="B63">
        <v>1</v>
      </c>
      <c r="C63" s="165" t="s">
        <v>399</v>
      </c>
      <c r="D63" t="s">
        <v>216</v>
      </c>
      <c r="E63" t="s">
        <v>400</v>
      </c>
      <c r="F63">
        <v>10600220</v>
      </c>
      <c r="G63" s="32" t="s">
        <v>181</v>
      </c>
      <c r="I63" t="s">
        <v>401</v>
      </c>
      <c r="J63">
        <v>3</v>
      </c>
      <c r="K63">
        <v>0</v>
      </c>
      <c r="L63">
        <v>0</v>
      </c>
      <c r="M63">
        <v>2.782</v>
      </c>
      <c r="N63" t="s">
        <v>135</v>
      </c>
      <c r="O63" t="s">
        <v>136</v>
      </c>
      <c r="R63" t="s">
        <v>286</v>
      </c>
      <c r="S63" t="s">
        <v>140</v>
      </c>
      <c r="T63">
        <v>120</v>
      </c>
      <c r="U63" t="s">
        <v>228</v>
      </c>
      <c r="V63" t="s">
        <v>229</v>
      </c>
      <c r="W63" t="s">
        <v>402</v>
      </c>
      <c r="X63" t="s">
        <v>403</v>
      </c>
      <c r="Y63" t="s">
        <v>393</v>
      </c>
      <c r="AA63" t="s">
        <v>145</v>
      </c>
      <c r="AB63" t="s">
        <v>146</v>
      </c>
      <c r="AC63" s="30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N63"/>
      <c r="AS63">
        <v>2</v>
      </c>
      <c r="AT63">
        <v>1979</v>
      </c>
      <c r="AV63">
        <v>11929</v>
      </c>
      <c r="AW63">
        <v>7799</v>
      </c>
      <c r="AX63">
        <v>2</v>
      </c>
      <c r="AY63">
        <v>6</v>
      </c>
      <c r="AZ63">
        <v>6</v>
      </c>
      <c r="BS63" t="s">
        <v>404</v>
      </c>
      <c r="BT63" t="s">
        <v>405</v>
      </c>
      <c r="BV63" t="s">
        <v>406</v>
      </c>
      <c r="BX63" t="s">
        <v>407</v>
      </c>
      <c r="BY63" t="s">
        <v>408</v>
      </c>
      <c r="BZ63" t="s">
        <v>409</v>
      </c>
      <c r="CZ63" t="s">
        <v>410</v>
      </c>
      <c r="DA63" t="s">
        <v>154</v>
      </c>
      <c r="DB63" t="s">
        <v>299</v>
      </c>
      <c r="DE63">
        <v>2</v>
      </c>
      <c r="DF63">
        <v>2020</v>
      </c>
      <c r="DG63" t="s">
        <v>411</v>
      </c>
      <c r="DH63">
        <v>1</v>
      </c>
      <c r="DI63" s="128" t="s">
        <v>244</v>
      </c>
      <c r="DJ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63" s="130">
        <f>Table13[[#This Row],[JUST]]*Table13[[#This Row],[Storm Millage]]/1000</f>
        <v>0</v>
      </c>
      <c r="DL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" s="136">
        <f>Table13[[#This Row],[JUST]]*Table13[[#This Row],[Recreational Millage]]/1000</f>
        <v>0</v>
      </c>
      <c r="DN63" s="137">
        <f>Table13[[#This Row],[Recreational Assessment]]+Table13[[#This Row],[Storm Assessment]]</f>
        <v>0</v>
      </c>
      <c r="DO63" s="145" t="e">
        <f>Methodology!#REF!</f>
        <v>#REF!</v>
      </c>
      <c r="DP63" s="146" t="e">
        <f>(Table13[[#This Row],[JUST]]*Table13[[#This Row],[Ad Valorem Recreational Millage]])/1000</f>
        <v>#REF!</v>
      </c>
    </row>
    <row r="64" spans="1:120" x14ac:dyDescent="0.3">
      <c r="A64">
        <v>378</v>
      </c>
      <c r="B64">
        <v>1</v>
      </c>
      <c r="C64" s="166" t="s">
        <v>7457</v>
      </c>
      <c r="D64" t="s">
        <v>3484</v>
      </c>
      <c r="E64" t="s">
        <v>217</v>
      </c>
      <c r="F64">
        <v>10005037</v>
      </c>
      <c r="G64" s="34" t="s">
        <v>7458</v>
      </c>
      <c r="I64" t="s">
        <v>226</v>
      </c>
      <c r="J64">
        <v>1</v>
      </c>
      <c r="K64">
        <v>23176</v>
      </c>
      <c r="L64">
        <v>0</v>
      </c>
      <c r="M64">
        <v>0.53205000000000002</v>
      </c>
      <c r="N64" t="s">
        <v>135</v>
      </c>
      <c r="O64" t="s">
        <v>136</v>
      </c>
      <c r="P64" t="s">
        <v>137</v>
      </c>
      <c r="Q64" t="s">
        <v>138</v>
      </c>
      <c r="R64" t="s">
        <v>4384</v>
      </c>
      <c r="S64" t="s">
        <v>140</v>
      </c>
      <c r="T64">
        <v>9400</v>
      </c>
      <c r="U64" t="s">
        <v>7459</v>
      </c>
      <c r="V64" t="s">
        <v>229</v>
      </c>
      <c r="W64" s="33" t="s">
        <v>7459</v>
      </c>
      <c r="Y64" t="s">
        <v>7459</v>
      </c>
      <c r="AA64" t="s">
        <v>145</v>
      </c>
      <c r="AC64" s="120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 s="34">
        <v>0</v>
      </c>
      <c r="AO64">
        <v>0</v>
      </c>
      <c r="AP64">
        <v>0</v>
      </c>
      <c r="AQ64">
        <v>0</v>
      </c>
      <c r="AR64">
        <v>0</v>
      </c>
      <c r="BS64" s="33" t="s">
        <v>7460</v>
      </c>
      <c r="BV64" t="s">
        <v>7461</v>
      </c>
      <c r="BX64" t="s">
        <v>1619</v>
      </c>
      <c r="BY64" t="s">
        <v>149</v>
      </c>
      <c r="BZ64" t="s">
        <v>2369</v>
      </c>
      <c r="CZ64" s="33" t="s">
        <v>7462</v>
      </c>
      <c r="DA64" t="s">
        <v>154</v>
      </c>
      <c r="DE64">
        <v>0</v>
      </c>
      <c r="DF64">
        <v>1996</v>
      </c>
      <c r="DG64" t="s">
        <v>7463</v>
      </c>
      <c r="DH64">
        <v>4</v>
      </c>
      <c r="DI64" s="128" t="s">
        <v>3279</v>
      </c>
      <c r="DJ64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64" s="130">
        <f>Table13[[#This Row],[JUST]]*Table13[[#This Row],[Storm Millage]]/1000</f>
        <v>0</v>
      </c>
      <c r="DL64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64" s="136">
        <f>Table13[[#This Row],[JUST]]*Table13[[#This Row],[Recreational Millage]]/1000</f>
        <v>0</v>
      </c>
      <c r="DN64" s="137">
        <f>Table13[[#This Row],[Recreational Assessment]]+Table13[[#This Row],[Storm Assessment]]</f>
        <v>0</v>
      </c>
      <c r="DO64" s="145" t="str">
        <f>Table13[[#This Row],[Recreational Millage]]</f>
        <v>0.0000</v>
      </c>
      <c r="DP64" s="146">
        <f>(Table13[[#This Row],[JUST]]*Table13[[#This Row],[Ad Valorem Recreational Millage]])/1000</f>
        <v>0</v>
      </c>
    </row>
    <row r="65" spans="1:120" x14ac:dyDescent="0.3">
      <c r="A65">
        <v>497</v>
      </c>
      <c r="B65">
        <v>1</v>
      </c>
      <c r="C65" s="165" t="s">
        <v>12283</v>
      </c>
      <c r="D65" t="s">
        <v>12284</v>
      </c>
      <c r="E65" t="s">
        <v>217</v>
      </c>
      <c r="F65">
        <v>10442772</v>
      </c>
      <c r="G65" s="32" t="s">
        <v>12269</v>
      </c>
      <c r="I65" t="s">
        <v>226</v>
      </c>
      <c r="J65">
        <v>1</v>
      </c>
      <c r="K65">
        <v>16233</v>
      </c>
      <c r="L65">
        <v>1</v>
      </c>
      <c r="M65">
        <v>0.37264000000000003</v>
      </c>
      <c r="N65" t="s">
        <v>135</v>
      </c>
      <c r="O65" t="s">
        <v>136</v>
      </c>
      <c r="P65" t="s">
        <v>137</v>
      </c>
      <c r="Q65" t="s">
        <v>138</v>
      </c>
      <c r="R65" t="s">
        <v>3594</v>
      </c>
      <c r="S65" t="s">
        <v>140</v>
      </c>
      <c r="T65">
        <v>9740</v>
      </c>
      <c r="U65" t="s">
        <v>4336</v>
      </c>
      <c r="V65" t="s">
        <v>229</v>
      </c>
      <c r="W65" t="s">
        <v>12285</v>
      </c>
      <c r="X65" t="s">
        <v>12286</v>
      </c>
      <c r="Y65" t="s">
        <v>189</v>
      </c>
      <c r="AA65" t="s">
        <v>145</v>
      </c>
      <c r="AB65" t="s">
        <v>146</v>
      </c>
      <c r="AC65" s="119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 s="32">
        <v>0</v>
      </c>
      <c r="AO65">
        <v>0</v>
      </c>
      <c r="AP65">
        <v>0</v>
      </c>
      <c r="AQ65">
        <v>0</v>
      </c>
      <c r="AR65">
        <v>0</v>
      </c>
      <c r="BS65" t="s">
        <v>12287</v>
      </c>
      <c r="BV65" t="s">
        <v>12279</v>
      </c>
      <c r="BX65" t="s">
        <v>11578</v>
      </c>
      <c r="BY65" t="s">
        <v>149</v>
      </c>
      <c r="BZ65" t="s">
        <v>12280</v>
      </c>
      <c r="CB65" s="27">
        <v>35859</v>
      </c>
      <c r="CC65">
        <v>1250000</v>
      </c>
      <c r="CD65" t="s">
        <v>150</v>
      </c>
      <c r="CE65" t="s">
        <v>196</v>
      </c>
      <c r="CF65" t="s">
        <v>196</v>
      </c>
      <c r="CG65" t="s">
        <v>3679</v>
      </c>
      <c r="CH65" s="27">
        <v>35859</v>
      </c>
      <c r="CI65">
        <v>1250000</v>
      </c>
      <c r="CJ65" t="s">
        <v>150</v>
      </c>
      <c r="CK65" t="s">
        <v>196</v>
      </c>
      <c r="CL65" t="s">
        <v>196</v>
      </c>
      <c r="CM65" t="s">
        <v>3692</v>
      </c>
      <c r="CZ65" t="s">
        <v>12288</v>
      </c>
      <c r="DA65" t="s">
        <v>154</v>
      </c>
      <c r="DE65">
        <v>0</v>
      </c>
      <c r="DF65">
        <v>1998</v>
      </c>
      <c r="DG65" t="s">
        <v>12289</v>
      </c>
      <c r="DH65">
        <v>36</v>
      </c>
      <c r="DI65" s="128" t="s">
        <v>3667</v>
      </c>
      <c r="DJ65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65" s="130">
        <f>Table13[[#This Row],[JUST]]*Table13[[#This Row],[Storm Millage]]/1000</f>
        <v>0</v>
      </c>
      <c r="DL65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65" s="136">
        <f>Table13[[#This Row],[JUST]]*Table13[[#This Row],[Recreational Millage]]/1000</f>
        <v>0</v>
      </c>
      <c r="DN65" s="137">
        <f>Table13[[#This Row],[Recreational Assessment]]+Table13[[#This Row],[Storm Assessment]]</f>
        <v>0</v>
      </c>
      <c r="DO65" s="145" t="str">
        <f>Table13[[#This Row],[Recreational Millage]]</f>
        <v>0.0000</v>
      </c>
      <c r="DP65" s="146">
        <f>(Table13[[#This Row],[JUST]]*Table13[[#This Row],[Ad Valorem Recreational Millage]])/1000</f>
        <v>0</v>
      </c>
    </row>
    <row r="66" spans="1:120" x14ac:dyDescent="0.3">
      <c r="A66">
        <v>490</v>
      </c>
      <c r="B66">
        <v>1</v>
      </c>
      <c r="C66" s="165" t="s">
        <v>12413</v>
      </c>
      <c r="D66" t="s">
        <v>216</v>
      </c>
      <c r="E66" t="s">
        <v>12414</v>
      </c>
      <c r="F66">
        <v>10003964</v>
      </c>
      <c r="G66" s="32" t="s">
        <v>12351</v>
      </c>
      <c r="I66" t="s">
        <v>768</v>
      </c>
      <c r="J66">
        <v>0.71</v>
      </c>
      <c r="K66">
        <v>0</v>
      </c>
      <c r="L66">
        <v>0</v>
      </c>
      <c r="M66">
        <v>0.70969000000000004</v>
      </c>
      <c r="N66" t="s">
        <v>135</v>
      </c>
      <c r="O66" t="s">
        <v>136</v>
      </c>
      <c r="P66" t="s">
        <v>137</v>
      </c>
      <c r="Q66" t="s">
        <v>138</v>
      </c>
      <c r="S66" t="s">
        <v>140</v>
      </c>
      <c r="T66">
        <v>9925</v>
      </c>
      <c r="U66" t="s">
        <v>675</v>
      </c>
      <c r="W66" t="s">
        <v>232</v>
      </c>
      <c r="Y66" t="s">
        <v>232</v>
      </c>
      <c r="AA66" t="s">
        <v>145</v>
      </c>
      <c r="AB66" t="s">
        <v>146</v>
      </c>
      <c r="AC66" s="119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 s="32">
        <v>0</v>
      </c>
      <c r="AO66">
        <v>0</v>
      </c>
      <c r="AP66">
        <v>0</v>
      </c>
      <c r="AQ66">
        <v>0</v>
      </c>
      <c r="AR66">
        <v>0</v>
      </c>
      <c r="BS66" t="s">
        <v>5154</v>
      </c>
      <c r="BV66" t="s">
        <v>773</v>
      </c>
      <c r="BX66" t="s">
        <v>176</v>
      </c>
      <c r="BY66" t="s">
        <v>149</v>
      </c>
      <c r="BZ66" t="s">
        <v>177</v>
      </c>
      <c r="CZ66" t="s">
        <v>12415</v>
      </c>
      <c r="DA66" t="s">
        <v>154</v>
      </c>
      <c r="DE66">
        <v>0</v>
      </c>
      <c r="DF66">
        <v>1975</v>
      </c>
      <c r="DG66" t="s">
        <v>12416</v>
      </c>
      <c r="DH66">
        <v>7</v>
      </c>
      <c r="DI66" s="128" t="s">
        <v>156</v>
      </c>
      <c r="DJ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" s="130">
        <f>Table13[[#This Row],[JUST]]*Table13[[#This Row],[Storm Millage]]/1000</f>
        <v>0</v>
      </c>
      <c r="DL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66" s="136">
        <f>Table13[[#This Row],[JUST]]*Table13[[#This Row],[Recreational Millage]]/1000</f>
        <v>0</v>
      </c>
      <c r="DN66" s="137">
        <f>Table13[[#This Row],[Recreational Assessment]]+Table13[[#This Row],[Storm Assessment]]</f>
        <v>0</v>
      </c>
      <c r="DO66" s="145" t="e">
        <f>Methodology!#REF!</f>
        <v>#REF!</v>
      </c>
      <c r="DP66" s="146" t="e">
        <f>(Table13[[#This Row],[JUST]]*Table13[[#This Row],[Ad Valorem Recreational Millage]])/1000</f>
        <v>#REF!</v>
      </c>
    </row>
    <row r="67" spans="1:120" x14ac:dyDescent="0.3">
      <c r="A67">
        <v>503</v>
      </c>
      <c r="B67">
        <v>1</v>
      </c>
      <c r="C67" s="165" t="s">
        <v>12381</v>
      </c>
      <c r="D67" t="s">
        <v>216</v>
      </c>
      <c r="E67" t="s">
        <v>12382</v>
      </c>
      <c r="F67">
        <v>10003965</v>
      </c>
      <c r="G67" s="32" t="s">
        <v>12351</v>
      </c>
      <c r="I67" t="s">
        <v>768</v>
      </c>
      <c r="J67">
        <v>0.68</v>
      </c>
      <c r="K67">
        <v>0</v>
      </c>
      <c r="L67">
        <v>0</v>
      </c>
      <c r="M67">
        <v>0.67569000000000001</v>
      </c>
      <c r="N67" t="s">
        <v>135</v>
      </c>
      <c r="O67" t="s">
        <v>136</v>
      </c>
      <c r="P67" t="s">
        <v>137</v>
      </c>
      <c r="Q67" t="s">
        <v>138</v>
      </c>
      <c r="S67" t="s">
        <v>140</v>
      </c>
      <c r="T67">
        <v>9925</v>
      </c>
      <c r="U67" t="s">
        <v>675</v>
      </c>
      <c r="W67" t="s">
        <v>12383</v>
      </c>
      <c r="X67" t="s">
        <v>367</v>
      </c>
      <c r="Y67" t="s">
        <v>393</v>
      </c>
      <c r="AA67" t="s">
        <v>145</v>
      </c>
      <c r="AB67" t="s">
        <v>146</v>
      </c>
      <c r="AC67" s="119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 s="32">
        <v>0</v>
      </c>
      <c r="AO67">
        <v>0</v>
      </c>
      <c r="AP67">
        <v>0</v>
      </c>
      <c r="AQ67">
        <v>0</v>
      </c>
      <c r="AR67">
        <v>0</v>
      </c>
      <c r="BS67" t="s">
        <v>5154</v>
      </c>
      <c r="BV67" t="s">
        <v>773</v>
      </c>
      <c r="BX67" t="s">
        <v>176</v>
      </c>
      <c r="BY67" t="s">
        <v>149</v>
      </c>
      <c r="BZ67" t="s">
        <v>177</v>
      </c>
      <c r="CZ67" t="s">
        <v>12384</v>
      </c>
      <c r="DA67" t="s">
        <v>154</v>
      </c>
      <c r="DE67">
        <v>0</v>
      </c>
      <c r="DF67">
        <v>1975</v>
      </c>
      <c r="DG67" t="s">
        <v>12385</v>
      </c>
      <c r="DH67">
        <v>7</v>
      </c>
      <c r="DI67" s="128" t="s">
        <v>156</v>
      </c>
      <c r="DJ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7" s="130">
        <f>Table13[[#This Row],[JUST]]*Table13[[#This Row],[Storm Millage]]/1000</f>
        <v>0</v>
      </c>
      <c r="DL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67" s="136">
        <f>Table13[[#This Row],[JUST]]*Table13[[#This Row],[Recreational Millage]]/1000</f>
        <v>0</v>
      </c>
      <c r="DN67" s="137">
        <f>Table13[[#This Row],[Recreational Assessment]]+Table13[[#This Row],[Storm Assessment]]</f>
        <v>0</v>
      </c>
      <c r="DO67" s="145" t="e">
        <f>Methodology!#REF!</f>
        <v>#REF!</v>
      </c>
      <c r="DP67" s="146" t="e">
        <f>(Table13[[#This Row],[JUST]]*Table13[[#This Row],[Ad Valorem Recreational Millage]])/1000</f>
        <v>#REF!</v>
      </c>
    </row>
    <row r="68" spans="1:120" x14ac:dyDescent="0.3">
      <c r="A68">
        <v>576</v>
      </c>
      <c r="B68">
        <v>1</v>
      </c>
      <c r="C68" s="165" t="s">
        <v>5150</v>
      </c>
      <c r="D68" t="s">
        <v>216</v>
      </c>
      <c r="E68" t="s">
        <v>5151</v>
      </c>
      <c r="F68">
        <v>10003969</v>
      </c>
      <c r="G68" s="32" t="s">
        <v>616</v>
      </c>
      <c r="I68" t="s">
        <v>768</v>
      </c>
      <c r="J68">
        <v>0.55000000000000004</v>
      </c>
      <c r="K68">
        <v>0</v>
      </c>
      <c r="L68">
        <v>0</v>
      </c>
      <c r="M68">
        <v>0.54761000000000004</v>
      </c>
      <c r="N68" t="s">
        <v>135</v>
      </c>
      <c r="O68" t="s">
        <v>136</v>
      </c>
      <c r="S68" t="s">
        <v>140</v>
      </c>
      <c r="T68">
        <v>900</v>
      </c>
      <c r="U68" t="s">
        <v>3485</v>
      </c>
      <c r="W68" t="s">
        <v>5152</v>
      </c>
      <c r="X68" t="s">
        <v>5153</v>
      </c>
      <c r="Y68" t="s">
        <v>393</v>
      </c>
      <c r="AA68" t="s">
        <v>145</v>
      </c>
      <c r="AB68" t="s">
        <v>146</v>
      </c>
      <c r="AC68" s="119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 s="32">
        <v>0</v>
      </c>
      <c r="AO68">
        <v>0</v>
      </c>
      <c r="AP68">
        <v>0</v>
      </c>
      <c r="AQ68">
        <v>0</v>
      </c>
      <c r="AR68">
        <v>0</v>
      </c>
      <c r="AS68">
        <v>1</v>
      </c>
      <c r="AT68">
        <v>1977</v>
      </c>
      <c r="AV68">
        <v>2613</v>
      </c>
      <c r="AW68">
        <v>225</v>
      </c>
      <c r="AX68">
        <v>1</v>
      </c>
      <c r="AY68">
        <v>0</v>
      </c>
      <c r="AZ68">
        <v>0</v>
      </c>
      <c r="BC68" t="s">
        <v>233</v>
      </c>
      <c r="BS68" t="s">
        <v>5154</v>
      </c>
      <c r="BV68" t="s">
        <v>773</v>
      </c>
      <c r="BX68" t="s">
        <v>176</v>
      </c>
      <c r="BY68" t="s">
        <v>149</v>
      </c>
      <c r="BZ68" t="s">
        <v>177</v>
      </c>
      <c r="CZ68" t="s">
        <v>5155</v>
      </c>
      <c r="DA68" t="s">
        <v>154</v>
      </c>
      <c r="DE68">
        <v>0</v>
      </c>
      <c r="DF68">
        <v>1975</v>
      </c>
      <c r="DG68" t="s">
        <v>5156</v>
      </c>
      <c r="DH68">
        <v>7</v>
      </c>
      <c r="DI68" s="128" t="s">
        <v>156</v>
      </c>
      <c r="DJ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8" s="130">
        <f>Table13[[#This Row],[JUST]]*Table13[[#This Row],[Storm Millage]]/1000</f>
        <v>0</v>
      </c>
      <c r="DL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8" s="136">
        <f>Table13[[#This Row],[JUST]]*Table13[[#This Row],[Recreational Millage]]/1000</f>
        <v>0</v>
      </c>
      <c r="DN68" s="137">
        <f>Table13[[#This Row],[Recreational Assessment]]+Table13[[#This Row],[Storm Assessment]]</f>
        <v>0</v>
      </c>
      <c r="DO68" s="145" t="e">
        <f>Methodology!#REF!</f>
        <v>#REF!</v>
      </c>
      <c r="DP68" s="146" t="e">
        <f>(Table13[[#This Row],[JUST]]*Table13[[#This Row],[Ad Valorem Recreational Millage]])/1000</f>
        <v>#REF!</v>
      </c>
    </row>
    <row r="69" spans="1:120" x14ac:dyDescent="0.3">
      <c r="A69">
        <v>19</v>
      </c>
      <c r="B69">
        <v>1</v>
      </c>
      <c r="C69" s="165" t="s">
        <v>12392</v>
      </c>
      <c r="D69" t="s">
        <v>216</v>
      </c>
      <c r="E69" t="s">
        <v>12393</v>
      </c>
      <c r="F69">
        <v>10003970</v>
      </c>
      <c r="G69" s="32" t="s">
        <v>12351</v>
      </c>
      <c r="I69" t="s">
        <v>768</v>
      </c>
      <c r="J69">
        <v>0.31</v>
      </c>
      <c r="K69">
        <v>0</v>
      </c>
      <c r="L69">
        <v>0</v>
      </c>
      <c r="M69">
        <v>0.30587999999999999</v>
      </c>
      <c r="N69" t="s">
        <v>135</v>
      </c>
      <c r="O69" t="s">
        <v>136</v>
      </c>
      <c r="P69" t="s">
        <v>137</v>
      </c>
      <c r="Q69" t="s">
        <v>138</v>
      </c>
      <c r="S69" t="s">
        <v>140</v>
      </c>
      <c r="T69">
        <v>9925</v>
      </c>
      <c r="U69" t="s">
        <v>675</v>
      </c>
      <c r="W69" t="s">
        <v>393</v>
      </c>
      <c r="Y69" t="s">
        <v>393</v>
      </c>
      <c r="AA69" t="s">
        <v>145</v>
      </c>
      <c r="AB69" t="s">
        <v>146</v>
      </c>
      <c r="AC69" s="11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 s="32">
        <v>0</v>
      </c>
      <c r="AO69">
        <v>0</v>
      </c>
      <c r="AP69">
        <v>0</v>
      </c>
      <c r="AQ69">
        <v>0</v>
      </c>
      <c r="AR69">
        <v>0</v>
      </c>
      <c r="BS69" t="s">
        <v>5154</v>
      </c>
      <c r="BV69" t="s">
        <v>773</v>
      </c>
      <c r="BX69" t="s">
        <v>176</v>
      </c>
      <c r="BY69" t="s">
        <v>149</v>
      </c>
      <c r="BZ69" t="s">
        <v>177</v>
      </c>
      <c r="CZ69" t="s">
        <v>12394</v>
      </c>
      <c r="DA69" t="s">
        <v>154</v>
      </c>
      <c r="DE69">
        <v>0</v>
      </c>
      <c r="DF69">
        <v>1975</v>
      </c>
      <c r="DG69" t="s">
        <v>12395</v>
      </c>
      <c r="DH69">
        <v>7</v>
      </c>
      <c r="DI69" s="128" t="s">
        <v>156</v>
      </c>
      <c r="DJ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" s="130">
        <f>Table13[[#This Row],[JUST]]*Table13[[#This Row],[Storm Millage]]/1000</f>
        <v>0</v>
      </c>
      <c r="DL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69" s="136">
        <f>Table13[[#This Row],[JUST]]*Table13[[#This Row],[Recreational Millage]]/1000</f>
        <v>0</v>
      </c>
      <c r="DN69" s="137">
        <f>Table13[[#This Row],[Recreational Assessment]]+Table13[[#This Row],[Storm Assessment]]</f>
        <v>0</v>
      </c>
      <c r="DO69" s="145" t="e">
        <f>Methodology!#REF!</f>
        <v>#REF!</v>
      </c>
      <c r="DP69" s="146" t="e">
        <f>(Table13[[#This Row],[JUST]]*Table13[[#This Row],[Ad Valorem Recreational Millage]])/1000</f>
        <v>#REF!</v>
      </c>
    </row>
    <row r="70" spans="1:120" x14ac:dyDescent="0.3">
      <c r="A70">
        <v>20</v>
      </c>
      <c r="B70">
        <v>1</v>
      </c>
      <c r="C70" s="165" t="s">
        <v>12331</v>
      </c>
      <c r="D70" t="s">
        <v>216</v>
      </c>
      <c r="E70" t="s">
        <v>217</v>
      </c>
      <c r="F70">
        <v>10003973</v>
      </c>
      <c r="G70" s="32" t="s">
        <v>616</v>
      </c>
      <c r="I70" t="s">
        <v>408</v>
      </c>
      <c r="J70">
        <v>2</v>
      </c>
      <c r="K70">
        <v>0</v>
      </c>
      <c r="L70">
        <v>0</v>
      </c>
      <c r="M70">
        <v>2.7933400000000002</v>
      </c>
      <c r="N70" t="s">
        <v>135</v>
      </c>
      <c r="O70" t="s">
        <v>136</v>
      </c>
      <c r="P70" t="s">
        <v>137</v>
      </c>
      <c r="Q70" t="s">
        <v>138</v>
      </c>
      <c r="R70" t="s">
        <v>5636</v>
      </c>
      <c r="S70" t="s">
        <v>140</v>
      </c>
      <c r="T70">
        <v>9740</v>
      </c>
      <c r="U70" t="s">
        <v>4336</v>
      </c>
      <c r="V70" t="s">
        <v>205</v>
      </c>
      <c r="W70" t="s">
        <v>12332</v>
      </c>
      <c r="Y70" t="s">
        <v>12332</v>
      </c>
      <c r="AA70" t="s">
        <v>145</v>
      </c>
      <c r="AC70" s="119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 s="32">
        <v>0</v>
      </c>
      <c r="AO70">
        <v>0</v>
      </c>
      <c r="AP70">
        <v>0</v>
      </c>
      <c r="AQ70">
        <v>0</v>
      </c>
      <c r="AR70">
        <v>0</v>
      </c>
      <c r="BS70" t="s">
        <v>12333</v>
      </c>
      <c r="BV70" t="s">
        <v>678</v>
      </c>
      <c r="BX70" t="s">
        <v>145</v>
      </c>
      <c r="BY70" t="s">
        <v>149</v>
      </c>
      <c r="BZ70" t="s">
        <v>146</v>
      </c>
      <c r="CZ70" t="s">
        <v>12334</v>
      </c>
      <c r="DA70" t="s">
        <v>154</v>
      </c>
      <c r="DE70">
        <v>0</v>
      </c>
      <c r="DF70">
        <v>1976</v>
      </c>
      <c r="DG70" t="s">
        <v>12335</v>
      </c>
      <c r="DH70">
        <v>7</v>
      </c>
      <c r="DI70" s="128" t="s">
        <v>156</v>
      </c>
      <c r="DJ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" s="130">
        <f>Table13[[#This Row],[JUST]]*Table13[[#This Row],[Storm Millage]]/1000</f>
        <v>0</v>
      </c>
      <c r="DL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" s="136">
        <f>Table13[[#This Row],[JUST]]*Table13[[#This Row],[Recreational Millage]]/1000</f>
        <v>0</v>
      </c>
      <c r="DN70" s="137">
        <f>Table13[[#This Row],[Recreational Assessment]]+Table13[[#This Row],[Storm Assessment]]</f>
        <v>0</v>
      </c>
      <c r="DO70" s="145" t="e">
        <f>Methodology!#REF!</f>
        <v>#REF!</v>
      </c>
      <c r="DP70" s="146" t="e">
        <f>(Table13[[#This Row],[JUST]]*Table13[[#This Row],[Ad Valorem Recreational Millage]])/1000</f>
        <v>#REF!</v>
      </c>
    </row>
    <row r="71" spans="1:120" x14ac:dyDescent="0.3">
      <c r="A71">
        <v>436</v>
      </c>
      <c r="B71">
        <v>1</v>
      </c>
      <c r="C71" s="165" t="s">
        <v>9767</v>
      </c>
      <c r="D71" t="s">
        <v>777</v>
      </c>
      <c r="E71" t="s">
        <v>1967</v>
      </c>
      <c r="F71">
        <v>10004406</v>
      </c>
      <c r="G71" s="32" t="s">
        <v>196</v>
      </c>
      <c r="H71" t="s">
        <v>299</v>
      </c>
      <c r="I71" t="s">
        <v>778</v>
      </c>
      <c r="J71">
        <v>0</v>
      </c>
      <c r="K71">
        <v>0</v>
      </c>
      <c r="L71">
        <v>0</v>
      </c>
      <c r="M71">
        <v>0.17308000000000001</v>
      </c>
      <c r="N71" t="s">
        <v>135</v>
      </c>
      <c r="O71" t="s">
        <v>136</v>
      </c>
      <c r="P71" t="s">
        <v>137</v>
      </c>
      <c r="Q71" t="s">
        <v>138</v>
      </c>
      <c r="S71" t="s">
        <v>140</v>
      </c>
      <c r="W71" t="s">
        <v>9768</v>
      </c>
      <c r="X71" t="s">
        <v>9769</v>
      </c>
      <c r="Y71" t="s">
        <v>9486</v>
      </c>
      <c r="AA71" t="s">
        <v>145</v>
      </c>
      <c r="AB71" t="s">
        <v>146</v>
      </c>
      <c r="AC71" s="30">
        <v>239020</v>
      </c>
      <c r="AD71">
        <v>239020</v>
      </c>
      <c r="AE71">
        <v>189020</v>
      </c>
      <c r="AF71">
        <v>0</v>
      </c>
      <c r="AG71">
        <v>239020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50000</v>
      </c>
      <c r="AO71">
        <v>0</v>
      </c>
      <c r="AP71">
        <v>0</v>
      </c>
      <c r="AQ71">
        <v>0</v>
      </c>
      <c r="AR71">
        <v>0</v>
      </c>
      <c r="AS71">
        <v>1</v>
      </c>
      <c r="AT71">
        <v>1978</v>
      </c>
      <c r="AV71">
        <v>586</v>
      </c>
      <c r="AW71">
        <v>586</v>
      </c>
      <c r="AX71">
        <v>4</v>
      </c>
      <c r="AY71">
        <v>1</v>
      </c>
      <c r="AZ71">
        <v>1</v>
      </c>
      <c r="BC71" t="s">
        <v>233</v>
      </c>
      <c r="BS71" t="s">
        <v>9770</v>
      </c>
      <c r="BV71" t="s">
        <v>9771</v>
      </c>
      <c r="BX71" t="s">
        <v>145</v>
      </c>
      <c r="BY71" t="s">
        <v>149</v>
      </c>
      <c r="BZ71" t="s">
        <v>146</v>
      </c>
      <c r="CB71" s="27">
        <v>38596</v>
      </c>
      <c r="CC71">
        <v>357500</v>
      </c>
      <c r="CD71" t="s">
        <v>210</v>
      </c>
      <c r="CE71" t="s">
        <v>151</v>
      </c>
      <c r="CF71" t="s">
        <v>151</v>
      </c>
      <c r="CG71" t="s">
        <v>9772</v>
      </c>
      <c r="CH71" s="27">
        <v>30225</v>
      </c>
      <c r="CI71">
        <v>104000</v>
      </c>
      <c r="CJ71" t="s">
        <v>210</v>
      </c>
      <c r="CK71" t="s">
        <v>151</v>
      </c>
      <c r="CL71" t="s">
        <v>151</v>
      </c>
      <c r="CM71" t="s">
        <v>9773</v>
      </c>
      <c r="CN71" s="27">
        <v>29768</v>
      </c>
      <c r="CO71">
        <v>89500</v>
      </c>
      <c r="CP71" t="s">
        <v>210</v>
      </c>
      <c r="CQ71" t="s">
        <v>151</v>
      </c>
      <c r="CR71" t="s">
        <v>151</v>
      </c>
      <c r="CS71" t="s">
        <v>9774</v>
      </c>
      <c r="CZ71" t="s">
        <v>9775</v>
      </c>
      <c r="DA71" t="s">
        <v>154</v>
      </c>
      <c r="DB71" t="s">
        <v>242</v>
      </c>
      <c r="DE71">
        <v>1</v>
      </c>
      <c r="DF71">
        <v>1978</v>
      </c>
      <c r="DG71" t="s">
        <v>9776</v>
      </c>
      <c r="DH71">
        <v>7</v>
      </c>
      <c r="DI71" s="128" t="s">
        <v>156</v>
      </c>
      <c r="DJ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1" s="130">
        <f>Table13[[#This Row],[JUST]]*Table13[[#This Row],[Storm Millage]]/1000</f>
        <v>0</v>
      </c>
      <c r="DL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71" s="136">
        <f>Table13[[#This Row],[JUST]]*Table13[[#This Row],[Recreational Millage]]/1000</f>
        <v>1015.9443727171582</v>
      </c>
      <c r="DN71" s="137">
        <f>Table13[[#This Row],[Recreational Assessment]]+Table13[[#This Row],[Storm Assessment]]</f>
        <v>1015.9443727171582</v>
      </c>
      <c r="DO71" s="145" t="e">
        <f>Methodology!#REF!</f>
        <v>#REF!</v>
      </c>
      <c r="DP71" s="146" t="e">
        <f>(Table13[[#This Row],[JUST]]*Table13[[#This Row],[Ad Valorem Recreational Millage]])/1000</f>
        <v>#REF!</v>
      </c>
    </row>
    <row r="72" spans="1:120" x14ac:dyDescent="0.3">
      <c r="A72">
        <v>355</v>
      </c>
      <c r="B72">
        <v>1</v>
      </c>
      <c r="C72" s="165" t="s">
        <v>9863</v>
      </c>
      <c r="D72" t="s">
        <v>801</v>
      </c>
      <c r="E72" t="s">
        <v>9864</v>
      </c>
      <c r="F72">
        <v>10004419</v>
      </c>
      <c r="G72" s="32" t="s">
        <v>196</v>
      </c>
      <c r="H72" t="s">
        <v>299</v>
      </c>
      <c r="I72" t="s">
        <v>778</v>
      </c>
      <c r="J72">
        <v>0</v>
      </c>
      <c r="K72">
        <v>0</v>
      </c>
      <c r="L72">
        <v>0</v>
      </c>
      <c r="M72">
        <v>0.17241000000000001</v>
      </c>
      <c r="N72" t="s">
        <v>135</v>
      </c>
      <c r="O72" t="s">
        <v>136</v>
      </c>
      <c r="P72" t="s">
        <v>137</v>
      </c>
      <c r="Q72" t="s">
        <v>138</v>
      </c>
      <c r="S72" t="s">
        <v>140</v>
      </c>
      <c r="W72" t="s">
        <v>9865</v>
      </c>
      <c r="X72" t="s">
        <v>9866</v>
      </c>
      <c r="Y72" t="s">
        <v>9486</v>
      </c>
      <c r="AA72" t="s">
        <v>145</v>
      </c>
      <c r="AB72" t="s">
        <v>146</v>
      </c>
      <c r="AC72" s="30">
        <v>239020</v>
      </c>
      <c r="AD72">
        <v>190624</v>
      </c>
      <c r="AE72">
        <v>140624</v>
      </c>
      <c r="AF72">
        <v>0</v>
      </c>
      <c r="AG72">
        <v>239020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50000</v>
      </c>
      <c r="AO72">
        <v>0</v>
      </c>
      <c r="AP72">
        <v>0</v>
      </c>
      <c r="AQ72">
        <v>0</v>
      </c>
      <c r="AR72">
        <v>0</v>
      </c>
      <c r="AS72">
        <v>1</v>
      </c>
      <c r="AT72">
        <v>1978</v>
      </c>
      <c r="AV72">
        <v>586</v>
      </c>
      <c r="AW72">
        <v>586</v>
      </c>
      <c r="AX72">
        <v>4</v>
      </c>
      <c r="AY72">
        <v>1</v>
      </c>
      <c r="AZ72">
        <v>1</v>
      </c>
      <c r="BC72" t="s">
        <v>233</v>
      </c>
      <c r="BS72" t="s">
        <v>9867</v>
      </c>
      <c r="BV72" t="s">
        <v>9868</v>
      </c>
      <c r="BX72" t="s">
        <v>145</v>
      </c>
      <c r="BY72" t="s">
        <v>149</v>
      </c>
      <c r="BZ72" t="s">
        <v>146</v>
      </c>
      <c r="CB72" s="27">
        <v>35186</v>
      </c>
      <c r="CC72">
        <v>230000</v>
      </c>
      <c r="CD72" t="s">
        <v>210</v>
      </c>
      <c r="CE72" t="s">
        <v>151</v>
      </c>
      <c r="CF72" t="s">
        <v>151</v>
      </c>
      <c r="CG72" t="s">
        <v>9869</v>
      </c>
      <c r="CZ72" t="s">
        <v>9870</v>
      </c>
      <c r="DA72" t="s">
        <v>154</v>
      </c>
      <c r="DB72" t="s">
        <v>242</v>
      </c>
      <c r="DE72">
        <v>1</v>
      </c>
      <c r="DF72">
        <v>1978</v>
      </c>
      <c r="DG72" t="s">
        <v>9871</v>
      </c>
      <c r="DH72">
        <v>7</v>
      </c>
      <c r="DI72" s="128" t="s">
        <v>156</v>
      </c>
      <c r="DJ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2" s="130">
        <f>Table13[[#This Row],[JUST]]*Table13[[#This Row],[Storm Millage]]/1000</f>
        <v>0</v>
      </c>
      <c r="DL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72" s="136">
        <f>Table13[[#This Row],[JUST]]*Table13[[#This Row],[Recreational Millage]]/1000</f>
        <v>1015.9443727171582</v>
      </c>
      <c r="DN72" s="137">
        <f>Table13[[#This Row],[Recreational Assessment]]+Table13[[#This Row],[Storm Assessment]]</f>
        <v>1015.9443727171582</v>
      </c>
      <c r="DO72" s="145" t="e">
        <f>Methodology!#REF!</f>
        <v>#REF!</v>
      </c>
      <c r="DP72" s="146" t="e">
        <f>(Table13[[#This Row],[JUST]]*Table13[[#This Row],[Ad Valorem Recreational Millage]])/1000</f>
        <v>#REF!</v>
      </c>
    </row>
    <row r="73" spans="1:120" x14ac:dyDescent="0.3">
      <c r="A73">
        <v>53</v>
      </c>
      <c r="B73">
        <v>1</v>
      </c>
      <c r="C73" s="165" t="s">
        <v>9706</v>
      </c>
      <c r="D73" t="s">
        <v>777</v>
      </c>
      <c r="E73" t="s">
        <v>1338</v>
      </c>
      <c r="F73">
        <v>10004392</v>
      </c>
      <c r="G73" s="32" t="s">
        <v>196</v>
      </c>
      <c r="H73" t="s">
        <v>299</v>
      </c>
      <c r="I73" t="s">
        <v>778</v>
      </c>
      <c r="J73">
        <v>0</v>
      </c>
      <c r="K73">
        <v>0</v>
      </c>
      <c r="L73">
        <v>0</v>
      </c>
      <c r="M73">
        <v>0.17308000000000001</v>
      </c>
      <c r="N73" t="s">
        <v>135</v>
      </c>
      <c r="O73" t="s">
        <v>136</v>
      </c>
      <c r="P73" t="s">
        <v>137</v>
      </c>
      <c r="Q73" t="s">
        <v>138</v>
      </c>
      <c r="S73" t="s">
        <v>140</v>
      </c>
      <c r="W73" t="s">
        <v>9707</v>
      </c>
      <c r="X73" t="s">
        <v>9708</v>
      </c>
      <c r="Y73" t="s">
        <v>9486</v>
      </c>
      <c r="AA73" t="s">
        <v>145</v>
      </c>
      <c r="AB73" t="s">
        <v>146</v>
      </c>
      <c r="AC73" s="30">
        <v>241443</v>
      </c>
      <c r="AD73">
        <v>241443</v>
      </c>
      <c r="AE73">
        <v>191443</v>
      </c>
      <c r="AF73">
        <v>0</v>
      </c>
      <c r="AG73">
        <v>241443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50000</v>
      </c>
      <c r="AO73">
        <v>0</v>
      </c>
      <c r="AP73">
        <v>0</v>
      </c>
      <c r="AQ73">
        <v>0</v>
      </c>
      <c r="AR73">
        <v>0</v>
      </c>
      <c r="AS73">
        <v>1</v>
      </c>
      <c r="AT73">
        <v>1978</v>
      </c>
      <c r="AV73">
        <v>580</v>
      </c>
      <c r="AW73">
        <v>580</v>
      </c>
      <c r="AX73">
        <v>3</v>
      </c>
      <c r="AY73">
        <v>1</v>
      </c>
      <c r="AZ73">
        <v>1</v>
      </c>
      <c r="BC73" t="s">
        <v>233</v>
      </c>
      <c r="BS73" t="s">
        <v>9709</v>
      </c>
      <c r="BV73" t="s">
        <v>9710</v>
      </c>
      <c r="BX73" t="s">
        <v>145</v>
      </c>
      <c r="BY73" t="s">
        <v>149</v>
      </c>
      <c r="BZ73" t="s">
        <v>146</v>
      </c>
      <c r="CB73" s="27">
        <v>43333</v>
      </c>
      <c r="CC73">
        <v>284000</v>
      </c>
      <c r="CD73" t="s">
        <v>210</v>
      </c>
      <c r="CE73" t="s">
        <v>181</v>
      </c>
      <c r="CF73" t="s">
        <v>181</v>
      </c>
      <c r="CG73" t="s">
        <v>9711</v>
      </c>
      <c r="CH73" s="27">
        <v>36143</v>
      </c>
      <c r="CI73">
        <v>192500</v>
      </c>
      <c r="CJ73" t="s">
        <v>210</v>
      </c>
      <c r="CK73" t="s">
        <v>151</v>
      </c>
      <c r="CL73" t="s">
        <v>151</v>
      </c>
      <c r="CM73" t="s">
        <v>9712</v>
      </c>
      <c r="CN73" s="27">
        <v>34090</v>
      </c>
      <c r="CO73">
        <v>140000</v>
      </c>
      <c r="CP73" t="s">
        <v>210</v>
      </c>
      <c r="CQ73" t="s">
        <v>151</v>
      </c>
      <c r="CR73" t="s">
        <v>151</v>
      </c>
      <c r="CS73" t="s">
        <v>9713</v>
      </c>
      <c r="CT73" s="27">
        <v>30864</v>
      </c>
      <c r="CU73">
        <v>112000</v>
      </c>
      <c r="CV73" t="s">
        <v>210</v>
      </c>
      <c r="CW73" t="s">
        <v>151</v>
      </c>
      <c r="CX73" t="s">
        <v>151</v>
      </c>
      <c r="CY73" t="s">
        <v>9714</v>
      </c>
      <c r="CZ73" t="s">
        <v>9715</v>
      </c>
      <c r="DA73" t="s">
        <v>154</v>
      </c>
      <c r="DB73" t="s">
        <v>242</v>
      </c>
      <c r="DE73">
        <v>1</v>
      </c>
      <c r="DF73">
        <v>1978</v>
      </c>
      <c r="DG73" t="s">
        <v>9716</v>
      </c>
      <c r="DH73">
        <v>7</v>
      </c>
      <c r="DI73" s="128" t="s">
        <v>156</v>
      </c>
      <c r="DJ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3" s="130">
        <f>Table13[[#This Row],[JUST]]*Table13[[#This Row],[Storm Millage]]/1000</f>
        <v>0</v>
      </c>
      <c r="DL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73" s="136">
        <f>Table13[[#This Row],[JUST]]*Table13[[#This Row],[Recreational Millage]]/1000</f>
        <v>1026.2432314532207</v>
      </c>
      <c r="DN73" s="137">
        <f>Table13[[#This Row],[Recreational Assessment]]+Table13[[#This Row],[Storm Assessment]]</f>
        <v>1026.2432314532207</v>
      </c>
      <c r="DO73" s="145" t="e">
        <f>Methodology!#REF!</f>
        <v>#REF!</v>
      </c>
      <c r="DP73" s="146" t="e">
        <f>(Table13[[#This Row],[JUST]]*Table13[[#This Row],[Ad Valorem Recreational Millage]])/1000</f>
        <v>#REF!</v>
      </c>
    </row>
    <row r="74" spans="1:120" x14ac:dyDescent="0.3">
      <c r="A74">
        <v>132</v>
      </c>
      <c r="B74">
        <v>1</v>
      </c>
      <c r="C74" s="165" t="s">
        <v>10039</v>
      </c>
      <c r="D74" t="s">
        <v>801</v>
      </c>
      <c r="E74" t="s">
        <v>10040</v>
      </c>
      <c r="F74">
        <v>10004424</v>
      </c>
      <c r="G74" s="32" t="s">
        <v>196</v>
      </c>
      <c r="H74" t="s">
        <v>299</v>
      </c>
      <c r="I74" t="s">
        <v>778</v>
      </c>
      <c r="J74">
        <v>0</v>
      </c>
      <c r="K74">
        <v>0</v>
      </c>
      <c r="L74">
        <v>0</v>
      </c>
      <c r="M74">
        <v>0.17241000000000001</v>
      </c>
      <c r="N74" t="s">
        <v>135</v>
      </c>
      <c r="O74" t="s">
        <v>136</v>
      </c>
      <c r="P74" t="s">
        <v>137</v>
      </c>
      <c r="Q74" t="s">
        <v>138</v>
      </c>
      <c r="S74" t="s">
        <v>140</v>
      </c>
      <c r="W74" t="s">
        <v>10041</v>
      </c>
      <c r="X74" t="s">
        <v>10042</v>
      </c>
      <c r="Y74" t="s">
        <v>9486</v>
      </c>
      <c r="AA74" t="s">
        <v>145</v>
      </c>
      <c r="AB74" t="s">
        <v>146</v>
      </c>
      <c r="AC74" s="30">
        <v>249518</v>
      </c>
      <c r="AD74">
        <v>195387</v>
      </c>
      <c r="AE74">
        <v>145387</v>
      </c>
      <c r="AF74">
        <v>0</v>
      </c>
      <c r="AG74">
        <v>249518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50000</v>
      </c>
      <c r="AO74">
        <v>0</v>
      </c>
      <c r="AP74">
        <v>0</v>
      </c>
      <c r="AQ74">
        <v>0</v>
      </c>
      <c r="AR74">
        <v>0</v>
      </c>
      <c r="AS74">
        <v>1</v>
      </c>
      <c r="AT74">
        <v>1978</v>
      </c>
      <c r="AV74">
        <v>586</v>
      </c>
      <c r="AW74">
        <v>586</v>
      </c>
      <c r="AX74">
        <v>4</v>
      </c>
      <c r="AY74">
        <v>1</v>
      </c>
      <c r="AZ74">
        <v>1</v>
      </c>
      <c r="BC74" t="s">
        <v>233</v>
      </c>
      <c r="BS74" t="s">
        <v>10043</v>
      </c>
      <c r="BT74" t="s">
        <v>10044</v>
      </c>
      <c r="BV74" t="s">
        <v>10045</v>
      </c>
      <c r="BX74" t="s">
        <v>10046</v>
      </c>
      <c r="BY74" t="s">
        <v>2172</v>
      </c>
      <c r="BZ74" t="s">
        <v>10047</v>
      </c>
      <c r="CB74" s="27">
        <v>33543</v>
      </c>
      <c r="CC74">
        <v>129000</v>
      </c>
      <c r="CD74" t="s">
        <v>210</v>
      </c>
      <c r="CE74" t="s">
        <v>151</v>
      </c>
      <c r="CF74" t="s">
        <v>151</v>
      </c>
      <c r="CG74" t="s">
        <v>10048</v>
      </c>
      <c r="CH74" s="27">
        <v>30834</v>
      </c>
      <c r="CI74">
        <v>123500</v>
      </c>
      <c r="CJ74" t="s">
        <v>210</v>
      </c>
      <c r="CK74" t="s">
        <v>151</v>
      </c>
      <c r="CL74" t="s">
        <v>151</v>
      </c>
      <c r="CM74" t="s">
        <v>10049</v>
      </c>
      <c r="CZ74" t="s">
        <v>10050</v>
      </c>
      <c r="DA74" t="s">
        <v>154</v>
      </c>
      <c r="DB74" t="s">
        <v>242</v>
      </c>
      <c r="DE74">
        <v>1</v>
      </c>
      <c r="DF74">
        <v>1978</v>
      </c>
      <c r="DG74" t="s">
        <v>10051</v>
      </c>
      <c r="DH74">
        <v>7</v>
      </c>
      <c r="DI74" s="128" t="s">
        <v>156</v>
      </c>
      <c r="DJ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4" s="130">
        <f>Table13[[#This Row],[JUST]]*Table13[[#This Row],[Storm Millage]]/1000</f>
        <v>0</v>
      </c>
      <c r="DL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74" s="136">
        <f>Table13[[#This Row],[JUST]]*Table13[[#This Row],[Recreational Millage]]/1000</f>
        <v>1060.565676477449</v>
      </c>
      <c r="DN74" s="137">
        <f>Table13[[#This Row],[Recreational Assessment]]+Table13[[#This Row],[Storm Assessment]]</f>
        <v>1060.565676477449</v>
      </c>
      <c r="DO74" s="145" t="e">
        <f>Methodology!#REF!</f>
        <v>#REF!</v>
      </c>
      <c r="DP74" s="146" t="e">
        <f>(Table13[[#This Row],[JUST]]*Table13[[#This Row],[Ad Valorem Recreational Millage]])/1000</f>
        <v>#REF!</v>
      </c>
    </row>
    <row r="75" spans="1:120" x14ac:dyDescent="0.3">
      <c r="A75">
        <v>251</v>
      </c>
      <c r="B75">
        <v>1</v>
      </c>
      <c r="C75" s="165" t="s">
        <v>9569</v>
      </c>
      <c r="D75" t="s">
        <v>777</v>
      </c>
      <c r="E75" t="s">
        <v>1121</v>
      </c>
      <c r="F75">
        <v>10004384</v>
      </c>
      <c r="G75" s="32" t="s">
        <v>196</v>
      </c>
      <c r="H75" t="s">
        <v>299</v>
      </c>
      <c r="I75" t="s">
        <v>778</v>
      </c>
      <c r="J75">
        <v>0</v>
      </c>
      <c r="K75">
        <v>0</v>
      </c>
      <c r="L75">
        <v>0</v>
      </c>
      <c r="M75">
        <v>0.17308000000000001</v>
      </c>
      <c r="N75" t="s">
        <v>135</v>
      </c>
      <c r="O75" t="s">
        <v>136</v>
      </c>
      <c r="S75" t="s">
        <v>140</v>
      </c>
      <c r="W75" t="s">
        <v>9570</v>
      </c>
      <c r="X75" t="s">
        <v>9571</v>
      </c>
      <c r="Y75" t="s">
        <v>9486</v>
      </c>
      <c r="AA75" t="s">
        <v>145</v>
      </c>
      <c r="AB75" t="s">
        <v>146</v>
      </c>
      <c r="AC75" s="119">
        <v>234983</v>
      </c>
      <c r="AD75">
        <v>234983</v>
      </c>
      <c r="AE75">
        <v>234983</v>
      </c>
      <c r="AF75">
        <v>0</v>
      </c>
      <c r="AG75">
        <v>234983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 s="32">
        <v>0</v>
      </c>
      <c r="AO75">
        <v>0</v>
      </c>
      <c r="AP75">
        <v>0</v>
      </c>
      <c r="AQ75">
        <v>0</v>
      </c>
      <c r="AR75">
        <v>0</v>
      </c>
      <c r="AS75">
        <v>1</v>
      </c>
      <c r="AT75">
        <v>1978</v>
      </c>
      <c r="AV75">
        <v>586</v>
      </c>
      <c r="AW75">
        <v>586</v>
      </c>
      <c r="AX75">
        <v>4</v>
      </c>
      <c r="AY75">
        <v>1</v>
      </c>
      <c r="AZ75">
        <v>1</v>
      </c>
      <c r="BC75" t="s">
        <v>233</v>
      </c>
      <c r="BS75" t="s">
        <v>5218</v>
      </c>
      <c r="BT75" t="s">
        <v>5219</v>
      </c>
      <c r="BV75" t="s">
        <v>9572</v>
      </c>
      <c r="BX75" t="s">
        <v>145</v>
      </c>
      <c r="BY75" t="s">
        <v>149</v>
      </c>
      <c r="BZ75" t="s">
        <v>146</v>
      </c>
      <c r="CB75" s="27">
        <v>42978</v>
      </c>
      <c r="CC75">
        <v>265000</v>
      </c>
      <c r="CD75" t="s">
        <v>210</v>
      </c>
      <c r="CE75" t="s">
        <v>181</v>
      </c>
      <c r="CF75" t="s">
        <v>181</v>
      </c>
      <c r="CG75" t="s">
        <v>9573</v>
      </c>
      <c r="CH75" s="27">
        <v>41662</v>
      </c>
      <c r="CI75">
        <v>161000</v>
      </c>
      <c r="CJ75" t="s">
        <v>210</v>
      </c>
      <c r="CK75" t="s">
        <v>733</v>
      </c>
      <c r="CL75" t="s">
        <v>733</v>
      </c>
      <c r="CM75" t="s">
        <v>9574</v>
      </c>
      <c r="CN75" s="27">
        <v>41306</v>
      </c>
      <c r="CO75">
        <v>131400</v>
      </c>
      <c r="CP75" t="s">
        <v>210</v>
      </c>
      <c r="CQ75" t="s">
        <v>661</v>
      </c>
      <c r="CR75" t="s">
        <v>661</v>
      </c>
      <c r="CS75" t="s">
        <v>9575</v>
      </c>
      <c r="CT75" s="27">
        <v>37848</v>
      </c>
      <c r="CU75">
        <v>295000</v>
      </c>
      <c r="CV75" t="s">
        <v>210</v>
      </c>
      <c r="CW75" t="s">
        <v>151</v>
      </c>
      <c r="CX75" t="s">
        <v>151</v>
      </c>
      <c r="CY75" t="s">
        <v>9576</v>
      </c>
      <c r="CZ75" t="s">
        <v>9577</v>
      </c>
      <c r="DA75" t="s">
        <v>154</v>
      </c>
      <c r="DB75" t="s">
        <v>242</v>
      </c>
      <c r="DE75">
        <v>1</v>
      </c>
      <c r="DF75">
        <v>1978</v>
      </c>
      <c r="DG75" t="s">
        <v>9578</v>
      </c>
      <c r="DH75">
        <v>7</v>
      </c>
      <c r="DI75" s="128" t="s">
        <v>156</v>
      </c>
      <c r="DJ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5" s="130">
        <f>Table13[[#This Row],[JUST]]*Table13[[#This Row],[Storm Millage]]/1000</f>
        <v>0</v>
      </c>
      <c r="DL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5" s="136">
        <f>Table13[[#This Row],[JUST]]*Table13[[#This Row],[Recreational Millage]]/1000</f>
        <v>1927.3630793590503</v>
      </c>
      <c r="DN75" s="137">
        <f>Table13[[#This Row],[Recreational Assessment]]+Table13[[#This Row],[Storm Assessment]]</f>
        <v>1927.3630793590503</v>
      </c>
      <c r="DO75" s="145" t="e">
        <f>Methodology!#REF!</f>
        <v>#REF!</v>
      </c>
      <c r="DP75" s="146" t="e">
        <f>(Table13[[#This Row],[JUST]]*Table13[[#This Row],[Ad Valorem Recreational Millage]])/1000</f>
        <v>#REF!</v>
      </c>
    </row>
    <row r="76" spans="1:120" x14ac:dyDescent="0.3">
      <c r="A76">
        <v>333</v>
      </c>
      <c r="B76">
        <v>1</v>
      </c>
      <c r="C76" s="165" t="s">
        <v>9579</v>
      </c>
      <c r="D76" t="s">
        <v>777</v>
      </c>
      <c r="E76" t="s">
        <v>1114</v>
      </c>
      <c r="F76">
        <v>10004383</v>
      </c>
      <c r="G76" s="32" t="s">
        <v>196</v>
      </c>
      <c r="H76" t="s">
        <v>299</v>
      </c>
      <c r="I76" t="s">
        <v>778</v>
      </c>
      <c r="J76">
        <v>0</v>
      </c>
      <c r="K76">
        <v>0</v>
      </c>
      <c r="L76">
        <v>0</v>
      </c>
      <c r="M76">
        <v>0.17308000000000001</v>
      </c>
      <c r="N76" t="s">
        <v>135</v>
      </c>
      <c r="O76" t="s">
        <v>136</v>
      </c>
      <c r="S76" t="s">
        <v>140</v>
      </c>
      <c r="W76" t="s">
        <v>9580</v>
      </c>
      <c r="X76" t="s">
        <v>9581</v>
      </c>
      <c r="Y76" t="s">
        <v>9486</v>
      </c>
      <c r="AA76" t="s">
        <v>145</v>
      </c>
      <c r="AB76" t="s">
        <v>146</v>
      </c>
      <c r="AC76" s="119">
        <v>234983</v>
      </c>
      <c r="AD76">
        <v>234983</v>
      </c>
      <c r="AE76">
        <v>234983</v>
      </c>
      <c r="AF76">
        <v>0</v>
      </c>
      <c r="AG76">
        <v>234983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 s="32">
        <v>0</v>
      </c>
      <c r="AO76">
        <v>0</v>
      </c>
      <c r="AP76">
        <v>0</v>
      </c>
      <c r="AQ76">
        <v>0</v>
      </c>
      <c r="AR76">
        <v>0</v>
      </c>
      <c r="AS76">
        <v>1</v>
      </c>
      <c r="AT76">
        <v>1978</v>
      </c>
      <c r="AV76">
        <v>586</v>
      </c>
      <c r="AW76">
        <v>586</v>
      </c>
      <c r="AX76">
        <v>4</v>
      </c>
      <c r="AY76">
        <v>1</v>
      </c>
      <c r="AZ76">
        <v>1</v>
      </c>
      <c r="BC76" t="s">
        <v>233</v>
      </c>
      <c r="BS76" t="s">
        <v>9551</v>
      </c>
      <c r="BV76" t="s">
        <v>9552</v>
      </c>
      <c r="BX76" t="s">
        <v>9553</v>
      </c>
      <c r="BY76" t="s">
        <v>331</v>
      </c>
      <c r="BZ76" t="s">
        <v>9554</v>
      </c>
      <c r="CB76" s="27">
        <v>43012</v>
      </c>
      <c r="CC76">
        <v>250000</v>
      </c>
      <c r="CD76" t="s">
        <v>210</v>
      </c>
      <c r="CE76" t="s">
        <v>181</v>
      </c>
      <c r="CF76" t="s">
        <v>181</v>
      </c>
      <c r="CG76" t="s">
        <v>9582</v>
      </c>
      <c r="CH76" s="27">
        <v>35996</v>
      </c>
      <c r="CI76">
        <v>200000</v>
      </c>
      <c r="CJ76" t="s">
        <v>210</v>
      </c>
      <c r="CK76" t="s">
        <v>151</v>
      </c>
      <c r="CL76" t="s">
        <v>151</v>
      </c>
      <c r="CM76" t="s">
        <v>9583</v>
      </c>
      <c r="CN76" s="27">
        <v>34060</v>
      </c>
      <c r="CO76">
        <v>133000</v>
      </c>
      <c r="CP76" t="s">
        <v>210</v>
      </c>
      <c r="CQ76" t="s">
        <v>151</v>
      </c>
      <c r="CR76" t="s">
        <v>151</v>
      </c>
      <c r="CS76" t="s">
        <v>9584</v>
      </c>
      <c r="CZ76" t="s">
        <v>9585</v>
      </c>
      <c r="DA76" t="s">
        <v>154</v>
      </c>
      <c r="DB76" t="s">
        <v>242</v>
      </c>
      <c r="DE76">
        <v>1</v>
      </c>
      <c r="DF76">
        <v>1978</v>
      </c>
      <c r="DG76" t="s">
        <v>9586</v>
      </c>
      <c r="DH76">
        <v>7</v>
      </c>
      <c r="DI76" s="128" t="s">
        <v>156</v>
      </c>
      <c r="DJ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6" s="130">
        <f>Table13[[#This Row],[JUST]]*Table13[[#This Row],[Storm Millage]]/1000</f>
        <v>0</v>
      </c>
      <c r="DL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" s="136">
        <f>Table13[[#This Row],[JUST]]*Table13[[#This Row],[Recreational Millage]]/1000</f>
        <v>1927.3630793590503</v>
      </c>
      <c r="DN76" s="137">
        <f>Table13[[#This Row],[Recreational Assessment]]+Table13[[#This Row],[Storm Assessment]]</f>
        <v>1927.3630793590503</v>
      </c>
      <c r="DO76" s="145" t="e">
        <f>Methodology!#REF!</f>
        <v>#REF!</v>
      </c>
      <c r="DP76" s="146" t="e">
        <f>(Table13[[#This Row],[JUST]]*Table13[[#This Row],[Ad Valorem Recreational Millage]])/1000</f>
        <v>#REF!</v>
      </c>
    </row>
    <row r="77" spans="1:120" x14ac:dyDescent="0.3">
      <c r="A77">
        <v>158</v>
      </c>
      <c r="B77">
        <v>1</v>
      </c>
      <c r="C77" s="165" t="s">
        <v>9679</v>
      </c>
      <c r="D77" t="s">
        <v>777</v>
      </c>
      <c r="E77" t="s">
        <v>1442</v>
      </c>
      <c r="F77">
        <v>10004394</v>
      </c>
      <c r="G77" s="32" t="s">
        <v>196</v>
      </c>
      <c r="H77" t="s">
        <v>299</v>
      </c>
      <c r="I77" t="s">
        <v>778</v>
      </c>
      <c r="J77">
        <v>0</v>
      </c>
      <c r="K77">
        <v>0</v>
      </c>
      <c r="L77">
        <v>0</v>
      </c>
      <c r="M77">
        <v>0.17308000000000001</v>
      </c>
      <c r="N77" t="s">
        <v>135</v>
      </c>
      <c r="O77" t="s">
        <v>136</v>
      </c>
      <c r="S77" t="s">
        <v>140</v>
      </c>
      <c r="W77" t="s">
        <v>9680</v>
      </c>
      <c r="X77" t="s">
        <v>9681</v>
      </c>
      <c r="Y77" t="s">
        <v>9486</v>
      </c>
      <c r="AA77" t="s">
        <v>145</v>
      </c>
      <c r="AB77" t="s">
        <v>146</v>
      </c>
      <c r="AC77" s="119">
        <v>234983</v>
      </c>
      <c r="AD77">
        <v>234983</v>
      </c>
      <c r="AE77">
        <v>234983</v>
      </c>
      <c r="AF77">
        <v>0</v>
      </c>
      <c r="AG77">
        <v>234983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 s="32">
        <v>0</v>
      </c>
      <c r="AO77">
        <v>0</v>
      </c>
      <c r="AP77">
        <v>0</v>
      </c>
      <c r="AQ77">
        <v>0</v>
      </c>
      <c r="AR77">
        <v>0</v>
      </c>
      <c r="AS77">
        <v>1</v>
      </c>
      <c r="AT77">
        <v>1978</v>
      </c>
      <c r="AV77">
        <v>586</v>
      </c>
      <c r="AW77">
        <v>586</v>
      </c>
      <c r="AX77">
        <v>4</v>
      </c>
      <c r="AY77">
        <v>1</v>
      </c>
      <c r="AZ77">
        <v>1</v>
      </c>
      <c r="BC77" t="s">
        <v>233</v>
      </c>
      <c r="BS77" t="s">
        <v>9682</v>
      </c>
      <c r="BV77" t="s">
        <v>9683</v>
      </c>
      <c r="BX77" t="s">
        <v>9684</v>
      </c>
      <c r="BY77" t="s">
        <v>331</v>
      </c>
      <c r="BZ77" t="s">
        <v>9685</v>
      </c>
      <c r="CB77" s="27">
        <v>42942</v>
      </c>
      <c r="CC77">
        <v>237250</v>
      </c>
      <c r="CD77" t="s">
        <v>210</v>
      </c>
      <c r="CE77" t="s">
        <v>181</v>
      </c>
      <c r="CF77" t="s">
        <v>181</v>
      </c>
      <c r="CG77" t="s">
        <v>9686</v>
      </c>
      <c r="CH77" s="27">
        <v>37544</v>
      </c>
      <c r="CI77">
        <v>271500</v>
      </c>
      <c r="CJ77" t="s">
        <v>210</v>
      </c>
      <c r="CK77" t="s">
        <v>151</v>
      </c>
      <c r="CL77" t="s">
        <v>151</v>
      </c>
      <c r="CM77" t="s">
        <v>9687</v>
      </c>
      <c r="CN77" s="27">
        <v>37222</v>
      </c>
      <c r="CO77">
        <v>205000</v>
      </c>
      <c r="CP77" t="s">
        <v>210</v>
      </c>
      <c r="CQ77" t="s">
        <v>151</v>
      </c>
      <c r="CR77" t="s">
        <v>151</v>
      </c>
      <c r="CS77" t="s">
        <v>9688</v>
      </c>
      <c r="CT77" s="27">
        <v>30437</v>
      </c>
      <c r="CU77">
        <v>110000</v>
      </c>
      <c r="CV77" t="s">
        <v>210</v>
      </c>
      <c r="CW77" t="s">
        <v>151</v>
      </c>
      <c r="CX77" t="s">
        <v>151</v>
      </c>
      <c r="CY77" t="s">
        <v>9689</v>
      </c>
      <c r="CZ77" t="s">
        <v>9690</v>
      </c>
      <c r="DA77" t="s">
        <v>154</v>
      </c>
      <c r="DB77" t="s">
        <v>242</v>
      </c>
      <c r="DE77">
        <v>1</v>
      </c>
      <c r="DF77">
        <v>1978</v>
      </c>
      <c r="DG77" t="s">
        <v>9691</v>
      </c>
      <c r="DH77">
        <v>7</v>
      </c>
      <c r="DI77" s="128" t="s">
        <v>156</v>
      </c>
      <c r="DJ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" s="130">
        <f>Table13[[#This Row],[JUST]]*Table13[[#This Row],[Storm Millage]]/1000</f>
        <v>0</v>
      </c>
      <c r="DL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" s="136">
        <f>Table13[[#This Row],[JUST]]*Table13[[#This Row],[Recreational Millage]]/1000</f>
        <v>1927.3630793590503</v>
      </c>
      <c r="DN77" s="137">
        <f>Table13[[#This Row],[Recreational Assessment]]+Table13[[#This Row],[Storm Assessment]]</f>
        <v>1927.3630793590503</v>
      </c>
      <c r="DO77" s="145" t="e">
        <f>Methodology!#REF!</f>
        <v>#REF!</v>
      </c>
      <c r="DP77" s="146" t="e">
        <f>(Table13[[#This Row],[JUST]]*Table13[[#This Row],[Ad Valorem Recreational Millage]])/1000</f>
        <v>#REF!</v>
      </c>
    </row>
    <row r="78" spans="1:120" x14ac:dyDescent="0.3">
      <c r="A78">
        <v>89</v>
      </c>
      <c r="B78">
        <v>1</v>
      </c>
      <c r="C78" s="165" t="s">
        <v>9692</v>
      </c>
      <c r="D78" t="s">
        <v>777</v>
      </c>
      <c r="E78" t="s">
        <v>1427</v>
      </c>
      <c r="F78">
        <v>10004393</v>
      </c>
      <c r="G78" s="32" t="s">
        <v>196</v>
      </c>
      <c r="H78" t="s">
        <v>299</v>
      </c>
      <c r="I78" t="s">
        <v>778</v>
      </c>
      <c r="J78">
        <v>0</v>
      </c>
      <c r="K78">
        <v>0</v>
      </c>
      <c r="L78">
        <v>0</v>
      </c>
      <c r="M78">
        <v>0.17308000000000001</v>
      </c>
      <c r="N78" t="s">
        <v>135</v>
      </c>
      <c r="O78" t="s">
        <v>136</v>
      </c>
      <c r="S78" t="s">
        <v>140</v>
      </c>
      <c r="W78" t="s">
        <v>9693</v>
      </c>
      <c r="X78" t="s">
        <v>9694</v>
      </c>
      <c r="Y78" t="s">
        <v>9486</v>
      </c>
      <c r="AA78" t="s">
        <v>145</v>
      </c>
      <c r="AB78" t="s">
        <v>146</v>
      </c>
      <c r="AC78" s="119">
        <v>234983</v>
      </c>
      <c r="AD78">
        <v>234983</v>
      </c>
      <c r="AE78">
        <v>234983</v>
      </c>
      <c r="AF78">
        <v>0</v>
      </c>
      <c r="AG78">
        <v>234983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 s="32">
        <v>0</v>
      </c>
      <c r="AO78">
        <v>0</v>
      </c>
      <c r="AP78">
        <v>0</v>
      </c>
      <c r="AQ78">
        <v>0</v>
      </c>
      <c r="AR78">
        <v>0</v>
      </c>
      <c r="AS78">
        <v>1</v>
      </c>
      <c r="AT78">
        <v>1978</v>
      </c>
      <c r="AV78">
        <v>586</v>
      </c>
      <c r="AW78">
        <v>586</v>
      </c>
      <c r="AX78">
        <v>4</v>
      </c>
      <c r="AY78">
        <v>1</v>
      </c>
      <c r="AZ78">
        <v>1</v>
      </c>
      <c r="BC78" t="s">
        <v>233</v>
      </c>
      <c r="BS78" t="s">
        <v>9695</v>
      </c>
      <c r="BT78" t="s">
        <v>9696</v>
      </c>
      <c r="BV78" t="s">
        <v>9697</v>
      </c>
      <c r="BX78" t="s">
        <v>9698</v>
      </c>
      <c r="BY78" t="s">
        <v>238</v>
      </c>
      <c r="BZ78" t="s">
        <v>9699</v>
      </c>
      <c r="CB78" s="27">
        <v>43354</v>
      </c>
      <c r="CC78">
        <v>340000</v>
      </c>
      <c r="CD78" t="s">
        <v>210</v>
      </c>
      <c r="CE78" t="s">
        <v>181</v>
      </c>
      <c r="CF78" t="s">
        <v>181</v>
      </c>
      <c r="CG78" t="s">
        <v>9700</v>
      </c>
      <c r="CH78" s="27">
        <v>38210</v>
      </c>
      <c r="CI78">
        <v>334000</v>
      </c>
      <c r="CJ78" t="s">
        <v>210</v>
      </c>
      <c r="CK78" t="s">
        <v>151</v>
      </c>
      <c r="CL78" t="s">
        <v>959</v>
      </c>
      <c r="CM78" t="s">
        <v>9701</v>
      </c>
      <c r="CN78" s="27">
        <v>29495</v>
      </c>
      <c r="CO78">
        <v>75000</v>
      </c>
      <c r="CP78" t="s">
        <v>210</v>
      </c>
      <c r="CQ78" t="s">
        <v>151</v>
      </c>
      <c r="CR78" t="s">
        <v>151</v>
      </c>
      <c r="CS78" t="s">
        <v>9702</v>
      </c>
      <c r="CT78" s="27">
        <v>28460</v>
      </c>
      <c r="CU78">
        <v>45900</v>
      </c>
      <c r="CV78" t="s">
        <v>210</v>
      </c>
      <c r="CW78" t="s">
        <v>151</v>
      </c>
      <c r="CX78" t="s">
        <v>151</v>
      </c>
      <c r="CY78" t="s">
        <v>9703</v>
      </c>
      <c r="CZ78" t="s">
        <v>9704</v>
      </c>
      <c r="DA78" t="s">
        <v>154</v>
      </c>
      <c r="DB78" t="s">
        <v>242</v>
      </c>
      <c r="DE78">
        <v>1</v>
      </c>
      <c r="DF78">
        <v>1978</v>
      </c>
      <c r="DG78" t="s">
        <v>9705</v>
      </c>
      <c r="DH78">
        <v>7</v>
      </c>
      <c r="DI78" s="128" t="s">
        <v>156</v>
      </c>
      <c r="DJ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" s="130">
        <f>Table13[[#This Row],[JUST]]*Table13[[#This Row],[Storm Millage]]/1000</f>
        <v>0</v>
      </c>
      <c r="DL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" s="136">
        <f>Table13[[#This Row],[JUST]]*Table13[[#This Row],[Recreational Millage]]/1000</f>
        <v>1927.3630793590503</v>
      </c>
      <c r="DN78" s="137">
        <f>Table13[[#This Row],[Recreational Assessment]]+Table13[[#This Row],[Storm Assessment]]</f>
        <v>1927.3630793590503</v>
      </c>
      <c r="DO78" s="145" t="e">
        <f>Methodology!#REF!</f>
        <v>#REF!</v>
      </c>
      <c r="DP78" s="146" t="e">
        <f>(Table13[[#This Row],[JUST]]*Table13[[#This Row],[Ad Valorem Recreational Millage]])/1000</f>
        <v>#REF!</v>
      </c>
    </row>
    <row r="79" spans="1:120" x14ac:dyDescent="0.3">
      <c r="A79">
        <v>557</v>
      </c>
      <c r="B79">
        <v>1</v>
      </c>
      <c r="C79" s="165" t="s">
        <v>9920</v>
      </c>
      <c r="D79" t="s">
        <v>801</v>
      </c>
      <c r="E79" t="s">
        <v>9921</v>
      </c>
      <c r="F79">
        <v>10004415</v>
      </c>
      <c r="G79" s="32" t="s">
        <v>196</v>
      </c>
      <c r="H79" t="s">
        <v>299</v>
      </c>
      <c r="I79" t="s">
        <v>778</v>
      </c>
      <c r="J79">
        <v>0</v>
      </c>
      <c r="K79">
        <v>0</v>
      </c>
      <c r="L79">
        <v>0</v>
      </c>
      <c r="M79">
        <v>0.17241000000000001</v>
      </c>
      <c r="N79" t="s">
        <v>135</v>
      </c>
      <c r="O79" t="s">
        <v>136</v>
      </c>
      <c r="P79" t="s">
        <v>137</v>
      </c>
      <c r="Q79" t="s">
        <v>138</v>
      </c>
      <c r="S79" t="s">
        <v>140</v>
      </c>
      <c r="W79" t="s">
        <v>9922</v>
      </c>
      <c r="X79" t="s">
        <v>9923</v>
      </c>
      <c r="Y79" t="s">
        <v>9486</v>
      </c>
      <c r="AA79" t="s">
        <v>145</v>
      </c>
      <c r="AB79" t="s">
        <v>146</v>
      </c>
      <c r="AC79" s="119">
        <v>234983</v>
      </c>
      <c r="AD79">
        <v>234983</v>
      </c>
      <c r="AE79">
        <v>234983</v>
      </c>
      <c r="AF79">
        <v>0</v>
      </c>
      <c r="AG79">
        <v>234983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 s="32">
        <v>0</v>
      </c>
      <c r="AO79">
        <v>0</v>
      </c>
      <c r="AP79">
        <v>0</v>
      </c>
      <c r="AQ79">
        <v>0</v>
      </c>
      <c r="AR79">
        <v>0</v>
      </c>
      <c r="AS79">
        <v>1</v>
      </c>
      <c r="AT79">
        <v>1978</v>
      </c>
      <c r="AV79">
        <v>586</v>
      </c>
      <c r="AW79">
        <v>586</v>
      </c>
      <c r="AX79">
        <v>4</v>
      </c>
      <c r="AY79">
        <v>1</v>
      </c>
      <c r="AZ79">
        <v>1</v>
      </c>
      <c r="BC79" t="s">
        <v>233</v>
      </c>
      <c r="BS79" t="s">
        <v>9924</v>
      </c>
      <c r="BT79" t="s">
        <v>9925</v>
      </c>
      <c r="BV79" t="s">
        <v>9926</v>
      </c>
      <c r="BX79" t="s">
        <v>1158</v>
      </c>
      <c r="BY79" t="s">
        <v>430</v>
      </c>
      <c r="BZ79" t="s">
        <v>9927</v>
      </c>
      <c r="CB79" s="27">
        <v>43703</v>
      </c>
      <c r="CC79">
        <v>316500</v>
      </c>
      <c r="CD79" t="s">
        <v>210</v>
      </c>
      <c r="CE79" t="s">
        <v>181</v>
      </c>
      <c r="CF79" t="s">
        <v>181</v>
      </c>
      <c r="CG79" t="s">
        <v>9928</v>
      </c>
      <c r="CH79" s="27">
        <v>40207</v>
      </c>
      <c r="CI79">
        <v>230000</v>
      </c>
      <c r="CJ79" t="s">
        <v>210</v>
      </c>
      <c r="CK79" t="s">
        <v>181</v>
      </c>
      <c r="CL79" t="s">
        <v>181</v>
      </c>
      <c r="CM79" t="s">
        <v>9929</v>
      </c>
      <c r="CN79" s="27">
        <v>38015</v>
      </c>
      <c r="CO79">
        <v>310000</v>
      </c>
      <c r="CP79" t="s">
        <v>210</v>
      </c>
      <c r="CQ79" t="s">
        <v>151</v>
      </c>
      <c r="CR79" t="s">
        <v>959</v>
      </c>
      <c r="CS79" t="s">
        <v>9930</v>
      </c>
      <c r="CT79" s="27">
        <v>37397</v>
      </c>
      <c r="CU79">
        <v>250000</v>
      </c>
      <c r="CV79" t="s">
        <v>210</v>
      </c>
      <c r="CW79" t="s">
        <v>151</v>
      </c>
      <c r="CX79" t="s">
        <v>151</v>
      </c>
      <c r="CY79" t="s">
        <v>9931</v>
      </c>
      <c r="CZ79" t="s">
        <v>9932</v>
      </c>
      <c r="DA79" t="s">
        <v>154</v>
      </c>
      <c r="DB79" t="s">
        <v>242</v>
      </c>
      <c r="DE79">
        <v>1</v>
      </c>
      <c r="DF79">
        <v>1978</v>
      </c>
      <c r="DG79" t="s">
        <v>9933</v>
      </c>
      <c r="DH79">
        <v>7</v>
      </c>
      <c r="DI79" s="128" t="s">
        <v>156</v>
      </c>
      <c r="DJ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" s="130">
        <f>Table13[[#This Row],[JUST]]*Table13[[#This Row],[Storm Millage]]/1000</f>
        <v>0</v>
      </c>
      <c r="DL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" s="136">
        <f>Table13[[#This Row],[JUST]]*Table13[[#This Row],[Recreational Millage]]/1000</f>
        <v>1927.3630793590503</v>
      </c>
      <c r="DN79" s="137">
        <f>Table13[[#This Row],[Recreational Assessment]]+Table13[[#This Row],[Storm Assessment]]</f>
        <v>1927.3630793590503</v>
      </c>
      <c r="DO79" s="145" t="e">
        <f>Methodology!#REF!</f>
        <v>#REF!</v>
      </c>
      <c r="DP79" s="146" t="e">
        <f>(Table13[[#This Row],[JUST]]*Table13[[#This Row],[Ad Valorem Recreational Millage]])/1000</f>
        <v>#REF!</v>
      </c>
    </row>
    <row r="80" spans="1:120" x14ac:dyDescent="0.3">
      <c r="A80">
        <v>458</v>
      </c>
      <c r="B80">
        <v>1</v>
      </c>
      <c r="C80" s="165" t="s">
        <v>9934</v>
      </c>
      <c r="D80" t="s">
        <v>801</v>
      </c>
      <c r="E80" t="s">
        <v>9935</v>
      </c>
      <c r="F80">
        <v>10004416</v>
      </c>
      <c r="G80" s="32" t="s">
        <v>196</v>
      </c>
      <c r="H80" t="s">
        <v>299</v>
      </c>
      <c r="I80" t="s">
        <v>778</v>
      </c>
      <c r="J80">
        <v>0</v>
      </c>
      <c r="K80">
        <v>0</v>
      </c>
      <c r="L80">
        <v>0</v>
      </c>
      <c r="M80">
        <v>0.17241000000000001</v>
      </c>
      <c r="N80" t="s">
        <v>135</v>
      </c>
      <c r="O80" t="s">
        <v>136</v>
      </c>
      <c r="S80" t="s">
        <v>140</v>
      </c>
      <c r="W80" t="s">
        <v>9936</v>
      </c>
      <c r="X80" t="s">
        <v>9937</v>
      </c>
      <c r="Y80" t="s">
        <v>9486</v>
      </c>
      <c r="AA80" t="s">
        <v>145</v>
      </c>
      <c r="AB80" t="s">
        <v>146</v>
      </c>
      <c r="AC80" s="119">
        <v>234983</v>
      </c>
      <c r="AD80">
        <v>234983</v>
      </c>
      <c r="AE80">
        <v>234983</v>
      </c>
      <c r="AF80">
        <v>0</v>
      </c>
      <c r="AG80">
        <v>234983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 s="32">
        <v>0</v>
      </c>
      <c r="AO80">
        <v>0</v>
      </c>
      <c r="AP80">
        <v>0</v>
      </c>
      <c r="AQ80">
        <v>0</v>
      </c>
      <c r="AR80">
        <v>0</v>
      </c>
      <c r="AS80">
        <v>1</v>
      </c>
      <c r="AT80">
        <v>1978</v>
      </c>
      <c r="AV80">
        <v>586</v>
      </c>
      <c r="AW80">
        <v>586</v>
      </c>
      <c r="AX80">
        <v>4</v>
      </c>
      <c r="AY80">
        <v>1</v>
      </c>
      <c r="AZ80">
        <v>1</v>
      </c>
      <c r="BC80" t="s">
        <v>233</v>
      </c>
      <c r="BS80" t="s">
        <v>9938</v>
      </c>
      <c r="BT80" t="s">
        <v>9939</v>
      </c>
      <c r="BV80" t="s">
        <v>9940</v>
      </c>
      <c r="BX80" t="s">
        <v>9941</v>
      </c>
      <c r="BY80" t="s">
        <v>785</v>
      </c>
      <c r="BZ80" t="s">
        <v>9942</v>
      </c>
      <c r="CB80" s="27">
        <v>31107</v>
      </c>
      <c r="CC80">
        <v>118000</v>
      </c>
      <c r="CD80" t="s">
        <v>210</v>
      </c>
      <c r="CE80" t="s">
        <v>151</v>
      </c>
      <c r="CF80" t="s">
        <v>151</v>
      </c>
      <c r="CG80" t="s">
        <v>9943</v>
      </c>
      <c r="CZ80" t="s">
        <v>9944</v>
      </c>
      <c r="DA80" t="s">
        <v>154</v>
      </c>
      <c r="DB80" t="s">
        <v>242</v>
      </c>
      <c r="DE80">
        <v>1</v>
      </c>
      <c r="DF80">
        <v>1978</v>
      </c>
      <c r="DG80" t="s">
        <v>9945</v>
      </c>
      <c r="DH80">
        <v>7</v>
      </c>
      <c r="DI80" s="128" t="s">
        <v>156</v>
      </c>
      <c r="DJ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" s="130">
        <f>Table13[[#This Row],[JUST]]*Table13[[#This Row],[Storm Millage]]/1000</f>
        <v>0</v>
      </c>
      <c r="DL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0" s="136">
        <f>Table13[[#This Row],[JUST]]*Table13[[#This Row],[Recreational Millage]]/1000</f>
        <v>1927.3630793590503</v>
      </c>
      <c r="DN80" s="137">
        <f>Table13[[#This Row],[Recreational Assessment]]+Table13[[#This Row],[Storm Assessment]]</f>
        <v>1927.3630793590503</v>
      </c>
      <c r="DO80" s="145" t="e">
        <f>Methodology!#REF!</f>
        <v>#REF!</v>
      </c>
      <c r="DP80" s="146" t="e">
        <f>(Table13[[#This Row],[JUST]]*Table13[[#This Row],[Ad Valorem Recreational Millage]])/1000</f>
        <v>#REF!</v>
      </c>
    </row>
    <row r="81" spans="1:120" x14ac:dyDescent="0.3">
      <c r="A81">
        <v>545</v>
      </c>
      <c r="B81">
        <v>1</v>
      </c>
      <c r="C81" s="165" t="s">
        <v>10052</v>
      </c>
      <c r="D81" t="s">
        <v>801</v>
      </c>
      <c r="E81" t="s">
        <v>10053</v>
      </c>
      <c r="F81">
        <v>10004425</v>
      </c>
      <c r="G81" s="32" t="s">
        <v>196</v>
      </c>
      <c r="H81" t="s">
        <v>299</v>
      </c>
      <c r="I81" t="s">
        <v>778</v>
      </c>
      <c r="J81">
        <v>0</v>
      </c>
      <c r="K81">
        <v>0</v>
      </c>
      <c r="L81">
        <v>0</v>
      </c>
      <c r="M81">
        <v>0.17241000000000001</v>
      </c>
      <c r="N81" t="s">
        <v>135</v>
      </c>
      <c r="O81" t="s">
        <v>136</v>
      </c>
      <c r="S81" t="s">
        <v>140</v>
      </c>
      <c r="W81" t="s">
        <v>10054</v>
      </c>
      <c r="X81" t="s">
        <v>10055</v>
      </c>
      <c r="Y81" t="s">
        <v>9486</v>
      </c>
      <c r="AA81" t="s">
        <v>145</v>
      </c>
      <c r="AB81" t="s">
        <v>146</v>
      </c>
      <c r="AC81" s="119">
        <v>234983</v>
      </c>
      <c r="AD81">
        <v>234983</v>
      </c>
      <c r="AE81">
        <v>234983</v>
      </c>
      <c r="AF81">
        <v>0</v>
      </c>
      <c r="AG81">
        <v>234983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 s="32">
        <v>0</v>
      </c>
      <c r="AO81">
        <v>0</v>
      </c>
      <c r="AP81">
        <v>0</v>
      </c>
      <c r="AQ81">
        <v>0</v>
      </c>
      <c r="AR81">
        <v>0</v>
      </c>
      <c r="AS81">
        <v>1</v>
      </c>
      <c r="AT81">
        <v>1978</v>
      </c>
      <c r="AV81">
        <v>586</v>
      </c>
      <c r="AW81">
        <v>586</v>
      </c>
      <c r="AX81">
        <v>4</v>
      </c>
      <c r="AY81">
        <v>1</v>
      </c>
      <c r="AZ81">
        <v>1</v>
      </c>
      <c r="BC81" t="s">
        <v>233</v>
      </c>
      <c r="BS81" t="s">
        <v>10056</v>
      </c>
      <c r="BV81" t="s">
        <v>10057</v>
      </c>
      <c r="BX81" t="s">
        <v>2580</v>
      </c>
      <c r="BY81" t="s">
        <v>194</v>
      </c>
      <c r="BZ81" t="s">
        <v>2581</v>
      </c>
      <c r="CB81" s="27">
        <v>35065</v>
      </c>
      <c r="CC81">
        <v>228000</v>
      </c>
      <c r="CD81" t="s">
        <v>210</v>
      </c>
      <c r="CE81" t="s">
        <v>151</v>
      </c>
      <c r="CF81" t="s">
        <v>151</v>
      </c>
      <c r="CG81" t="s">
        <v>10058</v>
      </c>
      <c r="CH81" s="27">
        <v>34060</v>
      </c>
      <c r="CI81">
        <v>133400</v>
      </c>
      <c r="CJ81" t="s">
        <v>210</v>
      </c>
      <c r="CK81" t="s">
        <v>151</v>
      </c>
      <c r="CL81" t="s">
        <v>151</v>
      </c>
      <c r="CM81" t="s">
        <v>10059</v>
      </c>
      <c r="CZ81" t="s">
        <v>10060</v>
      </c>
      <c r="DA81" t="s">
        <v>154</v>
      </c>
      <c r="DB81" t="s">
        <v>242</v>
      </c>
      <c r="DE81">
        <v>1</v>
      </c>
      <c r="DF81">
        <v>1978</v>
      </c>
      <c r="DG81" t="s">
        <v>10061</v>
      </c>
      <c r="DH81">
        <v>7</v>
      </c>
      <c r="DI81" s="128" t="s">
        <v>156</v>
      </c>
      <c r="DJ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1" s="130">
        <f>Table13[[#This Row],[JUST]]*Table13[[#This Row],[Storm Millage]]/1000</f>
        <v>0</v>
      </c>
      <c r="DL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1" s="136">
        <f>Table13[[#This Row],[JUST]]*Table13[[#This Row],[Recreational Millage]]/1000</f>
        <v>1927.3630793590503</v>
      </c>
      <c r="DN81" s="137">
        <f>Table13[[#This Row],[Recreational Assessment]]+Table13[[#This Row],[Storm Assessment]]</f>
        <v>1927.3630793590503</v>
      </c>
      <c r="DO81" s="145" t="e">
        <f>Methodology!#REF!</f>
        <v>#REF!</v>
      </c>
      <c r="DP81" s="146" t="e">
        <f>(Table13[[#This Row],[JUST]]*Table13[[#This Row],[Ad Valorem Recreational Millage]])/1000</f>
        <v>#REF!</v>
      </c>
    </row>
    <row r="82" spans="1:120" x14ac:dyDescent="0.3">
      <c r="A82">
        <v>189</v>
      </c>
      <c r="B82">
        <v>1</v>
      </c>
      <c r="C82" s="165" t="s">
        <v>10062</v>
      </c>
      <c r="D82" t="s">
        <v>801</v>
      </c>
      <c r="E82" t="s">
        <v>10063</v>
      </c>
      <c r="F82">
        <v>10004426</v>
      </c>
      <c r="G82" s="32" t="s">
        <v>196</v>
      </c>
      <c r="H82" t="s">
        <v>299</v>
      </c>
      <c r="I82" t="s">
        <v>778</v>
      </c>
      <c r="J82">
        <v>0</v>
      </c>
      <c r="K82">
        <v>0</v>
      </c>
      <c r="L82">
        <v>0</v>
      </c>
      <c r="M82">
        <v>0.17241000000000001</v>
      </c>
      <c r="N82" t="s">
        <v>135</v>
      </c>
      <c r="O82" t="s">
        <v>136</v>
      </c>
      <c r="S82" t="s">
        <v>140</v>
      </c>
      <c r="W82" t="s">
        <v>10064</v>
      </c>
      <c r="X82" t="s">
        <v>10065</v>
      </c>
      <c r="Y82" t="s">
        <v>9486</v>
      </c>
      <c r="AA82" t="s">
        <v>145</v>
      </c>
      <c r="AB82" t="s">
        <v>146</v>
      </c>
      <c r="AC82" s="119">
        <v>234983</v>
      </c>
      <c r="AD82">
        <v>234983</v>
      </c>
      <c r="AE82">
        <v>234983</v>
      </c>
      <c r="AF82">
        <v>0</v>
      </c>
      <c r="AG82">
        <v>234983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 s="32">
        <v>0</v>
      </c>
      <c r="AO82">
        <v>0</v>
      </c>
      <c r="AP82">
        <v>0</v>
      </c>
      <c r="AQ82">
        <v>0</v>
      </c>
      <c r="AR82">
        <v>0</v>
      </c>
      <c r="AS82">
        <v>1</v>
      </c>
      <c r="AT82">
        <v>1978</v>
      </c>
      <c r="AV82">
        <v>586</v>
      </c>
      <c r="AW82">
        <v>586</v>
      </c>
      <c r="AX82">
        <v>4</v>
      </c>
      <c r="AY82">
        <v>1</v>
      </c>
      <c r="AZ82">
        <v>1</v>
      </c>
      <c r="BC82" t="s">
        <v>233</v>
      </c>
      <c r="BS82" t="s">
        <v>10066</v>
      </c>
      <c r="BT82" t="s">
        <v>10067</v>
      </c>
      <c r="BV82" t="s">
        <v>3743</v>
      </c>
      <c r="BX82" t="s">
        <v>145</v>
      </c>
      <c r="BY82" t="s">
        <v>149</v>
      </c>
      <c r="BZ82" t="s">
        <v>146</v>
      </c>
      <c r="CB82" s="27">
        <v>32599</v>
      </c>
      <c r="CC82">
        <v>105000</v>
      </c>
      <c r="CD82" t="s">
        <v>210</v>
      </c>
      <c r="CE82" t="s">
        <v>151</v>
      </c>
      <c r="CF82" t="s">
        <v>151</v>
      </c>
      <c r="CG82" t="s">
        <v>10068</v>
      </c>
      <c r="CZ82" t="s">
        <v>10069</v>
      </c>
      <c r="DA82" t="s">
        <v>154</v>
      </c>
      <c r="DB82" t="s">
        <v>242</v>
      </c>
      <c r="DE82">
        <v>1</v>
      </c>
      <c r="DF82">
        <v>1978</v>
      </c>
      <c r="DG82" t="s">
        <v>10070</v>
      </c>
      <c r="DH82">
        <v>7</v>
      </c>
      <c r="DI82" s="128" t="s">
        <v>156</v>
      </c>
      <c r="DJ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2" s="130">
        <f>Table13[[#This Row],[JUST]]*Table13[[#This Row],[Storm Millage]]/1000</f>
        <v>0</v>
      </c>
      <c r="DL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" s="136">
        <f>Table13[[#This Row],[JUST]]*Table13[[#This Row],[Recreational Millage]]/1000</f>
        <v>1927.3630793590503</v>
      </c>
      <c r="DN82" s="137">
        <f>Table13[[#This Row],[Recreational Assessment]]+Table13[[#This Row],[Storm Assessment]]</f>
        <v>1927.3630793590503</v>
      </c>
      <c r="DO82" s="145" t="e">
        <f>Methodology!#REF!</f>
        <v>#REF!</v>
      </c>
      <c r="DP82" s="146" t="e">
        <f>(Table13[[#This Row],[JUST]]*Table13[[#This Row],[Ad Valorem Recreational Millage]])/1000</f>
        <v>#REF!</v>
      </c>
    </row>
    <row r="83" spans="1:120" x14ac:dyDescent="0.3">
      <c r="A83">
        <v>305</v>
      </c>
      <c r="B83">
        <v>1</v>
      </c>
      <c r="C83" s="165" t="s">
        <v>10151</v>
      </c>
      <c r="D83" t="s">
        <v>801</v>
      </c>
      <c r="E83" t="s">
        <v>10152</v>
      </c>
      <c r="F83">
        <v>10004433</v>
      </c>
      <c r="G83" s="32" t="s">
        <v>196</v>
      </c>
      <c r="H83" t="s">
        <v>299</v>
      </c>
      <c r="I83" t="s">
        <v>778</v>
      </c>
      <c r="J83">
        <v>0</v>
      </c>
      <c r="K83">
        <v>0</v>
      </c>
      <c r="L83">
        <v>0</v>
      </c>
      <c r="M83">
        <v>0.17241000000000001</v>
      </c>
      <c r="N83" t="s">
        <v>135</v>
      </c>
      <c r="O83" t="s">
        <v>136</v>
      </c>
      <c r="S83" t="s">
        <v>140</v>
      </c>
      <c r="W83" t="s">
        <v>10153</v>
      </c>
      <c r="X83" t="s">
        <v>10154</v>
      </c>
      <c r="Y83" t="s">
        <v>9486</v>
      </c>
      <c r="AA83" t="s">
        <v>145</v>
      </c>
      <c r="AB83" t="s">
        <v>146</v>
      </c>
      <c r="AC83" s="119">
        <v>238213</v>
      </c>
      <c r="AD83">
        <v>238213</v>
      </c>
      <c r="AE83">
        <v>238213</v>
      </c>
      <c r="AF83">
        <v>0</v>
      </c>
      <c r="AG83">
        <v>238213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 s="32">
        <v>0</v>
      </c>
      <c r="AO83">
        <v>0</v>
      </c>
      <c r="AP83">
        <v>0</v>
      </c>
      <c r="AQ83">
        <v>0</v>
      </c>
      <c r="AR83">
        <v>0</v>
      </c>
      <c r="AS83">
        <v>1</v>
      </c>
      <c r="AT83">
        <v>1978</v>
      </c>
      <c r="AV83">
        <v>586</v>
      </c>
      <c r="AW83">
        <v>586</v>
      </c>
      <c r="AX83">
        <v>4</v>
      </c>
      <c r="AY83">
        <v>1</v>
      </c>
      <c r="AZ83">
        <v>1</v>
      </c>
      <c r="BC83" t="s">
        <v>233</v>
      </c>
      <c r="BS83" t="s">
        <v>10155</v>
      </c>
      <c r="BV83" t="s">
        <v>10156</v>
      </c>
      <c r="BX83" t="s">
        <v>10157</v>
      </c>
      <c r="BY83" t="s">
        <v>517</v>
      </c>
      <c r="BZ83" t="s">
        <v>10158</v>
      </c>
      <c r="CA83" t="s">
        <v>519</v>
      </c>
      <c r="CB83" s="27">
        <v>40249</v>
      </c>
      <c r="CC83">
        <v>240000</v>
      </c>
      <c r="CD83" t="s">
        <v>210</v>
      </c>
      <c r="CE83" t="s">
        <v>181</v>
      </c>
      <c r="CF83" t="s">
        <v>3373</v>
      </c>
      <c r="CG83" t="s">
        <v>10159</v>
      </c>
      <c r="CH83" s="27">
        <v>39996</v>
      </c>
      <c r="CI83">
        <v>240000</v>
      </c>
      <c r="CJ83" t="s">
        <v>210</v>
      </c>
      <c r="CK83" t="s">
        <v>181</v>
      </c>
      <c r="CL83" t="s">
        <v>208</v>
      </c>
      <c r="CM83" t="s">
        <v>10160</v>
      </c>
      <c r="CN83" s="27">
        <v>36721</v>
      </c>
      <c r="CO83">
        <v>208000</v>
      </c>
      <c r="CP83" t="s">
        <v>210</v>
      </c>
      <c r="CQ83" t="s">
        <v>151</v>
      </c>
      <c r="CR83" t="s">
        <v>151</v>
      </c>
      <c r="CS83" t="s">
        <v>10161</v>
      </c>
      <c r="CT83" s="27">
        <v>30317</v>
      </c>
      <c r="CU83">
        <v>107500</v>
      </c>
      <c r="CV83" t="s">
        <v>210</v>
      </c>
      <c r="CW83" t="s">
        <v>151</v>
      </c>
      <c r="CX83" t="s">
        <v>151</v>
      </c>
      <c r="CY83" t="s">
        <v>10162</v>
      </c>
      <c r="CZ83" t="s">
        <v>10163</v>
      </c>
      <c r="DA83" t="s">
        <v>154</v>
      </c>
      <c r="DB83" t="s">
        <v>242</v>
      </c>
      <c r="DE83">
        <v>1</v>
      </c>
      <c r="DF83">
        <v>1978</v>
      </c>
      <c r="DG83" t="s">
        <v>10164</v>
      </c>
      <c r="DH83">
        <v>7</v>
      </c>
      <c r="DI83" s="128" t="s">
        <v>156</v>
      </c>
      <c r="DJ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3" s="130">
        <f>Table13[[#This Row],[JUST]]*Table13[[#This Row],[Storm Millage]]/1000</f>
        <v>0</v>
      </c>
      <c r="DL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" s="136">
        <f>Table13[[#This Row],[JUST]]*Table13[[#This Row],[Recreational Millage]]/1000</f>
        <v>1953.8559862771242</v>
      </c>
      <c r="DN83" s="137">
        <f>Table13[[#This Row],[Recreational Assessment]]+Table13[[#This Row],[Storm Assessment]]</f>
        <v>1953.8559862771242</v>
      </c>
      <c r="DO83" s="145" t="e">
        <f>Methodology!#REF!</f>
        <v>#REF!</v>
      </c>
      <c r="DP83" s="146" t="e">
        <f>(Table13[[#This Row],[JUST]]*Table13[[#This Row],[Ad Valorem Recreational Millage]])/1000</f>
        <v>#REF!</v>
      </c>
    </row>
    <row r="84" spans="1:120" x14ac:dyDescent="0.3">
      <c r="A84">
        <v>157</v>
      </c>
      <c r="B84">
        <v>1</v>
      </c>
      <c r="C84" s="165" t="s">
        <v>9496</v>
      </c>
      <c r="D84" t="s">
        <v>777</v>
      </c>
      <c r="E84" t="s">
        <v>1325</v>
      </c>
      <c r="F84">
        <v>10004390</v>
      </c>
      <c r="G84" s="32" t="s">
        <v>196</v>
      </c>
      <c r="H84" t="s">
        <v>299</v>
      </c>
      <c r="I84" t="s">
        <v>778</v>
      </c>
      <c r="J84">
        <v>0</v>
      </c>
      <c r="K84">
        <v>0</v>
      </c>
      <c r="L84">
        <v>0</v>
      </c>
      <c r="M84">
        <v>0.17308000000000001</v>
      </c>
      <c r="N84" t="s">
        <v>135</v>
      </c>
      <c r="O84" t="s">
        <v>136</v>
      </c>
      <c r="S84" t="s">
        <v>140</v>
      </c>
      <c r="W84" t="s">
        <v>9497</v>
      </c>
      <c r="X84" t="s">
        <v>9498</v>
      </c>
      <c r="Y84" t="s">
        <v>9486</v>
      </c>
      <c r="AA84" t="s">
        <v>145</v>
      </c>
      <c r="AB84" t="s">
        <v>146</v>
      </c>
      <c r="AC84" s="119">
        <v>239020</v>
      </c>
      <c r="AD84">
        <v>239020</v>
      </c>
      <c r="AE84">
        <v>239020</v>
      </c>
      <c r="AF84">
        <v>0</v>
      </c>
      <c r="AG84">
        <v>239020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 s="32">
        <v>0</v>
      </c>
      <c r="AO84">
        <v>0</v>
      </c>
      <c r="AP84">
        <v>0</v>
      </c>
      <c r="AQ84">
        <v>0</v>
      </c>
      <c r="AR84">
        <v>0</v>
      </c>
      <c r="AS84">
        <v>1</v>
      </c>
      <c r="AT84">
        <v>1978</v>
      </c>
      <c r="AV84">
        <v>586</v>
      </c>
      <c r="AW84">
        <v>586</v>
      </c>
      <c r="AX84">
        <v>4</v>
      </c>
      <c r="AY84">
        <v>1</v>
      </c>
      <c r="AZ84">
        <v>1</v>
      </c>
      <c r="BC84" t="s">
        <v>233</v>
      </c>
      <c r="BS84" t="s">
        <v>9499</v>
      </c>
      <c r="BV84" t="s">
        <v>9500</v>
      </c>
      <c r="BX84" t="s">
        <v>9501</v>
      </c>
      <c r="BY84" t="s">
        <v>749</v>
      </c>
      <c r="BZ84" t="s">
        <v>9502</v>
      </c>
      <c r="CB84" s="27">
        <v>42823</v>
      </c>
      <c r="CC84">
        <v>248000</v>
      </c>
      <c r="CD84" t="s">
        <v>210</v>
      </c>
      <c r="CE84" t="s">
        <v>181</v>
      </c>
      <c r="CF84" t="s">
        <v>181</v>
      </c>
      <c r="CG84" t="s">
        <v>9503</v>
      </c>
      <c r="CH84" s="27">
        <v>38001</v>
      </c>
      <c r="CI84">
        <v>310000</v>
      </c>
      <c r="CJ84" t="s">
        <v>210</v>
      </c>
      <c r="CK84" t="s">
        <v>151</v>
      </c>
      <c r="CL84" t="s">
        <v>959</v>
      </c>
      <c r="CM84" t="s">
        <v>9504</v>
      </c>
      <c r="CN84" s="27">
        <v>32082</v>
      </c>
      <c r="CO84">
        <v>107000</v>
      </c>
      <c r="CP84" t="s">
        <v>210</v>
      </c>
      <c r="CQ84" t="s">
        <v>151</v>
      </c>
      <c r="CR84" t="s">
        <v>151</v>
      </c>
      <c r="CS84" t="s">
        <v>9505</v>
      </c>
      <c r="CT84" s="27">
        <v>28460</v>
      </c>
      <c r="CU84">
        <v>41900</v>
      </c>
      <c r="CV84" t="s">
        <v>210</v>
      </c>
      <c r="CW84" t="s">
        <v>151</v>
      </c>
      <c r="CX84" t="s">
        <v>151</v>
      </c>
      <c r="CY84" t="s">
        <v>9506</v>
      </c>
      <c r="CZ84" t="s">
        <v>9507</v>
      </c>
      <c r="DA84" t="s">
        <v>154</v>
      </c>
      <c r="DB84" t="s">
        <v>242</v>
      </c>
      <c r="DE84">
        <v>1</v>
      </c>
      <c r="DF84">
        <v>1978</v>
      </c>
      <c r="DG84" t="s">
        <v>9508</v>
      </c>
      <c r="DH84">
        <v>7</v>
      </c>
      <c r="DI84" s="128" t="s">
        <v>156</v>
      </c>
      <c r="DJ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4" s="130">
        <f>Table13[[#This Row],[JUST]]*Table13[[#This Row],[Storm Millage]]/1000</f>
        <v>0</v>
      </c>
      <c r="DL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4" s="136">
        <f>Table13[[#This Row],[JUST]]*Table13[[#This Row],[Recreational Millage]]/1000</f>
        <v>1960.4751119374603</v>
      </c>
      <c r="DN84" s="137">
        <f>Table13[[#This Row],[Recreational Assessment]]+Table13[[#This Row],[Storm Assessment]]</f>
        <v>1960.4751119374603</v>
      </c>
      <c r="DO84" s="145" t="e">
        <f>Methodology!#REF!</f>
        <v>#REF!</v>
      </c>
      <c r="DP84" s="146" t="e">
        <f>(Table13[[#This Row],[JUST]]*Table13[[#This Row],[Ad Valorem Recreational Millage]])/1000</f>
        <v>#REF!</v>
      </c>
    </row>
    <row r="85" spans="1:120" x14ac:dyDescent="0.3">
      <c r="A85">
        <v>206</v>
      </c>
      <c r="B85">
        <v>1</v>
      </c>
      <c r="C85" s="165" t="s">
        <v>9509</v>
      </c>
      <c r="D85" t="s">
        <v>777</v>
      </c>
      <c r="E85" t="s">
        <v>1316</v>
      </c>
      <c r="F85">
        <v>10004389</v>
      </c>
      <c r="G85" s="32" t="s">
        <v>196</v>
      </c>
      <c r="H85" t="s">
        <v>299</v>
      </c>
      <c r="I85" t="s">
        <v>778</v>
      </c>
      <c r="J85">
        <v>0</v>
      </c>
      <c r="K85">
        <v>0</v>
      </c>
      <c r="L85">
        <v>0</v>
      </c>
      <c r="M85">
        <v>0.17308000000000001</v>
      </c>
      <c r="N85" t="s">
        <v>135</v>
      </c>
      <c r="O85" t="s">
        <v>136</v>
      </c>
      <c r="S85" t="s">
        <v>140</v>
      </c>
      <c r="W85" t="s">
        <v>9510</v>
      </c>
      <c r="X85" t="s">
        <v>9511</v>
      </c>
      <c r="Y85" t="s">
        <v>9486</v>
      </c>
      <c r="AA85" t="s">
        <v>145</v>
      </c>
      <c r="AB85" t="s">
        <v>146</v>
      </c>
      <c r="AC85" s="119">
        <v>239020</v>
      </c>
      <c r="AD85">
        <v>239020</v>
      </c>
      <c r="AE85">
        <v>239020</v>
      </c>
      <c r="AF85">
        <v>0</v>
      </c>
      <c r="AG85">
        <v>239020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 s="32">
        <v>0</v>
      </c>
      <c r="AO85">
        <v>0</v>
      </c>
      <c r="AP85">
        <v>0</v>
      </c>
      <c r="AQ85">
        <v>0</v>
      </c>
      <c r="AR85">
        <v>0</v>
      </c>
      <c r="AS85">
        <v>1</v>
      </c>
      <c r="AT85">
        <v>1978</v>
      </c>
      <c r="AV85">
        <v>586</v>
      </c>
      <c r="AW85">
        <v>586</v>
      </c>
      <c r="AX85">
        <v>4</v>
      </c>
      <c r="AY85">
        <v>1</v>
      </c>
      <c r="AZ85">
        <v>1</v>
      </c>
      <c r="BC85" t="s">
        <v>233</v>
      </c>
      <c r="BS85" t="s">
        <v>9512</v>
      </c>
      <c r="BT85" t="s">
        <v>9513</v>
      </c>
      <c r="BV85" t="s">
        <v>9514</v>
      </c>
      <c r="BX85" t="s">
        <v>9515</v>
      </c>
      <c r="BY85" t="s">
        <v>149</v>
      </c>
      <c r="BZ85" t="s">
        <v>9516</v>
      </c>
      <c r="CB85" s="27">
        <v>30225</v>
      </c>
      <c r="CC85">
        <v>96000</v>
      </c>
      <c r="CD85" t="s">
        <v>210</v>
      </c>
      <c r="CE85" t="s">
        <v>151</v>
      </c>
      <c r="CF85" t="s">
        <v>151</v>
      </c>
      <c r="CG85" t="s">
        <v>9517</v>
      </c>
      <c r="CH85" s="27">
        <v>28460</v>
      </c>
      <c r="CI85">
        <v>41900</v>
      </c>
      <c r="CJ85" t="s">
        <v>210</v>
      </c>
      <c r="CK85" t="s">
        <v>151</v>
      </c>
      <c r="CL85" t="s">
        <v>151</v>
      </c>
      <c r="CM85" t="s">
        <v>9518</v>
      </c>
      <c r="CZ85" t="s">
        <v>9519</v>
      </c>
      <c r="DA85" t="s">
        <v>154</v>
      </c>
      <c r="DB85" t="s">
        <v>242</v>
      </c>
      <c r="DE85">
        <v>1</v>
      </c>
      <c r="DF85">
        <v>1978</v>
      </c>
      <c r="DG85" t="s">
        <v>9520</v>
      </c>
      <c r="DH85">
        <v>7</v>
      </c>
      <c r="DI85" s="128" t="s">
        <v>156</v>
      </c>
      <c r="DJ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" s="130">
        <f>Table13[[#This Row],[JUST]]*Table13[[#This Row],[Storm Millage]]/1000</f>
        <v>0</v>
      </c>
      <c r="DL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5" s="136">
        <f>Table13[[#This Row],[JUST]]*Table13[[#This Row],[Recreational Millage]]/1000</f>
        <v>1960.4751119374603</v>
      </c>
      <c r="DN85" s="137">
        <f>Table13[[#This Row],[Recreational Assessment]]+Table13[[#This Row],[Storm Assessment]]</f>
        <v>1960.4751119374603</v>
      </c>
      <c r="DO85" s="145" t="e">
        <f>Methodology!#REF!</f>
        <v>#REF!</v>
      </c>
      <c r="DP85" s="146" t="e">
        <f>(Table13[[#This Row],[JUST]]*Table13[[#This Row],[Ad Valorem Recreational Millage]])/1000</f>
        <v>#REF!</v>
      </c>
    </row>
    <row r="86" spans="1:120" x14ac:dyDescent="0.3">
      <c r="A86">
        <v>227</v>
      </c>
      <c r="B86">
        <v>1</v>
      </c>
      <c r="C86" s="165" t="s">
        <v>12325</v>
      </c>
      <c r="D86" t="s">
        <v>216</v>
      </c>
      <c r="E86" t="s">
        <v>217</v>
      </c>
      <c r="F86">
        <v>10004017</v>
      </c>
      <c r="G86" s="32" t="s">
        <v>12269</v>
      </c>
      <c r="I86" t="s">
        <v>768</v>
      </c>
      <c r="J86">
        <v>9.73</v>
      </c>
      <c r="K86">
        <v>0</v>
      </c>
      <c r="L86">
        <v>0</v>
      </c>
      <c r="M86">
        <v>8.76722</v>
      </c>
      <c r="N86" t="s">
        <v>135</v>
      </c>
      <c r="O86" t="s">
        <v>136</v>
      </c>
      <c r="R86" t="s">
        <v>5636</v>
      </c>
      <c r="S86" t="s">
        <v>140</v>
      </c>
      <c r="T86">
        <v>9740</v>
      </c>
      <c r="U86" t="s">
        <v>4336</v>
      </c>
      <c r="V86" t="s">
        <v>229</v>
      </c>
      <c r="W86" t="s">
        <v>12326</v>
      </c>
      <c r="Y86" t="s">
        <v>12326</v>
      </c>
      <c r="AA86" t="s">
        <v>145</v>
      </c>
      <c r="AC86" s="119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 s="32">
        <v>0</v>
      </c>
      <c r="AO86">
        <v>0</v>
      </c>
      <c r="AP86">
        <v>0</v>
      </c>
      <c r="AQ86">
        <v>0</v>
      </c>
      <c r="AR86">
        <v>0</v>
      </c>
      <c r="AS86">
        <v>3</v>
      </c>
      <c r="AT86">
        <v>1976</v>
      </c>
      <c r="AV86">
        <v>9004</v>
      </c>
      <c r="AW86">
        <v>858</v>
      </c>
      <c r="AX86">
        <v>1</v>
      </c>
      <c r="AY86">
        <v>0</v>
      </c>
      <c r="AZ86">
        <v>0</v>
      </c>
      <c r="BC86" t="s">
        <v>233</v>
      </c>
      <c r="BS86" t="s">
        <v>12327</v>
      </c>
      <c r="BV86" t="s">
        <v>12328</v>
      </c>
      <c r="BX86" t="s">
        <v>1619</v>
      </c>
      <c r="BY86" t="s">
        <v>149</v>
      </c>
      <c r="BZ86" t="s">
        <v>2802</v>
      </c>
      <c r="CZ86" t="s">
        <v>12329</v>
      </c>
      <c r="DA86" t="s">
        <v>154</v>
      </c>
      <c r="DE86">
        <v>0</v>
      </c>
      <c r="DF86">
        <v>1996</v>
      </c>
      <c r="DG86" t="s">
        <v>12330</v>
      </c>
      <c r="DH86">
        <v>7</v>
      </c>
      <c r="DI86" s="128" t="s">
        <v>156</v>
      </c>
      <c r="DJ86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86" s="130">
        <f>Table13[[#This Row],[JUST]]*Table13[[#This Row],[Storm Millage]]/1000</f>
        <v>0</v>
      </c>
      <c r="DL86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86" s="136">
        <f>Table13[[#This Row],[JUST]]*Table13[[#This Row],[Recreational Millage]]/1000</f>
        <v>0</v>
      </c>
      <c r="DN86" s="137">
        <f>Table13[[#This Row],[Recreational Assessment]]+Table13[[#This Row],[Storm Assessment]]</f>
        <v>0</v>
      </c>
      <c r="DO86" s="145" t="str">
        <f>Table13[[#This Row],[Recreational Millage]]</f>
        <v>0.0000</v>
      </c>
      <c r="DP86" s="146">
        <f>(Table13[[#This Row],[JUST]]*Table13[[#This Row],[Ad Valorem Recreational Millage]])/1000</f>
        <v>0</v>
      </c>
    </row>
    <row r="87" spans="1:120" x14ac:dyDescent="0.3">
      <c r="A87">
        <v>575</v>
      </c>
      <c r="B87">
        <v>1</v>
      </c>
      <c r="C87" s="165" t="s">
        <v>12290</v>
      </c>
      <c r="D87" t="s">
        <v>216</v>
      </c>
      <c r="E87" t="s">
        <v>217</v>
      </c>
      <c r="F87">
        <v>10460706</v>
      </c>
      <c r="G87" s="32" t="s">
        <v>12269</v>
      </c>
      <c r="I87" t="s">
        <v>768</v>
      </c>
      <c r="J87">
        <v>1.45</v>
      </c>
      <c r="K87">
        <v>0</v>
      </c>
      <c r="L87">
        <v>0</v>
      </c>
      <c r="M87">
        <v>1.03101</v>
      </c>
      <c r="N87" t="s">
        <v>135</v>
      </c>
      <c r="O87" t="s">
        <v>136</v>
      </c>
      <c r="P87" t="s">
        <v>137</v>
      </c>
      <c r="Q87" t="s">
        <v>138</v>
      </c>
      <c r="S87" t="s">
        <v>140</v>
      </c>
      <c r="V87" t="s">
        <v>12291</v>
      </c>
      <c r="W87" t="s">
        <v>12292</v>
      </c>
      <c r="X87" t="s">
        <v>12293</v>
      </c>
      <c r="Y87" t="s">
        <v>6202</v>
      </c>
      <c r="AA87" t="s">
        <v>145</v>
      </c>
      <c r="AC87" s="119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 s="32">
        <v>0</v>
      </c>
      <c r="AO87">
        <v>0</v>
      </c>
      <c r="AP87">
        <v>0</v>
      </c>
      <c r="AQ87">
        <v>0</v>
      </c>
      <c r="AR87">
        <v>0</v>
      </c>
      <c r="BC87" t="s">
        <v>233</v>
      </c>
      <c r="BS87" t="s">
        <v>12294</v>
      </c>
      <c r="BT87" t="s">
        <v>12295</v>
      </c>
      <c r="BV87" t="s">
        <v>12296</v>
      </c>
      <c r="BX87" t="s">
        <v>176</v>
      </c>
      <c r="BY87" t="s">
        <v>149</v>
      </c>
      <c r="BZ87" t="s">
        <v>177</v>
      </c>
      <c r="CZ87" t="s">
        <v>12297</v>
      </c>
      <c r="DA87" t="s">
        <v>154</v>
      </c>
      <c r="DE87">
        <v>0</v>
      </c>
      <c r="DF87">
        <v>2001</v>
      </c>
      <c r="DG87" t="s">
        <v>12298</v>
      </c>
      <c r="DH87">
        <v>7</v>
      </c>
      <c r="DI87" s="128" t="s">
        <v>156</v>
      </c>
      <c r="DJ87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87" s="130">
        <f>Table13[[#This Row],[JUST]]*Table13[[#This Row],[Storm Millage]]/1000</f>
        <v>0</v>
      </c>
      <c r="DL87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87" s="136">
        <f>Table13[[#This Row],[JUST]]*Table13[[#This Row],[Recreational Millage]]/1000</f>
        <v>0</v>
      </c>
      <c r="DN87" s="137">
        <f>Table13[[#This Row],[Recreational Assessment]]+Table13[[#This Row],[Storm Assessment]]</f>
        <v>0</v>
      </c>
      <c r="DO87" s="145" t="str">
        <f>Table13[[#This Row],[Recreational Millage]]</f>
        <v>0.0000</v>
      </c>
      <c r="DP87" s="146">
        <f>(Table13[[#This Row],[JUST]]*Table13[[#This Row],[Ad Valorem Recreational Millage]])/1000</f>
        <v>0</v>
      </c>
    </row>
    <row r="88" spans="1:120" x14ac:dyDescent="0.3">
      <c r="A88">
        <v>386</v>
      </c>
      <c r="B88">
        <v>1</v>
      </c>
      <c r="C88" s="165" t="s">
        <v>674</v>
      </c>
      <c r="D88" t="s">
        <v>216</v>
      </c>
      <c r="E88" t="s">
        <v>217</v>
      </c>
      <c r="F88">
        <v>10004025</v>
      </c>
      <c r="G88" s="32" t="s">
        <v>616</v>
      </c>
      <c r="I88" t="s">
        <v>226</v>
      </c>
      <c r="J88">
        <v>2</v>
      </c>
      <c r="K88">
        <v>0</v>
      </c>
      <c r="L88">
        <v>0</v>
      </c>
      <c r="M88">
        <v>0.82040999999999997</v>
      </c>
      <c r="N88" t="s">
        <v>135</v>
      </c>
      <c r="O88" t="s">
        <v>136</v>
      </c>
      <c r="P88" t="s">
        <v>137</v>
      </c>
      <c r="Q88" t="s">
        <v>138</v>
      </c>
      <c r="S88" t="s">
        <v>140</v>
      </c>
      <c r="T88">
        <v>9925</v>
      </c>
      <c r="U88" t="s">
        <v>675</v>
      </c>
      <c r="V88" t="s">
        <v>229</v>
      </c>
      <c r="W88" t="s">
        <v>676</v>
      </c>
      <c r="Y88" t="s">
        <v>676</v>
      </c>
      <c r="AA88" t="s">
        <v>145</v>
      </c>
      <c r="AC88" s="119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 s="32">
        <v>0</v>
      </c>
      <c r="AO88">
        <v>0</v>
      </c>
      <c r="AP88">
        <v>0</v>
      </c>
      <c r="AQ88">
        <v>0</v>
      </c>
      <c r="AR88">
        <v>0</v>
      </c>
      <c r="BS88" t="s">
        <v>677</v>
      </c>
      <c r="BV88" t="s">
        <v>678</v>
      </c>
      <c r="BX88" t="s">
        <v>145</v>
      </c>
      <c r="BY88" t="s">
        <v>149</v>
      </c>
      <c r="BZ88" t="s">
        <v>146</v>
      </c>
      <c r="CZ88" t="s">
        <v>679</v>
      </c>
      <c r="DA88" t="s">
        <v>154</v>
      </c>
      <c r="DE88">
        <v>0</v>
      </c>
      <c r="DF88">
        <v>1996</v>
      </c>
      <c r="DG88" t="s">
        <v>680</v>
      </c>
      <c r="DH88">
        <v>1</v>
      </c>
      <c r="DI88" s="128" t="s">
        <v>244</v>
      </c>
      <c r="DJ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88" s="130">
        <f>Table13[[#This Row],[JUST]]*Table13[[#This Row],[Storm Millage]]/1000</f>
        <v>0</v>
      </c>
      <c r="DL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" s="136">
        <f>Table13[[#This Row],[JUST]]*Table13[[#This Row],[Recreational Millage]]/1000</f>
        <v>0</v>
      </c>
      <c r="DN88" s="137">
        <f>Table13[[#This Row],[Recreational Assessment]]+Table13[[#This Row],[Storm Assessment]]</f>
        <v>0</v>
      </c>
      <c r="DO88" s="145" t="e">
        <f>Methodology!#REF!</f>
        <v>#REF!</v>
      </c>
      <c r="DP88" s="146" t="e">
        <f>(Table13[[#This Row],[JUST]]*Table13[[#This Row],[Ad Valorem Recreational Millage]])/1000</f>
        <v>#REF!</v>
      </c>
    </row>
    <row r="89" spans="1:120" x14ac:dyDescent="0.3">
      <c r="A89">
        <v>681</v>
      </c>
      <c r="B89">
        <v>1</v>
      </c>
      <c r="C89" s="165" t="s">
        <v>6897</v>
      </c>
      <c r="D89" t="s">
        <v>1128</v>
      </c>
      <c r="E89" t="s">
        <v>413</v>
      </c>
      <c r="F89">
        <v>10004652</v>
      </c>
      <c r="G89" s="32" t="s">
        <v>6898</v>
      </c>
      <c r="I89" t="s">
        <v>401</v>
      </c>
      <c r="J89">
        <v>1</v>
      </c>
      <c r="K89">
        <v>0</v>
      </c>
      <c r="L89">
        <v>0</v>
      </c>
      <c r="M89">
        <v>0.35799999999999998</v>
      </c>
      <c r="N89" t="s">
        <v>135</v>
      </c>
      <c r="O89" t="s">
        <v>136</v>
      </c>
      <c r="R89" t="s">
        <v>6899</v>
      </c>
      <c r="S89" t="s">
        <v>140</v>
      </c>
      <c r="T89">
        <v>8600</v>
      </c>
      <c r="U89" t="s">
        <v>6900</v>
      </c>
      <c r="V89" t="s">
        <v>229</v>
      </c>
      <c r="W89" t="s">
        <v>6690</v>
      </c>
      <c r="Y89" t="s">
        <v>6690</v>
      </c>
      <c r="AA89" t="s">
        <v>145</v>
      </c>
      <c r="AC89" s="119">
        <v>100</v>
      </c>
      <c r="AD89">
        <v>0</v>
      </c>
      <c r="AE89">
        <v>0</v>
      </c>
      <c r="AF89">
        <v>100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 s="32">
        <v>0</v>
      </c>
      <c r="AO89">
        <v>0</v>
      </c>
      <c r="AP89">
        <v>100</v>
      </c>
      <c r="AQ89">
        <v>0</v>
      </c>
      <c r="AR89">
        <v>0</v>
      </c>
      <c r="BS89" t="s">
        <v>6901</v>
      </c>
      <c r="BV89" t="s">
        <v>6902</v>
      </c>
      <c r="BX89" t="s">
        <v>1619</v>
      </c>
      <c r="BY89" t="s">
        <v>149</v>
      </c>
      <c r="BZ89" t="s">
        <v>3931</v>
      </c>
      <c r="CZ89" t="s">
        <v>6903</v>
      </c>
      <c r="DA89" t="s">
        <v>154</v>
      </c>
      <c r="DE89">
        <v>0</v>
      </c>
      <c r="DF89">
        <v>1900</v>
      </c>
      <c r="DG89" t="s">
        <v>6904</v>
      </c>
      <c r="DH89">
        <v>2</v>
      </c>
      <c r="DI89" s="128" t="s">
        <v>696</v>
      </c>
      <c r="DJ89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89" s="130">
        <f>Table13[[#This Row],[JUST]]*Table13[[#This Row],[Storm Millage]]/1000</f>
        <v>0</v>
      </c>
      <c r="DL89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89" s="136">
        <f>Table13[[#This Row],[JUST]]*Table13[[#This Row],[Recreational Millage]]/1000</f>
        <v>0</v>
      </c>
      <c r="DN89" s="137">
        <f>Table13[[#This Row],[Recreational Assessment]]+Table13[[#This Row],[Storm Assessment]]</f>
        <v>0</v>
      </c>
      <c r="DO89" s="145" t="str">
        <f>Table13[[#This Row],[Recreational Millage]]</f>
        <v>0.0000</v>
      </c>
      <c r="DP89" s="146">
        <f>(Table13[[#This Row],[JUST]]*Table13[[#This Row],[Ad Valorem Recreational Millage]])/1000</f>
        <v>0</v>
      </c>
    </row>
    <row r="90" spans="1:120" x14ac:dyDescent="0.3">
      <c r="A90">
        <v>1144</v>
      </c>
      <c r="B90">
        <v>1</v>
      </c>
      <c r="C90" s="165" t="s">
        <v>7078</v>
      </c>
      <c r="D90" t="s">
        <v>1128</v>
      </c>
      <c r="E90" t="s">
        <v>204</v>
      </c>
      <c r="F90">
        <v>10005131</v>
      </c>
      <c r="G90" s="32" t="s">
        <v>7079</v>
      </c>
      <c r="I90" t="s">
        <v>768</v>
      </c>
      <c r="J90">
        <v>1.7</v>
      </c>
      <c r="K90">
        <v>0</v>
      </c>
      <c r="L90">
        <v>0</v>
      </c>
      <c r="M90">
        <v>1.1759999999999999</v>
      </c>
      <c r="N90" t="s">
        <v>135</v>
      </c>
      <c r="O90" t="s">
        <v>136</v>
      </c>
      <c r="S90" t="s">
        <v>140</v>
      </c>
      <c r="T90">
        <v>8220</v>
      </c>
      <c r="U90" t="s">
        <v>7080</v>
      </c>
      <c r="V90" t="s">
        <v>229</v>
      </c>
      <c r="W90" t="s">
        <v>7081</v>
      </c>
      <c r="X90" t="s">
        <v>7082</v>
      </c>
      <c r="Y90" t="s">
        <v>189</v>
      </c>
      <c r="AA90" t="s">
        <v>176</v>
      </c>
      <c r="AB90" t="s">
        <v>177</v>
      </c>
      <c r="AC90" s="119">
        <v>16732</v>
      </c>
      <c r="AD90">
        <v>0</v>
      </c>
      <c r="AE90">
        <v>0</v>
      </c>
      <c r="AF90">
        <v>6800</v>
      </c>
      <c r="AG90">
        <v>7424</v>
      </c>
      <c r="AH90">
        <v>0</v>
      </c>
      <c r="AI90">
        <v>2508</v>
      </c>
      <c r="AJ90">
        <v>0</v>
      </c>
      <c r="AK90">
        <v>0</v>
      </c>
      <c r="AL90">
        <v>0</v>
      </c>
      <c r="AM90">
        <v>0</v>
      </c>
      <c r="AN90" s="32">
        <v>0</v>
      </c>
      <c r="AO90">
        <v>0</v>
      </c>
      <c r="AP90">
        <v>16490</v>
      </c>
      <c r="AQ90">
        <v>0</v>
      </c>
      <c r="AR90">
        <v>0</v>
      </c>
      <c r="AS90">
        <v>1</v>
      </c>
      <c r="AT90">
        <v>2012</v>
      </c>
      <c r="AV90">
        <v>516</v>
      </c>
      <c r="AW90">
        <v>128</v>
      </c>
      <c r="AX90">
        <v>1</v>
      </c>
      <c r="AY90">
        <v>0</v>
      </c>
      <c r="AZ90">
        <v>0</v>
      </c>
      <c r="BS90" t="s">
        <v>6901</v>
      </c>
      <c r="BV90" t="s">
        <v>6902</v>
      </c>
      <c r="BX90" t="s">
        <v>1619</v>
      </c>
      <c r="BY90" t="s">
        <v>149</v>
      </c>
      <c r="BZ90" t="s">
        <v>3931</v>
      </c>
      <c r="CB90" s="27">
        <v>24412</v>
      </c>
      <c r="CC90">
        <v>25000</v>
      </c>
      <c r="CG90" t="s">
        <v>7083</v>
      </c>
      <c r="CZ90" t="s">
        <v>7084</v>
      </c>
      <c r="DA90" t="s">
        <v>154</v>
      </c>
      <c r="DD90" t="s">
        <v>150</v>
      </c>
      <c r="DE90">
        <v>0</v>
      </c>
      <c r="DF90">
        <v>1900</v>
      </c>
      <c r="DG90" t="s">
        <v>7085</v>
      </c>
      <c r="DH90">
        <v>5</v>
      </c>
      <c r="DI90" s="128" t="s">
        <v>3291</v>
      </c>
      <c r="DJ90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90" s="130">
        <f>Table13[[#This Row],[JUST]]*Table13[[#This Row],[Storm Millage]]/1000</f>
        <v>0</v>
      </c>
      <c r="DL90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90" s="136">
        <f>Table13[[#This Row],[JUST]]*Table13[[#This Row],[Recreational Millage]]/1000</f>
        <v>0</v>
      </c>
      <c r="DN90" s="137">
        <f>Table13[[#This Row],[Recreational Assessment]]+Table13[[#This Row],[Storm Assessment]]</f>
        <v>0</v>
      </c>
      <c r="DO90" s="145" t="str">
        <f>Table13[[#This Row],[Recreational Millage]]</f>
        <v>0.0000</v>
      </c>
      <c r="DP90" s="146">
        <f>(Table13[[#This Row],[JUST]]*Table13[[#This Row],[Ad Valorem Recreational Millage]])/1000</f>
        <v>0</v>
      </c>
    </row>
    <row r="91" spans="1:120" x14ac:dyDescent="0.3">
      <c r="A91">
        <v>348</v>
      </c>
      <c r="B91">
        <v>1</v>
      </c>
      <c r="C91" s="165" t="s">
        <v>12386</v>
      </c>
      <c r="D91" t="s">
        <v>216</v>
      </c>
      <c r="E91" t="s">
        <v>217</v>
      </c>
      <c r="F91">
        <v>10460705</v>
      </c>
      <c r="G91" s="32" t="s">
        <v>12351</v>
      </c>
      <c r="I91" t="s">
        <v>768</v>
      </c>
      <c r="J91">
        <v>1.39</v>
      </c>
      <c r="K91">
        <v>0</v>
      </c>
      <c r="L91">
        <v>0</v>
      </c>
      <c r="M91">
        <v>0.90466000000000002</v>
      </c>
      <c r="N91" t="s">
        <v>135</v>
      </c>
      <c r="O91" t="s">
        <v>136</v>
      </c>
      <c r="P91" t="s">
        <v>137</v>
      </c>
      <c r="Q91" t="s">
        <v>138</v>
      </c>
      <c r="S91" t="s">
        <v>140</v>
      </c>
      <c r="V91" t="s">
        <v>229</v>
      </c>
      <c r="W91" t="s">
        <v>12387</v>
      </c>
      <c r="Y91" t="s">
        <v>12387</v>
      </c>
      <c r="AA91" t="s">
        <v>145</v>
      </c>
      <c r="AC91" s="119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 s="32">
        <v>0</v>
      </c>
      <c r="AO91">
        <v>0</v>
      </c>
      <c r="AP91">
        <v>0</v>
      </c>
      <c r="AQ91">
        <v>0</v>
      </c>
      <c r="AR91">
        <v>0</v>
      </c>
      <c r="BS91" t="s">
        <v>12388</v>
      </c>
      <c r="BT91" t="s">
        <v>12389</v>
      </c>
      <c r="BV91" t="s">
        <v>12296</v>
      </c>
      <c r="BX91" t="s">
        <v>176</v>
      </c>
      <c r="BY91" t="s">
        <v>149</v>
      </c>
      <c r="BZ91" t="s">
        <v>177</v>
      </c>
      <c r="CZ91" t="s">
        <v>12390</v>
      </c>
      <c r="DA91" t="s">
        <v>154</v>
      </c>
      <c r="DE91">
        <v>0</v>
      </c>
      <c r="DF91">
        <v>2001</v>
      </c>
      <c r="DG91" t="s">
        <v>12391</v>
      </c>
      <c r="DH91">
        <v>7</v>
      </c>
      <c r="DI91" s="128" t="s">
        <v>156</v>
      </c>
      <c r="DJ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1" s="130">
        <f>Table13[[#This Row],[JUST]]*Table13[[#This Row],[Storm Millage]]/1000</f>
        <v>0</v>
      </c>
      <c r="DL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91" s="136">
        <f>Table13[[#This Row],[JUST]]*Table13[[#This Row],[Recreational Millage]]/1000</f>
        <v>0</v>
      </c>
      <c r="DN91" s="137">
        <f>Table13[[#This Row],[Recreational Assessment]]+Table13[[#This Row],[Storm Assessment]]</f>
        <v>0</v>
      </c>
      <c r="DO91" s="145" t="e">
        <f>Methodology!#REF!</f>
        <v>#REF!</v>
      </c>
      <c r="DP91" s="146" t="e">
        <f>(Table13[[#This Row],[JUST]]*Table13[[#This Row],[Ad Valorem Recreational Millage]])/1000</f>
        <v>#REF!</v>
      </c>
    </row>
    <row r="92" spans="1:120" x14ac:dyDescent="0.3">
      <c r="A92">
        <v>651</v>
      </c>
      <c r="B92">
        <v>1</v>
      </c>
      <c r="C92" s="165" t="s">
        <v>9359</v>
      </c>
      <c r="D92" t="s">
        <v>3890</v>
      </c>
      <c r="E92" t="s">
        <v>423</v>
      </c>
      <c r="F92">
        <v>10004655</v>
      </c>
      <c r="G92" s="32" t="s">
        <v>9360</v>
      </c>
      <c r="I92" t="s">
        <v>768</v>
      </c>
      <c r="J92">
        <v>0.38</v>
      </c>
      <c r="K92">
        <v>0</v>
      </c>
      <c r="L92">
        <v>0</v>
      </c>
      <c r="M92">
        <v>0.376</v>
      </c>
      <c r="N92" t="s">
        <v>135</v>
      </c>
      <c r="O92" t="s">
        <v>136</v>
      </c>
      <c r="P92" t="s">
        <v>137</v>
      </c>
      <c r="Q92" t="s">
        <v>138</v>
      </c>
      <c r="R92" t="s">
        <v>6899</v>
      </c>
      <c r="S92" t="s">
        <v>140</v>
      </c>
      <c r="T92">
        <v>9500</v>
      </c>
      <c r="U92" t="s">
        <v>9361</v>
      </c>
      <c r="V92" t="s">
        <v>229</v>
      </c>
      <c r="W92" t="s">
        <v>9362</v>
      </c>
      <c r="X92" t="s">
        <v>9363</v>
      </c>
      <c r="Y92" t="s">
        <v>189</v>
      </c>
      <c r="AA92" t="s">
        <v>145</v>
      </c>
      <c r="AB92" t="s">
        <v>146</v>
      </c>
      <c r="AC92" s="119">
        <v>19</v>
      </c>
      <c r="AD92">
        <v>19</v>
      </c>
      <c r="AE92">
        <v>19</v>
      </c>
      <c r="AF92">
        <v>19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 s="32">
        <v>0</v>
      </c>
      <c r="AO92">
        <v>0</v>
      </c>
      <c r="AP92">
        <v>0</v>
      </c>
      <c r="AQ92">
        <v>0</v>
      </c>
      <c r="AR92">
        <v>0</v>
      </c>
      <c r="BS92" t="s">
        <v>9364</v>
      </c>
      <c r="BT92" t="s">
        <v>9365</v>
      </c>
      <c r="BV92" t="s">
        <v>9366</v>
      </c>
      <c r="BX92" t="s">
        <v>9367</v>
      </c>
      <c r="BY92" t="s">
        <v>149</v>
      </c>
      <c r="BZ92" t="s">
        <v>9368</v>
      </c>
      <c r="CZ92" t="s">
        <v>9369</v>
      </c>
      <c r="DA92" t="s">
        <v>154</v>
      </c>
      <c r="DE92">
        <v>0</v>
      </c>
      <c r="DF92">
        <v>1900</v>
      </c>
      <c r="DG92" t="s">
        <v>9370</v>
      </c>
      <c r="DH92">
        <v>2</v>
      </c>
      <c r="DI92" s="128" t="s">
        <v>696</v>
      </c>
      <c r="DJ92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92" s="130">
        <f>Table13[[#This Row],[JUST]]*Table13[[#This Row],[Storm Millage]]/1000</f>
        <v>0</v>
      </c>
      <c r="DL92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92" s="136">
        <f>Table13[[#This Row],[JUST]]*Table13[[#This Row],[Recreational Millage]]/1000</f>
        <v>0</v>
      </c>
      <c r="DN92" s="137">
        <f>Table13[[#This Row],[Recreational Assessment]]+Table13[[#This Row],[Storm Assessment]]</f>
        <v>0</v>
      </c>
      <c r="DO92" s="145" t="str">
        <f>Table13[[#This Row],[Recreational Millage]]</f>
        <v>0.0000</v>
      </c>
      <c r="DP92" s="146">
        <f>(Table13[[#This Row],[JUST]]*Table13[[#This Row],[Ad Valorem Recreational Millage]])/1000</f>
        <v>0</v>
      </c>
    </row>
    <row r="93" spans="1:120" x14ac:dyDescent="0.3">
      <c r="A93">
        <v>665</v>
      </c>
      <c r="B93">
        <v>1</v>
      </c>
      <c r="C93" s="165" t="s">
        <v>12148</v>
      </c>
      <c r="D93" t="s">
        <v>3890</v>
      </c>
      <c r="E93" t="s">
        <v>204</v>
      </c>
      <c r="F93">
        <v>10004653</v>
      </c>
      <c r="G93" s="32" t="s">
        <v>9360</v>
      </c>
      <c r="I93" t="s">
        <v>768</v>
      </c>
      <c r="J93">
        <v>1.03</v>
      </c>
      <c r="K93">
        <v>0</v>
      </c>
      <c r="L93">
        <v>0</v>
      </c>
      <c r="M93">
        <v>1.03</v>
      </c>
      <c r="N93" t="s">
        <v>135</v>
      </c>
      <c r="O93" t="s">
        <v>136</v>
      </c>
      <c r="R93" t="s">
        <v>6899</v>
      </c>
      <c r="S93" t="s">
        <v>140</v>
      </c>
      <c r="T93">
        <v>9500</v>
      </c>
      <c r="U93" t="s">
        <v>9361</v>
      </c>
      <c r="V93" t="s">
        <v>229</v>
      </c>
      <c r="W93" t="s">
        <v>12149</v>
      </c>
      <c r="X93" t="s">
        <v>12150</v>
      </c>
      <c r="Y93" t="s">
        <v>189</v>
      </c>
      <c r="AA93" t="s">
        <v>145</v>
      </c>
      <c r="AB93" t="s">
        <v>146</v>
      </c>
      <c r="AC93" s="119">
        <v>52</v>
      </c>
      <c r="AD93">
        <v>52</v>
      </c>
      <c r="AE93">
        <v>52</v>
      </c>
      <c r="AF93">
        <v>52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 s="32">
        <v>0</v>
      </c>
      <c r="AO93">
        <v>0</v>
      </c>
      <c r="AP93">
        <v>0</v>
      </c>
      <c r="AQ93">
        <v>0</v>
      </c>
      <c r="AR93">
        <v>0</v>
      </c>
      <c r="BS93" t="s">
        <v>12151</v>
      </c>
      <c r="BV93" t="s">
        <v>12152</v>
      </c>
      <c r="BX93" t="s">
        <v>12153</v>
      </c>
      <c r="BY93" t="s">
        <v>331</v>
      </c>
      <c r="BZ93" t="s">
        <v>12154</v>
      </c>
      <c r="CZ93" t="s">
        <v>12155</v>
      </c>
      <c r="DA93" t="s">
        <v>154</v>
      </c>
      <c r="DE93">
        <v>0</v>
      </c>
      <c r="DF93">
        <v>1900</v>
      </c>
      <c r="DG93" t="s">
        <v>12156</v>
      </c>
      <c r="DH93">
        <v>2</v>
      </c>
      <c r="DI93" s="128" t="s">
        <v>696</v>
      </c>
      <c r="DJ93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93" s="130">
        <f>Table13[[#This Row],[JUST]]*Table13[[#This Row],[Storm Millage]]/1000</f>
        <v>0</v>
      </c>
      <c r="DL93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93" s="136">
        <f>Table13[[#This Row],[JUST]]*Table13[[#This Row],[Recreational Millage]]/1000</f>
        <v>0</v>
      </c>
      <c r="DN93" s="137">
        <f>Table13[[#This Row],[Recreational Assessment]]+Table13[[#This Row],[Storm Assessment]]</f>
        <v>0</v>
      </c>
      <c r="DO93" s="145" t="str">
        <f>Table13[[#This Row],[Recreational Millage]]</f>
        <v>0.0000</v>
      </c>
      <c r="DP93" s="146">
        <f>(Table13[[#This Row],[JUST]]*Table13[[#This Row],[Ad Valorem Recreational Millage]])/1000</f>
        <v>0</v>
      </c>
    </row>
    <row r="94" spans="1:120" x14ac:dyDescent="0.3">
      <c r="A94">
        <v>670</v>
      </c>
      <c r="B94">
        <v>1</v>
      </c>
      <c r="C94" s="165" t="s">
        <v>12236</v>
      </c>
      <c r="D94" t="s">
        <v>1128</v>
      </c>
      <c r="E94" t="s">
        <v>271</v>
      </c>
      <c r="F94">
        <v>10004651</v>
      </c>
      <c r="G94" s="32" t="s">
        <v>9360</v>
      </c>
      <c r="I94" t="s">
        <v>226</v>
      </c>
      <c r="J94">
        <v>1</v>
      </c>
      <c r="K94">
        <v>0</v>
      </c>
      <c r="L94">
        <v>0</v>
      </c>
      <c r="M94">
        <v>1.6679999999999999</v>
      </c>
      <c r="N94" t="s">
        <v>135</v>
      </c>
      <c r="O94" t="s">
        <v>136</v>
      </c>
      <c r="R94" t="s">
        <v>6899</v>
      </c>
      <c r="S94" t="s">
        <v>140</v>
      </c>
      <c r="T94">
        <v>9500</v>
      </c>
      <c r="U94" t="s">
        <v>9361</v>
      </c>
      <c r="V94" t="s">
        <v>229</v>
      </c>
      <c r="W94" t="s">
        <v>12237</v>
      </c>
      <c r="X94" t="s">
        <v>12238</v>
      </c>
      <c r="Y94" t="s">
        <v>189</v>
      </c>
      <c r="AA94" t="s">
        <v>145</v>
      </c>
      <c r="AB94" t="s">
        <v>146</v>
      </c>
      <c r="AC94" s="119">
        <v>50</v>
      </c>
      <c r="AD94">
        <v>50</v>
      </c>
      <c r="AE94">
        <v>50</v>
      </c>
      <c r="AF94">
        <v>50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 s="32">
        <v>0</v>
      </c>
      <c r="AO94">
        <v>0</v>
      </c>
      <c r="AP94">
        <v>0</v>
      </c>
      <c r="AQ94">
        <v>0</v>
      </c>
      <c r="AR94">
        <v>0</v>
      </c>
      <c r="BS94" t="s">
        <v>12239</v>
      </c>
      <c r="BU94" t="s">
        <v>191</v>
      </c>
      <c r="BV94" t="s">
        <v>192</v>
      </c>
      <c r="BX94" t="s">
        <v>193</v>
      </c>
      <c r="BY94" t="s">
        <v>194</v>
      </c>
      <c r="BZ94" t="s">
        <v>195</v>
      </c>
      <c r="CZ94" t="s">
        <v>12240</v>
      </c>
      <c r="DA94" t="s">
        <v>154</v>
      </c>
      <c r="DE94">
        <v>0</v>
      </c>
      <c r="DF94">
        <v>1900</v>
      </c>
      <c r="DG94" t="s">
        <v>12241</v>
      </c>
      <c r="DH94">
        <v>2</v>
      </c>
      <c r="DI94" s="128" t="s">
        <v>696</v>
      </c>
      <c r="DJ94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94" s="130">
        <f>Table13[[#This Row],[JUST]]*Table13[[#This Row],[Storm Millage]]/1000</f>
        <v>0</v>
      </c>
      <c r="DL94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94" s="136">
        <f>Table13[[#This Row],[JUST]]*Table13[[#This Row],[Recreational Millage]]/1000</f>
        <v>0</v>
      </c>
      <c r="DN94" s="137">
        <f>Table13[[#This Row],[Recreational Assessment]]+Table13[[#This Row],[Storm Assessment]]</f>
        <v>0</v>
      </c>
      <c r="DO94" s="145" t="str">
        <f>Table13[[#This Row],[Recreational Millage]]</f>
        <v>0.0000</v>
      </c>
      <c r="DP94" s="146">
        <f>(Table13[[#This Row],[JUST]]*Table13[[#This Row],[Ad Valorem Recreational Millage]])/1000</f>
        <v>0</v>
      </c>
    </row>
    <row r="95" spans="1:120" x14ac:dyDescent="0.3">
      <c r="A95">
        <v>869</v>
      </c>
      <c r="B95">
        <v>1</v>
      </c>
      <c r="C95" s="165" t="s">
        <v>12242</v>
      </c>
      <c r="D95" t="s">
        <v>3484</v>
      </c>
      <c r="E95" t="s">
        <v>170</v>
      </c>
      <c r="F95">
        <v>10004643</v>
      </c>
      <c r="G95" s="32" t="s">
        <v>9360</v>
      </c>
      <c r="I95" t="s">
        <v>226</v>
      </c>
      <c r="J95">
        <v>1</v>
      </c>
      <c r="K95">
        <v>0</v>
      </c>
      <c r="L95">
        <v>0</v>
      </c>
      <c r="M95">
        <v>0.66800000000000004</v>
      </c>
      <c r="N95" t="s">
        <v>135</v>
      </c>
      <c r="O95" t="s">
        <v>136</v>
      </c>
      <c r="R95" t="s">
        <v>6899</v>
      </c>
      <c r="S95" t="s">
        <v>140</v>
      </c>
      <c r="T95">
        <v>9500</v>
      </c>
      <c r="U95" t="s">
        <v>9361</v>
      </c>
      <c r="V95" t="s">
        <v>229</v>
      </c>
      <c r="W95" t="s">
        <v>6690</v>
      </c>
      <c r="Y95" t="s">
        <v>6690</v>
      </c>
      <c r="AA95" t="s">
        <v>145</v>
      </c>
      <c r="AC95" s="119">
        <v>50</v>
      </c>
      <c r="AD95">
        <v>50</v>
      </c>
      <c r="AE95">
        <v>50</v>
      </c>
      <c r="AF95">
        <v>50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 s="32">
        <v>0</v>
      </c>
      <c r="AO95">
        <v>0</v>
      </c>
      <c r="AP95">
        <v>0</v>
      </c>
      <c r="AQ95">
        <v>0</v>
      </c>
      <c r="AR95">
        <v>0</v>
      </c>
      <c r="BS95" t="s">
        <v>12243</v>
      </c>
      <c r="BU95" t="s">
        <v>12244</v>
      </c>
      <c r="BV95" t="s">
        <v>12245</v>
      </c>
      <c r="BX95" t="s">
        <v>145</v>
      </c>
      <c r="BY95" t="s">
        <v>149</v>
      </c>
      <c r="BZ95" t="s">
        <v>146</v>
      </c>
      <c r="CZ95" t="s">
        <v>12246</v>
      </c>
      <c r="DA95" t="s">
        <v>154</v>
      </c>
      <c r="DE95">
        <v>0</v>
      </c>
      <c r="DF95">
        <v>1900</v>
      </c>
      <c r="DG95" t="s">
        <v>12247</v>
      </c>
      <c r="DH95">
        <v>2</v>
      </c>
      <c r="DI95" s="128" t="s">
        <v>696</v>
      </c>
      <c r="DJ95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95" s="130">
        <f>Table13[[#This Row],[JUST]]*Table13[[#This Row],[Storm Millage]]/1000</f>
        <v>0</v>
      </c>
      <c r="DL95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95" s="136">
        <f>Table13[[#This Row],[JUST]]*Table13[[#This Row],[Recreational Millage]]/1000</f>
        <v>0</v>
      </c>
      <c r="DN95" s="137">
        <f>Table13[[#This Row],[Recreational Assessment]]+Table13[[#This Row],[Storm Assessment]]</f>
        <v>0</v>
      </c>
      <c r="DO95" s="145" t="str">
        <f>Table13[[#This Row],[Recreational Millage]]</f>
        <v>0.0000</v>
      </c>
      <c r="DP95" s="146">
        <f>(Table13[[#This Row],[JUST]]*Table13[[#This Row],[Ad Valorem Recreational Millage]])/1000</f>
        <v>0</v>
      </c>
    </row>
    <row r="96" spans="1:120" x14ac:dyDescent="0.3">
      <c r="A96">
        <v>664</v>
      </c>
      <c r="B96">
        <v>1</v>
      </c>
      <c r="C96" s="165" t="s">
        <v>12248</v>
      </c>
      <c r="D96" t="s">
        <v>3890</v>
      </c>
      <c r="E96" t="s">
        <v>271</v>
      </c>
      <c r="F96">
        <v>10004654</v>
      </c>
      <c r="G96" s="32" t="s">
        <v>9360</v>
      </c>
      <c r="I96" t="s">
        <v>768</v>
      </c>
      <c r="J96">
        <v>1.42</v>
      </c>
      <c r="K96">
        <v>0</v>
      </c>
      <c r="L96">
        <v>0</v>
      </c>
      <c r="M96">
        <v>1.421</v>
      </c>
      <c r="N96" t="s">
        <v>135</v>
      </c>
      <c r="O96" t="s">
        <v>136</v>
      </c>
      <c r="R96" t="s">
        <v>6899</v>
      </c>
      <c r="S96" t="s">
        <v>140</v>
      </c>
      <c r="T96">
        <v>9500</v>
      </c>
      <c r="U96" t="s">
        <v>9361</v>
      </c>
      <c r="V96" t="s">
        <v>229</v>
      </c>
      <c r="W96" t="s">
        <v>6690</v>
      </c>
      <c r="Y96" t="s">
        <v>6690</v>
      </c>
      <c r="AA96" t="s">
        <v>145</v>
      </c>
      <c r="AC96" s="119">
        <v>71</v>
      </c>
      <c r="AD96">
        <v>71</v>
      </c>
      <c r="AE96">
        <v>71</v>
      </c>
      <c r="AF96">
        <v>71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 s="32">
        <v>0</v>
      </c>
      <c r="AO96">
        <v>0</v>
      </c>
      <c r="AP96">
        <v>0</v>
      </c>
      <c r="AQ96">
        <v>0</v>
      </c>
      <c r="AR96">
        <v>0</v>
      </c>
      <c r="BS96" t="s">
        <v>12249</v>
      </c>
      <c r="BT96" t="s">
        <v>12250</v>
      </c>
      <c r="BV96" t="s">
        <v>12251</v>
      </c>
      <c r="BX96" t="s">
        <v>11058</v>
      </c>
      <c r="BY96" t="s">
        <v>149</v>
      </c>
      <c r="BZ96" t="s">
        <v>12252</v>
      </c>
      <c r="CB96" s="27">
        <v>38625</v>
      </c>
      <c r="CC96">
        <v>28200</v>
      </c>
      <c r="CD96" t="s">
        <v>150</v>
      </c>
      <c r="CE96" t="s">
        <v>655</v>
      </c>
      <c r="CF96" t="s">
        <v>655</v>
      </c>
      <c r="CG96" t="s">
        <v>12253</v>
      </c>
      <c r="CZ96" t="s">
        <v>12254</v>
      </c>
      <c r="DA96" t="s">
        <v>154</v>
      </c>
      <c r="DE96">
        <v>0</v>
      </c>
      <c r="DF96">
        <v>1900</v>
      </c>
      <c r="DG96" t="s">
        <v>12255</v>
      </c>
      <c r="DH96">
        <v>2</v>
      </c>
      <c r="DI96" s="128" t="s">
        <v>696</v>
      </c>
      <c r="DJ96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96" s="130">
        <f>Table13[[#This Row],[JUST]]*Table13[[#This Row],[Storm Millage]]/1000</f>
        <v>0</v>
      </c>
      <c r="DL96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96" s="136">
        <f>Table13[[#This Row],[JUST]]*Table13[[#This Row],[Recreational Millage]]/1000</f>
        <v>0</v>
      </c>
      <c r="DN96" s="137">
        <f>Table13[[#This Row],[Recreational Assessment]]+Table13[[#This Row],[Storm Assessment]]</f>
        <v>0</v>
      </c>
      <c r="DO96" s="145" t="str">
        <f>Table13[[#This Row],[Recreational Millage]]</f>
        <v>0.0000</v>
      </c>
      <c r="DP96" s="146">
        <f>(Table13[[#This Row],[JUST]]*Table13[[#This Row],[Ad Valorem Recreational Millage]])/1000</f>
        <v>0</v>
      </c>
    </row>
    <row r="97" spans="1:120" x14ac:dyDescent="0.3">
      <c r="A97">
        <v>406</v>
      </c>
      <c r="B97">
        <v>1</v>
      </c>
      <c r="C97" s="165" t="s">
        <v>12299</v>
      </c>
      <c r="D97" t="s">
        <v>216</v>
      </c>
      <c r="E97" t="s">
        <v>217</v>
      </c>
      <c r="F97">
        <v>10462755</v>
      </c>
      <c r="G97" s="32" t="s">
        <v>12269</v>
      </c>
      <c r="I97" t="s">
        <v>768</v>
      </c>
      <c r="J97">
        <v>7.08</v>
      </c>
      <c r="K97">
        <v>0</v>
      </c>
      <c r="L97">
        <v>0</v>
      </c>
      <c r="M97">
        <v>6.7597300000000002</v>
      </c>
      <c r="N97" t="s">
        <v>135</v>
      </c>
      <c r="O97" t="s">
        <v>136</v>
      </c>
      <c r="S97" t="s">
        <v>140</v>
      </c>
      <c r="V97" t="s">
        <v>229</v>
      </c>
      <c r="W97" t="s">
        <v>12300</v>
      </c>
      <c r="X97" t="s">
        <v>12301</v>
      </c>
      <c r="Y97" t="s">
        <v>7841</v>
      </c>
      <c r="AA97" t="s">
        <v>145</v>
      </c>
      <c r="AC97" s="119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 s="32">
        <v>0</v>
      </c>
      <c r="AO97">
        <v>0</v>
      </c>
      <c r="AP97">
        <v>0</v>
      </c>
      <c r="AQ97">
        <v>0</v>
      </c>
      <c r="AR97">
        <v>0</v>
      </c>
      <c r="AS97">
        <v>1</v>
      </c>
      <c r="AT97">
        <v>1990</v>
      </c>
      <c r="AV97">
        <v>1911</v>
      </c>
      <c r="AW97">
        <v>1505</v>
      </c>
      <c r="AX97">
        <v>1</v>
      </c>
      <c r="AY97">
        <v>0</v>
      </c>
      <c r="AZ97">
        <v>0</v>
      </c>
      <c r="BC97" t="s">
        <v>233</v>
      </c>
      <c r="BS97" t="s">
        <v>12302</v>
      </c>
      <c r="BV97" t="s">
        <v>12303</v>
      </c>
      <c r="BX97" t="s">
        <v>145</v>
      </c>
      <c r="BY97" t="s">
        <v>149</v>
      </c>
      <c r="BZ97" t="s">
        <v>146</v>
      </c>
      <c r="CZ97" t="s">
        <v>12304</v>
      </c>
      <c r="DA97" t="s">
        <v>154</v>
      </c>
      <c r="DE97">
        <v>0</v>
      </c>
      <c r="DF97">
        <v>2001</v>
      </c>
      <c r="DG97" t="s">
        <v>12305</v>
      </c>
      <c r="DH97">
        <v>7</v>
      </c>
      <c r="DI97" s="128" t="s">
        <v>156</v>
      </c>
      <c r="DJ97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97" s="130">
        <f>Table13[[#This Row],[JUST]]*Table13[[#This Row],[Storm Millage]]/1000</f>
        <v>0</v>
      </c>
      <c r="DL97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97" s="136">
        <f>Table13[[#This Row],[JUST]]*Table13[[#This Row],[Recreational Millage]]/1000</f>
        <v>0</v>
      </c>
      <c r="DN97" s="137">
        <f>Table13[[#This Row],[Recreational Assessment]]+Table13[[#This Row],[Storm Assessment]]</f>
        <v>0</v>
      </c>
      <c r="DO97" s="145" t="str">
        <f>Table13[[#This Row],[Recreational Millage]]</f>
        <v>0.0000</v>
      </c>
      <c r="DP97" s="146">
        <f>(Table13[[#This Row],[JUST]]*Table13[[#This Row],[Ad Valorem Recreational Millage]])/1000</f>
        <v>0</v>
      </c>
    </row>
    <row r="98" spans="1:120" x14ac:dyDescent="0.3">
      <c r="A98">
        <v>10</v>
      </c>
      <c r="B98">
        <v>1</v>
      </c>
      <c r="C98" s="165" t="s">
        <v>12358</v>
      </c>
      <c r="D98" t="s">
        <v>216</v>
      </c>
      <c r="E98" t="s">
        <v>217</v>
      </c>
      <c r="F98">
        <v>10460704</v>
      </c>
      <c r="G98" s="32" t="s">
        <v>616</v>
      </c>
      <c r="I98" t="s">
        <v>226</v>
      </c>
      <c r="J98">
        <v>12</v>
      </c>
      <c r="K98">
        <v>0</v>
      </c>
      <c r="L98">
        <v>0</v>
      </c>
      <c r="M98">
        <v>0.18919</v>
      </c>
      <c r="N98" t="s">
        <v>135</v>
      </c>
      <c r="O98" t="s">
        <v>136</v>
      </c>
      <c r="P98" t="s">
        <v>137</v>
      </c>
      <c r="Q98" t="s">
        <v>138</v>
      </c>
      <c r="S98" t="s">
        <v>140</v>
      </c>
      <c r="V98" t="s">
        <v>229</v>
      </c>
      <c r="W98" t="s">
        <v>12359</v>
      </c>
      <c r="Y98" t="s">
        <v>12359</v>
      </c>
      <c r="AA98" t="s">
        <v>145</v>
      </c>
      <c r="AC98" s="119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 s="32">
        <v>0</v>
      </c>
      <c r="AO98">
        <v>0</v>
      </c>
      <c r="AP98">
        <v>0</v>
      </c>
      <c r="AQ98">
        <v>0</v>
      </c>
      <c r="AR98">
        <v>0</v>
      </c>
      <c r="BS98" t="s">
        <v>12360</v>
      </c>
      <c r="BT98" t="s">
        <v>12295</v>
      </c>
      <c r="BV98" t="s">
        <v>12296</v>
      </c>
      <c r="BX98" t="s">
        <v>176</v>
      </c>
      <c r="BY98" t="s">
        <v>149</v>
      </c>
      <c r="BZ98" t="s">
        <v>177</v>
      </c>
      <c r="CB98" s="27">
        <v>31778</v>
      </c>
      <c r="CC98">
        <v>1650000</v>
      </c>
      <c r="CD98" t="s">
        <v>150</v>
      </c>
      <c r="CE98" t="s">
        <v>181</v>
      </c>
      <c r="CF98" t="s">
        <v>181</v>
      </c>
      <c r="CG98" t="s">
        <v>12361</v>
      </c>
      <c r="CZ98" t="s">
        <v>12362</v>
      </c>
      <c r="DA98" t="s">
        <v>154</v>
      </c>
      <c r="DE98">
        <v>0</v>
      </c>
      <c r="DF98">
        <v>2001</v>
      </c>
      <c r="DG98" t="s">
        <v>12363</v>
      </c>
      <c r="DH98">
        <v>7</v>
      </c>
      <c r="DI98" s="128" t="s">
        <v>156</v>
      </c>
      <c r="DJ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8" s="130">
        <f>Table13[[#This Row],[JUST]]*Table13[[#This Row],[Storm Millage]]/1000</f>
        <v>0</v>
      </c>
      <c r="DL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8" s="136">
        <f>Table13[[#This Row],[JUST]]*Table13[[#This Row],[Recreational Millage]]/1000</f>
        <v>0</v>
      </c>
      <c r="DN98" s="137">
        <f>Table13[[#This Row],[Recreational Assessment]]+Table13[[#This Row],[Storm Assessment]]</f>
        <v>0</v>
      </c>
      <c r="DO98" s="145" t="e">
        <f>Methodology!#REF!</f>
        <v>#REF!</v>
      </c>
      <c r="DP98" s="146" t="e">
        <f>(Table13[[#This Row],[JUST]]*Table13[[#This Row],[Ad Valorem Recreational Millage]])/1000</f>
        <v>#REF!</v>
      </c>
    </row>
    <row r="99" spans="1:120" x14ac:dyDescent="0.3">
      <c r="A99">
        <v>295</v>
      </c>
      <c r="B99">
        <v>1</v>
      </c>
      <c r="C99" s="165" t="s">
        <v>12344</v>
      </c>
      <c r="D99" t="s">
        <v>216</v>
      </c>
      <c r="E99" t="s">
        <v>217</v>
      </c>
      <c r="F99">
        <v>10462756</v>
      </c>
      <c r="G99" s="32" t="s">
        <v>616</v>
      </c>
      <c r="I99" t="s">
        <v>226</v>
      </c>
      <c r="J99">
        <v>1</v>
      </c>
      <c r="K99">
        <v>33150</v>
      </c>
      <c r="L99">
        <v>0</v>
      </c>
      <c r="M99">
        <v>0.76090000000000002</v>
      </c>
      <c r="N99" t="s">
        <v>135</v>
      </c>
      <c r="O99" t="s">
        <v>136</v>
      </c>
      <c r="P99" t="s">
        <v>137</v>
      </c>
      <c r="Q99" t="s">
        <v>138</v>
      </c>
      <c r="R99" t="s">
        <v>5636</v>
      </c>
      <c r="S99" t="s">
        <v>140</v>
      </c>
      <c r="T99">
        <v>9925</v>
      </c>
      <c r="U99" t="s">
        <v>675</v>
      </c>
      <c r="V99" t="s">
        <v>205</v>
      </c>
      <c r="W99" t="s">
        <v>12345</v>
      </c>
      <c r="Y99" t="s">
        <v>12345</v>
      </c>
      <c r="AA99" t="s">
        <v>145</v>
      </c>
      <c r="AC99" s="11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 s="32">
        <v>0</v>
      </c>
      <c r="AO99">
        <v>0</v>
      </c>
      <c r="AP99">
        <v>0</v>
      </c>
      <c r="AQ99">
        <v>0</v>
      </c>
      <c r="AR99">
        <v>0</v>
      </c>
      <c r="BS99" t="s">
        <v>12346</v>
      </c>
      <c r="BT99" t="s">
        <v>12347</v>
      </c>
      <c r="BV99" t="s">
        <v>12296</v>
      </c>
      <c r="BX99" t="s">
        <v>176</v>
      </c>
      <c r="BY99" t="s">
        <v>149</v>
      </c>
      <c r="BZ99" t="s">
        <v>177</v>
      </c>
      <c r="CZ99" t="s">
        <v>12348</v>
      </c>
      <c r="DA99" t="s">
        <v>154</v>
      </c>
      <c r="DE99">
        <v>0</v>
      </c>
      <c r="DF99">
        <v>2001</v>
      </c>
      <c r="DG99" t="s">
        <v>12349</v>
      </c>
      <c r="DH99">
        <v>7</v>
      </c>
      <c r="DI99" s="128" t="s">
        <v>156</v>
      </c>
      <c r="DJ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9" s="130">
        <f>Table13[[#This Row],[JUST]]*Table13[[#This Row],[Storm Millage]]/1000</f>
        <v>0</v>
      </c>
      <c r="DL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9" s="136">
        <f>Table13[[#This Row],[JUST]]*Table13[[#This Row],[Recreational Millage]]/1000</f>
        <v>0</v>
      </c>
      <c r="DN99" s="137">
        <f>Table13[[#This Row],[Recreational Assessment]]+Table13[[#This Row],[Storm Assessment]]</f>
        <v>0</v>
      </c>
      <c r="DO99" s="145" t="e">
        <f>Methodology!#REF!</f>
        <v>#REF!</v>
      </c>
      <c r="DP99" s="146" t="e">
        <f>(Table13[[#This Row],[JUST]]*Table13[[#This Row],[Ad Valorem Recreational Millage]])/1000</f>
        <v>#REF!</v>
      </c>
    </row>
    <row r="100" spans="1:120" x14ac:dyDescent="0.3">
      <c r="A100">
        <v>495</v>
      </c>
      <c r="B100">
        <v>1</v>
      </c>
      <c r="C100" s="165" t="s">
        <v>12396</v>
      </c>
      <c r="D100" t="s">
        <v>216</v>
      </c>
      <c r="E100" t="s">
        <v>217</v>
      </c>
      <c r="F100">
        <v>10004102</v>
      </c>
      <c r="G100" s="32" t="s">
        <v>12351</v>
      </c>
      <c r="I100" t="s">
        <v>226</v>
      </c>
      <c r="J100">
        <v>1</v>
      </c>
      <c r="K100">
        <v>8517</v>
      </c>
      <c r="L100">
        <v>0</v>
      </c>
      <c r="M100">
        <v>0.42437999999999998</v>
      </c>
      <c r="N100" t="s">
        <v>135</v>
      </c>
      <c r="O100" t="s">
        <v>136</v>
      </c>
      <c r="P100" t="s">
        <v>137</v>
      </c>
      <c r="Q100" t="s">
        <v>138</v>
      </c>
      <c r="R100" t="s">
        <v>5636</v>
      </c>
      <c r="S100" t="s">
        <v>140</v>
      </c>
      <c r="T100">
        <v>9925</v>
      </c>
      <c r="U100" t="s">
        <v>675</v>
      </c>
      <c r="V100" t="s">
        <v>205</v>
      </c>
      <c r="W100" t="s">
        <v>12397</v>
      </c>
      <c r="Y100" t="s">
        <v>12397</v>
      </c>
      <c r="AA100" t="s">
        <v>145</v>
      </c>
      <c r="AB100" t="s">
        <v>146</v>
      </c>
      <c r="AC100" s="119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 s="32">
        <v>0</v>
      </c>
      <c r="AO100">
        <v>0</v>
      </c>
      <c r="AP100">
        <v>0</v>
      </c>
      <c r="AQ100">
        <v>0</v>
      </c>
      <c r="AR100">
        <v>0</v>
      </c>
      <c r="BS100" t="s">
        <v>12398</v>
      </c>
      <c r="BT100" t="s">
        <v>12399</v>
      </c>
      <c r="BV100" t="s">
        <v>12400</v>
      </c>
      <c r="BX100" t="s">
        <v>1619</v>
      </c>
      <c r="BY100" t="s">
        <v>149</v>
      </c>
      <c r="BZ100" t="s">
        <v>3372</v>
      </c>
      <c r="CZ100" t="s">
        <v>12401</v>
      </c>
      <c r="DA100" t="s">
        <v>154</v>
      </c>
      <c r="DE100">
        <v>0</v>
      </c>
      <c r="DF100">
        <v>1994</v>
      </c>
      <c r="DG100" t="s">
        <v>12402</v>
      </c>
      <c r="DH100">
        <v>7</v>
      </c>
      <c r="DI100" s="128" t="s">
        <v>156</v>
      </c>
      <c r="DJ1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0" s="130">
        <f>Table13[[#This Row],[JUST]]*Table13[[#This Row],[Storm Millage]]/1000</f>
        <v>0</v>
      </c>
      <c r="DL1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00" s="136">
        <f>Table13[[#This Row],[JUST]]*Table13[[#This Row],[Recreational Millage]]/1000</f>
        <v>0</v>
      </c>
      <c r="DN100" s="137">
        <f>Table13[[#This Row],[Recreational Assessment]]+Table13[[#This Row],[Storm Assessment]]</f>
        <v>0</v>
      </c>
      <c r="DO100" s="145" t="e">
        <f>Methodology!#REF!</f>
        <v>#REF!</v>
      </c>
      <c r="DP100" s="146" t="e">
        <f>(Table13[[#This Row],[JUST]]*Table13[[#This Row],[Ad Valorem Recreational Millage]])/1000</f>
        <v>#REF!</v>
      </c>
    </row>
    <row r="101" spans="1:120" x14ac:dyDescent="0.3">
      <c r="A101">
        <v>502</v>
      </c>
      <c r="B101">
        <v>1</v>
      </c>
      <c r="C101" s="165" t="s">
        <v>12350</v>
      </c>
      <c r="D101" t="s">
        <v>216</v>
      </c>
      <c r="E101" t="s">
        <v>217</v>
      </c>
      <c r="F101">
        <v>10550050</v>
      </c>
      <c r="G101" s="32" t="s">
        <v>12351</v>
      </c>
      <c r="I101" t="s">
        <v>768</v>
      </c>
      <c r="J101">
        <v>0.33</v>
      </c>
      <c r="M101">
        <v>0.49297999999999997</v>
      </c>
      <c r="N101" t="s">
        <v>135</v>
      </c>
      <c r="O101" t="s">
        <v>136</v>
      </c>
      <c r="P101" t="s">
        <v>137</v>
      </c>
      <c r="Q101" t="s">
        <v>138</v>
      </c>
      <c r="S101" t="s">
        <v>140</v>
      </c>
      <c r="V101" t="s">
        <v>229</v>
      </c>
      <c r="W101" t="s">
        <v>12352</v>
      </c>
      <c r="X101" t="s">
        <v>12353</v>
      </c>
      <c r="Y101" t="s">
        <v>5646</v>
      </c>
      <c r="AA101" t="s">
        <v>145</v>
      </c>
      <c r="AC101" s="119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 s="32">
        <v>0</v>
      </c>
      <c r="AO101">
        <v>0</v>
      </c>
      <c r="AP101">
        <v>0</v>
      </c>
      <c r="AQ101">
        <v>0</v>
      </c>
      <c r="AR101">
        <v>0</v>
      </c>
      <c r="BS101" t="s">
        <v>12354</v>
      </c>
      <c r="BT101" t="s">
        <v>12355</v>
      </c>
      <c r="BV101" t="s">
        <v>12296</v>
      </c>
      <c r="BX101" t="s">
        <v>176</v>
      </c>
      <c r="BY101" t="s">
        <v>149</v>
      </c>
      <c r="BZ101" t="s">
        <v>177</v>
      </c>
      <c r="CZ101" t="s">
        <v>12356</v>
      </c>
      <c r="DA101" t="s">
        <v>154</v>
      </c>
      <c r="DF101">
        <v>2008</v>
      </c>
      <c r="DG101" t="s">
        <v>12357</v>
      </c>
      <c r="DH101">
        <v>1</v>
      </c>
      <c r="DI101" s="128" t="s">
        <v>244</v>
      </c>
      <c r="DJ1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1" s="130">
        <f>Table13[[#This Row],[JUST]]*Table13[[#This Row],[Storm Millage]]/1000</f>
        <v>0</v>
      </c>
      <c r="DL1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01" s="136">
        <f>Table13[[#This Row],[JUST]]*Table13[[#This Row],[Recreational Millage]]/1000</f>
        <v>0</v>
      </c>
      <c r="DN101" s="137">
        <f>Table13[[#This Row],[Recreational Assessment]]+Table13[[#This Row],[Storm Assessment]]</f>
        <v>0</v>
      </c>
      <c r="DO101" s="145" t="e">
        <f>Methodology!#REF!</f>
        <v>#REF!</v>
      </c>
      <c r="DP101" s="146" t="e">
        <f>(Table13[[#This Row],[JUST]]*Table13[[#This Row],[Ad Valorem Recreational Millage]])/1000</f>
        <v>#REF!</v>
      </c>
    </row>
    <row r="102" spans="1:120" x14ac:dyDescent="0.3">
      <c r="A102">
        <v>470</v>
      </c>
      <c r="B102">
        <v>1</v>
      </c>
      <c r="C102" s="165" t="s">
        <v>12370</v>
      </c>
      <c r="D102" t="s">
        <v>216</v>
      </c>
      <c r="E102" t="s">
        <v>217</v>
      </c>
      <c r="F102">
        <v>10550055</v>
      </c>
      <c r="G102" s="32" t="s">
        <v>12351</v>
      </c>
      <c r="I102" t="s">
        <v>768</v>
      </c>
      <c r="J102">
        <v>0.96</v>
      </c>
      <c r="M102">
        <v>0.95472999999999997</v>
      </c>
      <c r="N102" t="s">
        <v>135</v>
      </c>
      <c r="O102" t="s">
        <v>136</v>
      </c>
      <c r="P102" t="s">
        <v>137</v>
      </c>
      <c r="Q102" t="s">
        <v>138</v>
      </c>
      <c r="S102" t="s">
        <v>140</v>
      </c>
      <c r="V102" t="s">
        <v>229</v>
      </c>
      <c r="W102" t="s">
        <v>12371</v>
      </c>
      <c r="Y102" t="s">
        <v>12371</v>
      </c>
      <c r="AA102" t="s">
        <v>145</v>
      </c>
      <c r="AC102" s="119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 s="32">
        <v>0</v>
      </c>
      <c r="AO102">
        <v>0</v>
      </c>
      <c r="AP102">
        <v>0</v>
      </c>
      <c r="AQ102">
        <v>0</v>
      </c>
      <c r="AR102">
        <v>0</v>
      </c>
      <c r="BS102" t="s">
        <v>12372</v>
      </c>
      <c r="BV102" t="s">
        <v>12296</v>
      </c>
      <c r="BX102" t="s">
        <v>176</v>
      </c>
      <c r="BY102" t="s">
        <v>149</v>
      </c>
      <c r="BZ102" t="s">
        <v>177</v>
      </c>
      <c r="CZ102" t="s">
        <v>12373</v>
      </c>
      <c r="DA102" t="s">
        <v>154</v>
      </c>
      <c r="DF102">
        <v>2008</v>
      </c>
      <c r="DG102" t="s">
        <v>12374</v>
      </c>
      <c r="DH102">
        <v>1</v>
      </c>
      <c r="DI102" s="128" t="s">
        <v>244</v>
      </c>
      <c r="DJ1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2" s="130">
        <f>Table13[[#This Row],[JUST]]*Table13[[#This Row],[Storm Millage]]/1000</f>
        <v>0</v>
      </c>
      <c r="DL1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02" s="136">
        <f>Table13[[#This Row],[JUST]]*Table13[[#This Row],[Recreational Millage]]/1000</f>
        <v>0</v>
      </c>
      <c r="DN102" s="137">
        <f>Table13[[#This Row],[Recreational Assessment]]+Table13[[#This Row],[Storm Assessment]]</f>
        <v>0</v>
      </c>
      <c r="DO102" s="145" t="e">
        <f>Methodology!#REF!</f>
        <v>#REF!</v>
      </c>
      <c r="DP102" s="146" t="e">
        <f>(Table13[[#This Row],[JUST]]*Table13[[#This Row],[Ad Valorem Recreational Millage]])/1000</f>
        <v>#REF!</v>
      </c>
    </row>
    <row r="103" spans="1:120" x14ac:dyDescent="0.3">
      <c r="A103">
        <v>28</v>
      </c>
      <c r="B103">
        <v>1</v>
      </c>
      <c r="C103" s="165" t="s">
        <v>12364</v>
      </c>
      <c r="D103" t="s">
        <v>216</v>
      </c>
      <c r="E103" t="s">
        <v>217</v>
      </c>
      <c r="F103">
        <v>10550061</v>
      </c>
      <c r="G103" s="32" t="s">
        <v>12351</v>
      </c>
      <c r="I103" t="s">
        <v>768</v>
      </c>
      <c r="J103">
        <v>0.25</v>
      </c>
      <c r="M103">
        <v>0.25226999999999999</v>
      </c>
      <c r="N103" t="s">
        <v>135</v>
      </c>
      <c r="O103" t="s">
        <v>136</v>
      </c>
      <c r="P103" t="s">
        <v>137</v>
      </c>
      <c r="Q103" t="s">
        <v>138</v>
      </c>
      <c r="S103" t="s">
        <v>140</v>
      </c>
      <c r="V103" t="s">
        <v>229</v>
      </c>
      <c r="W103" t="s">
        <v>5691</v>
      </c>
      <c r="X103" t="s">
        <v>5692</v>
      </c>
      <c r="Y103" t="s">
        <v>232</v>
      </c>
      <c r="AA103" t="s">
        <v>145</v>
      </c>
      <c r="AB103" t="s">
        <v>146</v>
      </c>
      <c r="AC103" s="119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 s="32">
        <v>0</v>
      </c>
      <c r="AO103">
        <v>0</v>
      </c>
      <c r="AP103">
        <v>0</v>
      </c>
      <c r="AQ103">
        <v>0</v>
      </c>
      <c r="AR103">
        <v>0</v>
      </c>
      <c r="BS103" t="s">
        <v>12365</v>
      </c>
      <c r="BU103" t="s">
        <v>12366</v>
      </c>
      <c r="BV103" t="s">
        <v>12367</v>
      </c>
      <c r="BX103" t="s">
        <v>145</v>
      </c>
      <c r="BY103" t="s">
        <v>149</v>
      </c>
      <c r="BZ103" t="s">
        <v>146</v>
      </c>
      <c r="CZ103" t="s">
        <v>12368</v>
      </c>
      <c r="DA103" t="s">
        <v>154</v>
      </c>
      <c r="DF103">
        <v>2008</v>
      </c>
      <c r="DG103" t="s">
        <v>12369</v>
      </c>
      <c r="DH103">
        <v>1</v>
      </c>
      <c r="DI103" s="128" t="s">
        <v>244</v>
      </c>
      <c r="DJ1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3" s="130">
        <f>Table13[[#This Row],[JUST]]*Table13[[#This Row],[Storm Millage]]/1000</f>
        <v>0</v>
      </c>
      <c r="DL1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03" s="136">
        <f>Table13[[#This Row],[JUST]]*Table13[[#This Row],[Recreational Millage]]/1000</f>
        <v>0</v>
      </c>
      <c r="DN103" s="137">
        <f>Table13[[#This Row],[Recreational Assessment]]+Table13[[#This Row],[Storm Assessment]]</f>
        <v>0</v>
      </c>
      <c r="DO103" s="145" t="e">
        <f>Methodology!#REF!</f>
        <v>#REF!</v>
      </c>
      <c r="DP103" s="146" t="e">
        <f>(Table13[[#This Row],[JUST]]*Table13[[#This Row],[Ad Valorem Recreational Millage]])/1000</f>
        <v>#REF!</v>
      </c>
    </row>
    <row r="104" spans="1:120" x14ac:dyDescent="0.3">
      <c r="A104">
        <v>192</v>
      </c>
      <c r="B104">
        <v>1</v>
      </c>
      <c r="C104" s="165" t="s">
        <v>12312</v>
      </c>
      <c r="D104" t="s">
        <v>216</v>
      </c>
      <c r="E104" t="s">
        <v>217</v>
      </c>
      <c r="F104">
        <v>10004218</v>
      </c>
      <c r="G104" s="32" t="s">
        <v>616</v>
      </c>
      <c r="I104" t="s">
        <v>226</v>
      </c>
      <c r="J104">
        <v>2</v>
      </c>
      <c r="K104">
        <v>0</v>
      </c>
      <c r="L104">
        <v>0</v>
      </c>
      <c r="M104">
        <v>0.80930000000000002</v>
      </c>
      <c r="N104" t="s">
        <v>135</v>
      </c>
      <c r="O104" t="s">
        <v>136</v>
      </c>
      <c r="P104" t="s">
        <v>137</v>
      </c>
      <c r="Q104" t="s">
        <v>138</v>
      </c>
      <c r="R104" t="s">
        <v>286</v>
      </c>
      <c r="S104" t="s">
        <v>140</v>
      </c>
      <c r="T104">
        <v>9740</v>
      </c>
      <c r="U104" t="s">
        <v>4336</v>
      </c>
      <c r="V104" t="s">
        <v>205</v>
      </c>
      <c r="W104" t="s">
        <v>12313</v>
      </c>
      <c r="Y104" t="s">
        <v>12313</v>
      </c>
      <c r="AA104" t="s">
        <v>145</v>
      </c>
      <c r="AC104" s="119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 s="32">
        <v>0</v>
      </c>
      <c r="AO104">
        <v>0</v>
      </c>
      <c r="AP104">
        <v>0</v>
      </c>
      <c r="AQ104">
        <v>0</v>
      </c>
      <c r="AR104">
        <v>0</v>
      </c>
      <c r="BS104" t="s">
        <v>12314</v>
      </c>
      <c r="BV104" t="s">
        <v>12315</v>
      </c>
      <c r="BX104" t="s">
        <v>145</v>
      </c>
      <c r="BY104" t="s">
        <v>149</v>
      </c>
      <c r="BZ104" t="s">
        <v>146</v>
      </c>
      <c r="CZ104" t="s">
        <v>12316</v>
      </c>
      <c r="DA104" t="s">
        <v>154</v>
      </c>
      <c r="DE104">
        <v>0</v>
      </c>
      <c r="DF104">
        <v>1900</v>
      </c>
      <c r="DG104" t="s">
        <v>12317</v>
      </c>
      <c r="DH104">
        <v>7</v>
      </c>
      <c r="DI104" s="128" t="s">
        <v>156</v>
      </c>
      <c r="DJ1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4" s="130">
        <f>Table13[[#This Row],[JUST]]*Table13[[#This Row],[Storm Millage]]/1000</f>
        <v>0</v>
      </c>
      <c r="DL1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4" s="136">
        <f>Table13[[#This Row],[JUST]]*Table13[[#This Row],[Recreational Millage]]/1000</f>
        <v>0</v>
      </c>
      <c r="DN104" s="137">
        <f>Table13[[#This Row],[Recreational Assessment]]+Table13[[#This Row],[Storm Assessment]]</f>
        <v>0</v>
      </c>
      <c r="DO104" s="145" t="e">
        <f>Methodology!#REF!</f>
        <v>#REF!</v>
      </c>
      <c r="DP104" s="146" t="e">
        <f>(Table13[[#This Row],[JUST]]*Table13[[#This Row],[Ad Valorem Recreational Millage]])/1000</f>
        <v>#REF!</v>
      </c>
    </row>
    <row r="105" spans="1:120" x14ac:dyDescent="0.3">
      <c r="A105">
        <v>101</v>
      </c>
      <c r="B105">
        <v>1</v>
      </c>
      <c r="C105" s="165" t="s">
        <v>9548</v>
      </c>
      <c r="D105" t="s">
        <v>777</v>
      </c>
      <c r="E105" t="s">
        <v>1277</v>
      </c>
      <c r="F105">
        <v>10004386</v>
      </c>
      <c r="G105" s="32" t="s">
        <v>196</v>
      </c>
      <c r="H105" t="s">
        <v>299</v>
      </c>
      <c r="I105" t="s">
        <v>778</v>
      </c>
      <c r="J105">
        <v>0</v>
      </c>
      <c r="K105">
        <v>0</v>
      </c>
      <c r="L105">
        <v>0</v>
      </c>
      <c r="M105">
        <v>0.17308000000000001</v>
      </c>
      <c r="N105" t="s">
        <v>135</v>
      </c>
      <c r="O105" t="s">
        <v>136</v>
      </c>
      <c r="S105" t="s">
        <v>140</v>
      </c>
      <c r="W105" t="s">
        <v>9549</v>
      </c>
      <c r="X105" t="s">
        <v>9550</v>
      </c>
      <c r="Y105" t="s">
        <v>9486</v>
      </c>
      <c r="AA105" t="s">
        <v>145</v>
      </c>
      <c r="AB105" t="s">
        <v>146</v>
      </c>
      <c r="AC105" s="119">
        <v>239020</v>
      </c>
      <c r="AD105">
        <v>239020</v>
      </c>
      <c r="AE105">
        <v>239020</v>
      </c>
      <c r="AF105">
        <v>0</v>
      </c>
      <c r="AG105">
        <v>239020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 s="32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1978</v>
      </c>
      <c r="AV105">
        <v>586</v>
      </c>
      <c r="AW105">
        <v>586</v>
      </c>
      <c r="AX105">
        <v>4</v>
      </c>
      <c r="AY105">
        <v>1</v>
      </c>
      <c r="AZ105">
        <v>1</v>
      </c>
      <c r="BC105" t="s">
        <v>233</v>
      </c>
      <c r="BS105" t="s">
        <v>9551</v>
      </c>
      <c r="BV105" t="s">
        <v>9552</v>
      </c>
      <c r="BX105" t="s">
        <v>9553</v>
      </c>
      <c r="BY105" t="s">
        <v>331</v>
      </c>
      <c r="BZ105" t="s">
        <v>9554</v>
      </c>
      <c r="CB105" s="27">
        <v>42276</v>
      </c>
      <c r="CC105">
        <v>265000</v>
      </c>
      <c r="CD105" t="s">
        <v>210</v>
      </c>
      <c r="CE105" t="s">
        <v>181</v>
      </c>
      <c r="CF105" t="s">
        <v>181</v>
      </c>
      <c r="CG105" t="s">
        <v>9555</v>
      </c>
      <c r="CH105" s="27">
        <v>39707</v>
      </c>
      <c r="CI105">
        <v>290000</v>
      </c>
      <c r="CJ105" t="s">
        <v>210</v>
      </c>
      <c r="CK105" t="s">
        <v>151</v>
      </c>
      <c r="CL105" t="s">
        <v>151</v>
      </c>
      <c r="CM105" t="s">
        <v>9556</v>
      </c>
      <c r="CN105" s="27">
        <v>37575</v>
      </c>
      <c r="CO105">
        <v>272000</v>
      </c>
      <c r="CP105" t="s">
        <v>210</v>
      </c>
      <c r="CQ105" t="s">
        <v>151</v>
      </c>
      <c r="CR105" t="s">
        <v>383</v>
      </c>
      <c r="CS105" t="s">
        <v>9557</v>
      </c>
      <c r="CT105" s="27">
        <v>37260</v>
      </c>
      <c r="CU105">
        <v>212000</v>
      </c>
      <c r="CV105" t="s">
        <v>210</v>
      </c>
      <c r="CW105" t="s">
        <v>151</v>
      </c>
      <c r="CX105" t="s">
        <v>151</v>
      </c>
      <c r="CY105" t="s">
        <v>9558</v>
      </c>
      <c r="CZ105" t="s">
        <v>9559</v>
      </c>
      <c r="DA105" t="s">
        <v>154</v>
      </c>
      <c r="DB105" t="s">
        <v>242</v>
      </c>
      <c r="DE105">
        <v>1</v>
      </c>
      <c r="DF105">
        <v>1978</v>
      </c>
      <c r="DG105" t="s">
        <v>9560</v>
      </c>
      <c r="DH105">
        <v>7</v>
      </c>
      <c r="DI105" s="128" t="s">
        <v>156</v>
      </c>
      <c r="DJ1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5" s="130">
        <f>Table13[[#This Row],[JUST]]*Table13[[#This Row],[Storm Millage]]/1000</f>
        <v>0</v>
      </c>
      <c r="DL1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5" s="136">
        <f>Table13[[#This Row],[JUST]]*Table13[[#This Row],[Recreational Millage]]/1000</f>
        <v>1960.4751119374603</v>
      </c>
      <c r="DN105" s="137">
        <f>Table13[[#This Row],[Recreational Assessment]]+Table13[[#This Row],[Storm Assessment]]</f>
        <v>1960.4751119374603</v>
      </c>
      <c r="DO105" s="145" t="e">
        <f>Methodology!#REF!</f>
        <v>#REF!</v>
      </c>
      <c r="DP105" s="146" t="e">
        <f>(Table13[[#This Row],[JUST]]*Table13[[#This Row],[Ad Valorem Recreational Millage]])/1000</f>
        <v>#REF!</v>
      </c>
    </row>
    <row r="106" spans="1:120" x14ac:dyDescent="0.3">
      <c r="A106">
        <v>268</v>
      </c>
      <c r="B106">
        <v>1</v>
      </c>
      <c r="C106" s="165" t="s">
        <v>9561</v>
      </c>
      <c r="D106" t="s">
        <v>777</v>
      </c>
      <c r="E106" t="s">
        <v>1262</v>
      </c>
      <c r="F106">
        <v>10004385</v>
      </c>
      <c r="G106" s="32" t="s">
        <v>196</v>
      </c>
      <c r="H106" t="s">
        <v>299</v>
      </c>
      <c r="I106" t="s">
        <v>778</v>
      </c>
      <c r="J106">
        <v>0</v>
      </c>
      <c r="K106">
        <v>0</v>
      </c>
      <c r="L106">
        <v>0</v>
      </c>
      <c r="M106">
        <v>0.17308000000000001</v>
      </c>
      <c r="N106" t="s">
        <v>135</v>
      </c>
      <c r="O106" t="s">
        <v>136</v>
      </c>
      <c r="S106" t="s">
        <v>140</v>
      </c>
      <c r="W106" t="s">
        <v>9562</v>
      </c>
      <c r="X106" t="s">
        <v>9563</v>
      </c>
      <c r="Y106" t="s">
        <v>9486</v>
      </c>
      <c r="AA106" t="s">
        <v>145</v>
      </c>
      <c r="AB106" t="s">
        <v>146</v>
      </c>
      <c r="AC106" s="119">
        <v>239020</v>
      </c>
      <c r="AD106">
        <v>239020</v>
      </c>
      <c r="AE106">
        <v>239020</v>
      </c>
      <c r="AF106">
        <v>0</v>
      </c>
      <c r="AG106">
        <v>239020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 s="32">
        <v>0</v>
      </c>
      <c r="AO106">
        <v>0</v>
      </c>
      <c r="AP106">
        <v>0</v>
      </c>
      <c r="AQ106">
        <v>0</v>
      </c>
      <c r="AR106">
        <v>0</v>
      </c>
      <c r="AS106">
        <v>1</v>
      </c>
      <c r="AT106">
        <v>1978</v>
      </c>
      <c r="AV106">
        <v>586</v>
      </c>
      <c r="AW106">
        <v>586</v>
      </c>
      <c r="AX106">
        <v>4</v>
      </c>
      <c r="AY106">
        <v>1</v>
      </c>
      <c r="AZ106">
        <v>1</v>
      </c>
      <c r="BC106" t="s">
        <v>233</v>
      </c>
      <c r="BS106" t="s">
        <v>7540</v>
      </c>
      <c r="BV106" t="s">
        <v>7541</v>
      </c>
      <c r="BX106" t="s">
        <v>1232</v>
      </c>
      <c r="BY106" t="s">
        <v>785</v>
      </c>
      <c r="BZ106" t="s">
        <v>7542</v>
      </c>
      <c r="CB106" s="27">
        <v>38821</v>
      </c>
      <c r="CC106">
        <v>410000</v>
      </c>
      <c r="CD106" t="s">
        <v>210</v>
      </c>
      <c r="CE106" t="s">
        <v>151</v>
      </c>
      <c r="CF106" t="s">
        <v>151</v>
      </c>
      <c r="CG106" t="s">
        <v>9564</v>
      </c>
      <c r="CH106" s="27">
        <v>35004</v>
      </c>
      <c r="CI106">
        <v>219900</v>
      </c>
      <c r="CJ106" t="s">
        <v>210</v>
      </c>
      <c r="CK106" t="s">
        <v>151</v>
      </c>
      <c r="CL106" t="s">
        <v>151</v>
      </c>
      <c r="CM106" t="s">
        <v>9565</v>
      </c>
      <c r="CN106" s="27">
        <v>33939</v>
      </c>
      <c r="CO106">
        <v>128000</v>
      </c>
      <c r="CP106" t="s">
        <v>210</v>
      </c>
      <c r="CQ106" t="s">
        <v>151</v>
      </c>
      <c r="CR106" t="s">
        <v>151</v>
      </c>
      <c r="CS106" t="s">
        <v>9566</v>
      </c>
      <c r="CZ106" t="s">
        <v>9567</v>
      </c>
      <c r="DA106" t="s">
        <v>154</v>
      </c>
      <c r="DB106" t="s">
        <v>242</v>
      </c>
      <c r="DE106">
        <v>1</v>
      </c>
      <c r="DF106">
        <v>1978</v>
      </c>
      <c r="DG106" t="s">
        <v>9568</v>
      </c>
      <c r="DH106">
        <v>7</v>
      </c>
      <c r="DI106" s="128" t="s">
        <v>156</v>
      </c>
      <c r="DJ1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6" s="130">
        <f>Table13[[#This Row],[JUST]]*Table13[[#This Row],[Storm Millage]]/1000</f>
        <v>0</v>
      </c>
      <c r="DL1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6" s="136">
        <f>Table13[[#This Row],[JUST]]*Table13[[#This Row],[Recreational Millage]]/1000</f>
        <v>1960.4751119374603</v>
      </c>
      <c r="DN106" s="137">
        <f>Table13[[#This Row],[Recreational Assessment]]+Table13[[#This Row],[Storm Assessment]]</f>
        <v>1960.4751119374603</v>
      </c>
      <c r="DO106" s="145" t="e">
        <f>Methodology!#REF!</f>
        <v>#REF!</v>
      </c>
      <c r="DP106" s="146" t="e">
        <f>(Table13[[#This Row],[JUST]]*Table13[[#This Row],[Ad Valorem Recreational Millage]])/1000</f>
        <v>#REF!</v>
      </c>
    </row>
    <row r="107" spans="1:120" x14ac:dyDescent="0.3">
      <c r="A107">
        <v>205</v>
      </c>
      <c r="B107">
        <v>1</v>
      </c>
      <c r="C107" s="165" t="s">
        <v>9612</v>
      </c>
      <c r="D107" t="s">
        <v>777</v>
      </c>
      <c r="E107" t="s">
        <v>1482</v>
      </c>
      <c r="F107">
        <v>10004400</v>
      </c>
      <c r="G107" s="32" t="s">
        <v>196</v>
      </c>
      <c r="H107" t="s">
        <v>299</v>
      </c>
      <c r="I107" t="s">
        <v>778</v>
      </c>
      <c r="J107">
        <v>0</v>
      </c>
      <c r="K107">
        <v>0</v>
      </c>
      <c r="L107">
        <v>0</v>
      </c>
      <c r="M107">
        <v>0.17308000000000001</v>
      </c>
      <c r="N107" t="s">
        <v>135</v>
      </c>
      <c r="O107" t="s">
        <v>136</v>
      </c>
      <c r="S107" t="s">
        <v>140</v>
      </c>
      <c r="W107" t="s">
        <v>9613</v>
      </c>
      <c r="X107" t="s">
        <v>9614</v>
      </c>
      <c r="Y107" t="s">
        <v>9486</v>
      </c>
      <c r="AA107" t="s">
        <v>145</v>
      </c>
      <c r="AB107" t="s">
        <v>146</v>
      </c>
      <c r="AC107" s="119">
        <v>239020</v>
      </c>
      <c r="AD107">
        <v>239020</v>
      </c>
      <c r="AE107">
        <v>239020</v>
      </c>
      <c r="AF107">
        <v>0</v>
      </c>
      <c r="AG107">
        <v>239020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 s="32">
        <v>0</v>
      </c>
      <c r="AO107">
        <v>0</v>
      </c>
      <c r="AP107">
        <v>0</v>
      </c>
      <c r="AQ107">
        <v>0</v>
      </c>
      <c r="AR107">
        <v>0</v>
      </c>
      <c r="AS107">
        <v>1</v>
      </c>
      <c r="AT107">
        <v>1978</v>
      </c>
      <c r="AV107">
        <v>586</v>
      </c>
      <c r="AW107">
        <v>586</v>
      </c>
      <c r="AX107">
        <v>4</v>
      </c>
      <c r="AY107">
        <v>1</v>
      </c>
      <c r="AZ107">
        <v>1</v>
      </c>
      <c r="BC107" t="s">
        <v>233</v>
      </c>
      <c r="BS107" t="s">
        <v>9615</v>
      </c>
      <c r="BV107" t="s">
        <v>9616</v>
      </c>
      <c r="BX107" t="s">
        <v>9617</v>
      </c>
      <c r="BY107" t="s">
        <v>171</v>
      </c>
      <c r="BZ107" t="s">
        <v>9618</v>
      </c>
      <c r="CB107" s="27">
        <v>42768</v>
      </c>
      <c r="CC107">
        <v>253000</v>
      </c>
      <c r="CD107" t="s">
        <v>210</v>
      </c>
      <c r="CE107" t="s">
        <v>181</v>
      </c>
      <c r="CF107" t="s">
        <v>181</v>
      </c>
      <c r="CG107" t="s">
        <v>9619</v>
      </c>
      <c r="CH107" s="27">
        <v>41627</v>
      </c>
      <c r="CI107">
        <v>194000</v>
      </c>
      <c r="CJ107" t="s">
        <v>210</v>
      </c>
      <c r="CK107" t="s">
        <v>181</v>
      </c>
      <c r="CL107" t="s">
        <v>181</v>
      </c>
      <c r="CM107" t="s">
        <v>9620</v>
      </c>
      <c r="CN107" s="27">
        <v>28460</v>
      </c>
      <c r="CO107">
        <v>43900</v>
      </c>
      <c r="CP107" t="s">
        <v>210</v>
      </c>
      <c r="CQ107" t="s">
        <v>151</v>
      </c>
      <c r="CR107" t="s">
        <v>151</v>
      </c>
      <c r="CS107" t="s">
        <v>9621</v>
      </c>
      <c r="CZ107" t="s">
        <v>9622</v>
      </c>
      <c r="DA107" t="s">
        <v>154</v>
      </c>
      <c r="DB107" t="s">
        <v>242</v>
      </c>
      <c r="DE107">
        <v>1</v>
      </c>
      <c r="DF107">
        <v>1978</v>
      </c>
      <c r="DG107" t="s">
        <v>9623</v>
      </c>
      <c r="DH107">
        <v>7</v>
      </c>
      <c r="DI107" s="128" t="s">
        <v>156</v>
      </c>
      <c r="DJ1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7" s="130">
        <f>Table13[[#This Row],[JUST]]*Table13[[#This Row],[Storm Millage]]/1000</f>
        <v>0</v>
      </c>
      <c r="DL1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7" s="136">
        <f>Table13[[#This Row],[JUST]]*Table13[[#This Row],[Recreational Millage]]/1000</f>
        <v>1960.4751119374603</v>
      </c>
      <c r="DN107" s="137">
        <f>Table13[[#This Row],[Recreational Assessment]]+Table13[[#This Row],[Storm Assessment]]</f>
        <v>1960.4751119374603</v>
      </c>
      <c r="DO107" s="145" t="e">
        <f>Methodology!#REF!</f>
        <v>#REF!</v>
      </c>
      <c r="DP107" s="146" t="e">
        <f>(Table13[[#This Row],[JUST]]*Table13[[#This Row],[Ad Valorem Recreational Millage]])/1000</f>
        <v>#REF!</v>
      </c>
    </row>
    <row r="108" spans="1:120" x14ac:dyDescent="0.3">
      <c r="A108">
        <v>100</v>
      </c>
      <c r="B108">
        <v>1</v>
      </c>
      <c r="C108" s="165" t="s">
        <v>9624</v>
      </c>
      <c r="D108" t="s">
        <v>777</v>
      </c>
      <c r="E108" t="s">
        <v>1468</v>
      </c>
      <c r="F108">
        <v>10004399</v>
      </c>
      <c r="G108" s="32" t="s">
        <v>196</v>
      </c>
      <c r="H108" t="s">
        <v>299</v>
      </c>
      <c r="I108" t="s">
        <v>778</v>
      </c>
      <c r="J108">
        <v>0</v>
      </c>
      <c r="K108">
        <v>0</v>
      </c>
      <c r="L108">
        <v>0</v>
      </c>
      <c r="M108">
        <v>0.17308000000000001</v>
      </c>
      <c r="N108" t="s">
        <v>135</v>
      </c>
      <c r="O108" t="s">
        <v>136</v>
      </c>
      <c r="S108" t="s">
        <v>140</v>
      </c>
      <c r="W108" t="s">
        <v>9625</v>
      </c>
      <c r="X108" t="s">
        <v>9626</v>
      </c>
      <c r="Y108" t="s">
        <v>9486</v>
      </c>
      <c r="AA108" t="s">
        <v>145</v>
      </c>
      <c r="AB108" t="s">
        <v>146</v>
      </c>
      <c r="AC108" s="119">
        <v>239020</v>
      </c>
      <c r="AD108">
        <v>239020</v>
      </c>
      <c r="AE108">
        <v>239020</v>
      </c>
      <c r="AF108">
        <v>0</v>
      </c>
      <c r="AG108">
        <v>239020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 s="32">
        <v>0</v>
      </c>
      <c r="AO108">
        <v>0</v>
      </c>
      <c r="AP108">
        <v>0</v>
      </c>
      <c r="AQ108">
        <v>0</v>
      </c>
      <c r="AR108">
        <v>0</v>
      </c>
      <c r="AS108">
        <v>1</v>
      </c>
      <c r="AT108">
        <v>1978</v>
      </c>
      <c r="AV108">
        <v>586</v>
      </c>
      <c r="AW108">
        <v>586</v>
      </c>
      <c r="AX108">
        <v>4</v>
      </c>
      <c r="AY108">
        <v>1</v>
      </c>
      <c r="AZ108">
        <v>1</v>
      </c>
      <c r="BC108" t="s">
        <v>233</v>
      </c>
      <c r="BS108" t="s">
        <v>9627</v>
      </c>
      <c r="BV108" t="s">
        <v>262</v>
      </c>
      <c r="BX108" t="s">
        <v>263</v>
      </c>
      <c r="BY108" t="s">
        <v>264</v>
      </c>
      <c r="BZ108" t="s">
        <v>265</v>
      </c>
      <c r="CB108" s="27">
        <v>40112</v>
      </c>
      <c r="CC108">
        <v>246000</v>
      </c>
      <c r="CD108" t="s">
        <v>210</v>
      </c>
      <c r="CE108" t="s">
        <v>181</v>
      </c>
      <c r="CF108" t="s">
        <v>181</v>
      </c>
      <c r="CG108" t="s">
        <v>9628</v>
      </c>
      <c r="CH108" s="27">
        <v>37103</v>
      </c>
      <c r="CI108">
        <v>190000</v>
      </c>
      <c r="CJ108" t="s">
        <v>210</v>
      </c>
      <c r="CK108" t="s">
        <v>151</v>
      </c>
      <c r="CL108" t="s">
        <v>151</v>
      </c>
      <c r="CM108" t="s">
        <v>9629</v>
      </c>
      <c r="CN108" s="27">
        <v>32568</v>
      </c>
      <c r="CO108">
        <v>115000</v>
      </c>
      <c r="CP108" t="s">
        <v>210</v>
      </c>
      <c r="CQ108" t="s">
        <v>151</v>
      </c>
      <c r="CR108" t="s">
        <v>151</v>
      </c>
      <c r="CS108" t="s">
        <v>9630</v>
      </c>
      <c r="CT108" s="27">
        <v>29068</v>
      </c>
      <c r="CU108">
        <v>77900</v>
      </c>
      <c r="CV108" t="s">
        <v>210</v>
      </c>
      <c r="CW108" t="s">
        <v>151</v>
      </c>
      <c r="CX108" t="s">
        <v>151</v>
      </c>
      <c r="CY108" t="s">
        <v>9631</v>
      </c>
      <c r="CZ108" t="s">
        <v>9632</v>
      </c>
      <c r="DA108" t="s">
        <v>154</v>
      </c>
      <c r="DB108" t="s">
        <v>242</v>
      </c>
      <c r="DE108">
        <v>1</v>
      </c>
      <c r="DF108">
        <v>1978</v>
      </c>
      <c r="DG108" t="s">
        <v>9633</v>
      </c>
      <c r="DH108">
        <v>7</v>
      </c>
      <c r="DI108" s="128" t="s">
        <v>156</v>
      </c>
      <c r="DJ1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8" s="130">
        <f>Table13[[#This Row],[JUST]]*Table13[[#This Row],[Storm Millage]]/1000</f>
        <v>0</v>
      </c>
      <c r="DL1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8" s="136">
        <f>Table13[[#This Row],[JUST]]*Table13[[#This Row],[Recreational Millage]]/1000</f>
        <v>1960.4751119374603</v>
      </c>
      <c r="DN108" s="137">
        <f>Table13[[#This Row],[Recreational Assessment]]+Table13[[#This Row],[Storm Assessment]]</f>
        <v>1960.4751119374603</v>
      </c>
      <c r="DO108" s="145" t="e">
        <f>Methodology!#REF!</f>
        <v>#REF!</v>
      </c>
      <c r="DP108" s="146" t="e">
        <f>(Table13[[#This Row],[JUST]]*Table13[[#This Row],[Ad Valorem Recreational Millage]])/1000</f>
        <v>#REF!</v>
      </c>
    </row>
    <row r="109" spans="1:120" x14ac:dyDescent="0.3">
      <c r="A109">
        <v>334</v>
      </c>
      <c r="B109">
        <v>1</v>
      </c>
      <c r="C109" s="165" t="s">
        <v>9660</v>
      </c>
      <c r="D109" t="s">
        <v>777</v>
      </c>
      <c r="E109" t="s">
        <v>1453</v>
      </c>
      <c r="F109">
        <v>10004396</v>
      </c>
      <c r="G109" s="32" t="s">
        <v>196</v>
      </c>
      <c r="H109" t="s">
        <v>299</v>
      </c>
      <c r="I109" t="s">
        <v>778</v>
      </c>
      <c r="J109">
        <v>0</v>
      </c>
      <c r="K109">
        <v>0</v>
      </c>
      <c r="L109">
        <v>0</v>
      </c>
      <c r="M109">
        <v>0.17308000000000001</v>
      </c>
      <c r="N109" t="s">
        <v>135</v>
      </c>
      <c r="O109" t="s">
        <v>136</v>
      </c>
      <c r="S109" t="s">
        <v>140</v>
      </c>
      <c r="W109" t="s">
        <v>9661</v>
      </c>
      <c r="X109" t="s">
        <v>9662</v>
      </c>
      <c r="Y109" t="s">
        <v>9486</v>
      </c>
      <c r="AA109" t="s">
        <v>145</v>
      </c>
      <c r="AB109" t="s">
        <v>146</v>
      </c>
      <c r="AC109" s="119">
        <v>239020</v>
      </c>
      <c r="AD109">
        <v>239020</v>
      </c>
      <c r="AE109">
        <v>239020</v>
      </c>
      <c r="AF109">
        <v>0</v>
      </c>
      <c r="AG109">
        <v>239020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 s="32">
        <v>0</v>
      </c>
      <c r="AO109">
        <v>0</v>
      </c>
      <c r="AP109">
        <v>0</v>
      </c>
      <c r="AQ109">
        <v>0</v>
      </c>
      <c r="AR109">
        <v>0</v>
      </c>
      <c r="AS109">
        <v>1</v>
      </c>
      <c r="AT109">
        <v>1978</v>
      </c>
      <c r="AV109">
        <v>586</v>
      </c>
      <c r="AW109">
        <v>586</v>
      </c>
      <c r="AX109">
        <v>4</v>
      </c>
      <c r="AY109">
        <v>1</v>
      </c>
      <c r="AZ109">
        <v>1</v>
      </c>
      <c r="BC109" t="s">
        <v>233</v>
      </c>
      <c r="BS109" t="s">
        <v>9663</v>
      </c>
      <c r="BV109" t="s">
        <v>2156</v>
      </c>
      <c r="BX109" t="s">
        <v>2157</v>
      </c>
      <c r="BZ109" t="s">
        <v>2158</v>
      </c>
      <c r="CA109" t="s">
        <v>2159</v>
      </c>
      <c r="CB109" s="27">
        <v>42885</v>
      </c>
      <c r="CC109">
        <v>233000</v>
      </c>
      <c r="CD109" t="s">
        <v>210</v>
      </c>
      <c r="CE109" t="s">
        <v>181</v>
      </c>
      <c r="CF109" t="s">
        <v>181</v>
      </c>
      <c r="CG109" t="s">
        <v>9664</v>
      </c>
      <c r="CH109" s="27">
        <v>29007</v>
      </c>
      <c r="CI109">
        <v>79000</v>
      </c>
      <c r="CJ109" t="s">
        <v>210</v>
      </c>
      <c r="CK109" t="s">
        <v>151</v>
      </c>
      <c r="CL109" t="s">
        <v>151</v>
      </c>
      <c r="CM109" t="s">
        <v>9665</v>
      </c>
      <c r="CZ109" t="s">
        <v>9666</v>
      </c>
      <c r="DA109" t="s">
        <v>154</v>
      </c>
      <c r="DB109" t="s">
        <v>242</v>
      </c>
      <c r="DE109">
        <v>1</v>
      </c>
      <c r="DF109">
        <v>1978</v>
      </c>
      <c r="DG109" t="s">
        <v>9667</v>
      </c>
      <c r="DH109">
        <v>7</v>
      </c>
      <c r="DI109" s="128" t="s">
        <v>156</v>
      </c>
      <c r="DJ1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9" s="130">
        <f>Table13[[#This Row],[JUST]]*Table13[[#This Row],[Storm Millage]]/1000</f>
        <v>0</v>
      </c>
      <c r="DL1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9" s="136">
        <f>Table13[[#This Row],[JUST]]*Table13[[#This Row],[Recreational Millage]]/1000</f>
        <v>1960.4751119374603</v>
      </c>
      <c r="DN109" s="137">
        <f>Table13[[#This Row],[Recreational Assessment]]+Table13[[#This Row],[Storm Assessment]]</f>
        <v>1960.4751119374603</v>
      </c>
      <c r="DO109" s="145" t="e">
        <f>Methodology!#REF!</f>
        <v>#REF!</v>
      </c>
      <c r="DP109" s="146" t="e">
        <f>(Table13[[#This Row],[JUST]]*Table13[[#This Row],[Ad Valorem Recreational Millage]])/1000</f>
        <v>#REF!</v>
      </c>
    </row>
    <row r="110" spans="1:120" x14ac:dyDescent="0.3">
      <c r="A110">
        <v>427</v>
      </c>
      <c r="B110">
        <v>1</v>
      </c>
      <c r="C110" s="165" t="s">
        <v>9668</v>
      </c>
      <c r="D110" t="s">
        <v>777</v>
      </c>
      <c r="E110" t="s">
        <v>1392</v>
      </c>
      <c r="F110">
        <v>10004395</v>
      </c>
      <c r="G110" s="32" t="s">
        <v>196</v>
      </c>
      <c r="H110" t="s">
        <v>299</v>
      </c>
      <c r="I110" t="s">
        <v>778</v>
      </c>
      <c r="J110">
        <v>0</v>
      </c>
      <c r="K110">
        <v>0</v>
      </c>
      <c r="L110">
        <v>0</v>
      </c>
      <c r="M110">
        <v>0.17308000000000001</v>
      </c>
      <c r="N110" t="s">
        <v>135</v>
      </c>
      <c r="O110" t="s">
        <v>136</v>
      </c>
      <c r="S110" t="s">
        <v>140</v>
      </c>
      <c r="W110" t="s">
        <v>9669</v>
      </c>
      <c r="X110" t="s">
        <v>9670</v>
      </c>
      <c r="Y110" t="s">
        <v>9486</v>
      </c>
      <c r="AA110" t="s">
        <v>145</v>
      </c>
      <c r="AB110" t="s">
        <v>146</v>
      </c>
      <c r="AC110" s="119">
        <v>239020</v>
      </c>
      <c r="AD110">
        <v>239020</v>
      </c>
      <c r="AE110">
        <v>239020</v>
      </c>
      <c r="AF110">
        <v>0</v>
      </c>
      <c r="AG110">
        <v>239020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 s="32">
        <v>0</v>
      </c>
      <c r="AO110">
        <v>0</v>
      </c>
      <c r="AP110">
        <v>0</v>
      </c>
      <c r="AQ110">
        <v>0</v>
      </c>
      <c r="AR110">
        <v>0</v>
      </c>
      <c r="AS110">
        <v>1</v>
      </c>
      <c r="AT110">
        <v>1978</v>
      </c>
      <c r="AV110">
        <v>586</v>
      </c>
      <c r="AW110">
        <v>586</v>
      </c>
      <c r="AX110">
        <v>4</v>
      </c>
      <c r="AY110">
        <v>1</v>
      </c>
      <c r="AZ110">
        <v>1</v>
      </c>
      <c r="BC110" t="s">
        <v>233</v>
      </c>
      <c r="BS110" t="s">
        <v>9671</v>
      </c>
      <c r="BV110" t="s">
        <v>9672</v>
      </c>
      <c r="BX110" t="s">
        <v>9673</v>
      </c>
      <c r="BY110" t="s">
        <v>873</v>
      </c>
      <c r="BZ110" t="s">
        <v>9674</v>
      </c>
      <c r="CB110" s="27">
        <v>29587</v>
      </c>
      <c r="CC110">
        <v>83000</v>
      </c>
      <c r="CD110" t="s">
        <v>210</v>
      </c>
      <c r="CE110" t="s">
        <v>181</v>
      </c>
      <c r="CF110" t="s">
        <v>181</v>
      </c>
      <c r="CG110" t="s">
        <v>9675</v>
      </c>
      <c r="CH110" s="27">
        <v>28460</v>
      </c>
      <c r="CI110">
        <v>46900</v>
      </c>
      <c r="CJ110" t="s">
        <v>210</v>
      </c>
      <c r="CK110" t="s">
        <v>151</v>
      </c>
      <c r="CL110" t="s">
        <v>151</v>
      </c>
      <c r="CM110" t="s">
        <v>9676</v>
      </c>
      <c r="CZ110" t="s">
        <v>9677</v>
      </c>
      <c r="DA110" t="s">
        <v>154</v>
      </c>
      <c r="DB110" t="s">
        <v>242</v>
      </c>
      <c r="DE110">
        <v>1</v>
      </c>
      <c r="DF110">
        <v>1978</v>
      </c>
      <c r="DG110" t="s">
        <v>9678</v>
      </c>
      <c r="DH110">
        <v>7</v>
      </c>
      <c r="DI110" s="128" t="s">
        <v>156</v>
      </c>
      <c r="DJ1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0" s="130">
        <f>Table13[[#This Row],[JUST]]*Table13[[#This Row],[Storm Millage]]/1000</f>
        <v>0</v>
      </c>
      <c r="DL1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" s="136">
        <f>Table13[[#This Row],[JUST]]*Table13[[#This Row],[Recreational Millage]]/1000</f>
        <v>1960.4751119374603</v>
      </c>
      <c r="DN110" s="137">
        <f>Table13[[#This Row],[Recreational Assessment]]+Table13[[#This Row],[Storm Assessment]]</f>
        <v>1960.4751119374603</v>
      </c>
      <c r="DO110" s="145" t="e">
        <f>Methodology!#REF!</f>
        <v>#REF!</v>
      </c>
      <c r="DP110" s="146" t="e">
        <f>(Table13[[#This Row],[JUST]]*Table13[[#This Row],[Ad Valorem Recreational Millage]])/1000</f>
        <v>#REF!</v>
      </c>
    </row>
    <row r="111" spans="1:120" x14ac:dyDescent="0.3">
      <c r="A111">
        <v>549</v>
      </c>
      <c r="B111">
        <v>1</v>
      </c>
      <c r="C111" s="165" t="s">
        <v>9777</v>
      </c>
      <c r="D111" t="s">
        <v>777</v>
      </c>
      <c r="E111" t="s">
        <v>1957</v>
      </c>
      <c r="F111">
        <v>10004405</v>
      </c>
      <c r="G111" s="32" t="s">
        <v>196</v>
      </c>
      <c r="H111" t="s">
        <v>299</v>
      </c>
      <c r="I111" t="s">
        <v>778</v>
      </c>
      <c r="J111">
        <v>0</v>
      </c>
      <c r="K111">
        <v>0</v>
      </c>
      <c r="L111">
        <v>0</v>
      </c>
      <c r="M111">
        <v>0.17308000000000001</v>
      </c>
      <c r="N111" t="s">
        <v>135</v>
      </c>
      <c r="O111" t="s">
        <v>136</v>
      </c>
      <c r="S111" t="s">
        <v>140</v>
      </c>
      <c r="W111" t="s">
        <v>9778</v>
      </c>
      <c r="X111" t="s">
        <v>9779</v>
      </c>
      <c r="Y111" t="s">
        <v>9486</v>
      </c>
      <c r="AA111" t="s">
        <v>145</v>
      </c>
      <c r="AB111" t="s">
        <v>146</v>
      </c>
      <c r="AC111" s="119">
        <v>239020</v>
      </c>
      <c r="AD111">
        <v>239020</v>
      </c>
      <c r="AE111">
        <v>239020</v>
      </c>
      <c r="AF111">
        <v>0</v>
      </c>
      <c r="AG111">
        <v>239020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 s="32">
        <v>0</v>
      </c>
      <c r="AO111">
        <v>0</v>
      </c>
      <c r="AP111">
        <v>0</v>
      </c>
      <c r="AQ111">
        <v>0</v>
      </c>
      <c r="AR111">
        <v>0</v>
      </c>
      <c r="AS111">
        <v>1</v>
      </c>
      <c r="AT111">
        <v>1978</v>
      </c>
      <c r="AV111">
        <v>586</v>
      </c>
      <c r="AW111">
        <v>586</v>
      </c>
      <c r="AX111">
        <v>4</v>
      </c>
      <c r="AY111">
        <v>1</v>
      </c>
      <c r="AZ111">
        <v>1</v>
      </c>
      <c r="BC111" t="s">
        <v>233</v>
      </c>
      <c r="BS111" t="s">
        <v>9780</v>
      </c>
      <c r="BV111" t="s">
        <v>9781</v>
      </c>
      <c r="BX111" t="s">
        <v>4878</v>
      </c>
      <c r="BY111" t="s">
        <v>149</v>
      </c>
      <c r="BZ111" t="s">
        <v>9782</v>
      </c>
      <c r="CB111" s="27">
        <v>38594</v>
      </c>
      <c r="CC111">
        <v>391000</v>
      </c>
      <c r="CD111" t="s">
        <v>210</v>
      </c>
      <c r="CE111" t="s">
        <v>151</v>
      </c>
      <c r="CF111" t="s">
        <v>151</v>
      </c>
      <c r="CG111" t="s">
        <v>9783</v>
      </c>
      <c r="CH111" s="27">
        <v>38425</v>
      </c>
      <c r="CI111">
        <v>340000</v>
      </c>
      <c r="CJ111" t="s">
        <v>210</v>
      </c>
      <c r="CK111" t="s">
        <v>151</v>
      </c>
      <c r="CL111" t="s">
        <v>383</v>
      </c>
      <c r="CM111" t="s">
        <v>9784</v>
      </c>
      <c r="CN111" s="27">
        <v>29007</v>
      </c>
      <c r="CO111">
        <v>79900</v>
      </c>
      <c r="CP111" t="s">
        <v>210</v>
      </c>
      <c r="CQ111" t="s">
        <v>151</v>
      </c>
      <c r="CR111" t="s">
        <v>151</v>
      </c>
      <c r="CS111" t="s">
        <v>9785</v>
      </c>
      <c r="CT111" s="27">
        <v>28460</v>
      </c>
      <c r="CU111">
        <v>48900</v>
      </c>
      <c r="CV111" t="s">
        <v>210</v>
      </c>
      <c r="CW111" t="s">
        <v>151</v>
      </c>
      <c r="CX111" t="s">
        <v>151</v>
      </c>
      <c r="CY111" t="s">
        <v>9786</v>
      </c>
      <c r="CZ111" t="s">
        <v>9787</v>
      </c>
      <c r="DA111" t="s">
        <v>154</v>
      </c>
      <c r="DB111" t="s">
        <v>242</v>
      </c>
      <c r="DE111">
        <v>1</v>
      </c>
      <c r="DF111">
        <v>1978</v>
      </c>
      <c r="DG111" t="s">
        <v>9788</v>
      </c>
      <c r="DH111">
        <v>7</v>
      </c>
      <c r="DI111" s="128" t="s">
        <v>156</v>
      </c>
      <c r="DJ1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1" s="130">
        <f>Table13[[#This Row],[JUST]]*Table13[[#This Row],[Storm Millage]]/1000</f>
        <v>0</v>
      </c>
      <c r="DL1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1" s="136">
        <f>Table13[[#This Row],[JUST]]*Table13[[#This Row],[Recreational Millage]]/1000</f>
        <v>1960.4751119374603</v>
      </c>
      <c r="DN111" s="137">
        <f>Table13[[#This Row],[Recreational Assessment]]+Table13[[#This Row],[Storm Assessment]]</f>
        <v>1960.4751119374603</v>
      </c>
      <c r="DO111" s="145" t="e">
        <f>Methodology!#REF!</f>
        <v>#REF!</v>
      </c>
      <c r="DP111" s="146" t="e">
        <f>(Table13[[#This Row],[JUST]]*Table13[[#This Row],[Ad Valorem Recreational Millage]])/1000</f>
        <v>#REF!</v>
      </c>
    </row>
    <row r="112" spans="1:120" x14ac:dyDescent="0.3">
      <c r="A112">
        <v>541</v>
      </c>
      <c r="B112">
        <v>1</v>
      </c>
      <c r="C112" s="165" t="s">
        <v>9850</v>
      </c>
      <c r="D112" t="s">
        <v>801</v>
      </c>
      <c r="E112" t="s">
        <v>9851</v>
      </c>
      <c r="F112">
        <v>10004420</v>
      </c>
      <c r="G112" s="32" t="s">
        <v>196</v>
      </c>
      <c r="H112" t="s">
        <v>299</v>
      </c>
      <c r="I112" t="s">
        <v>778</v>
      </c>
      <c r="J112">
        <v>0</v>
      </c>
      <c r="K112">
        <v>0</v>
      </c>
      <c r="L112">
        <v>0</v>
      </c>
      <c r="M112">
        <v>0.17241000000000001</v>
      </c>
      <c r="N112" t="s">
        <v>135</v>
      </c>
      <c r="O112" t="s">
        <v>136</v>
      </c>
      <c r="S112" t="s">
        <v>140</v>
      </c>
      <c r="W112" t="s">
        <v>9852</v>
      </c>
      <c r="X112" t="s">
        <v>9853</v>
      </c>
      <c r="Y112" t="s">
        <v>9486</v>
      </c>
      <c r="AA112" t="s">
        <v>145</v>
      </c>
      <c r="AB112" t="s">
        <v>146</v>
      </c>
      <c r="AC112" s="119">
        <v>239020</v>
      </c>
      <c r="AD112">
        <v>239020</v>
      </c>
      <c r="AE112">
        <v>239020</v>
      </c>
      <c r="AF112">
        <v>0</v>
      </c>
      <c r="AG112">
        <v>239020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 s="32">
        <v>0</v>
      </c>
      <c r="AO112">
        <v>0</v>
      </c>
      <c r="AP112">
        <v>0</v>
      </c>
      <c r="AQ112">
        <v>0</v>
      </c>
      <c r="AR112">
        <v>0</v>
      </c>
      <c r="AS112">
        <v>1</v>
      </c>
      <c r="AT112">
        <v>1978</v>
      </c>
      <c r="AV112">
        <v>586</v>
      </c>
      <c r="AW112">
        <v>586</v>
      </c>
      <c r="AX112">
        <v>4</v>
      </c>
      <c r="AY112">
        <v>1</v>
      </c>
      <c r="AZ112">
        <v>1</v>
      </c>
      <c r="BC112" t="s">
        <v>233</v>
      </c>
      <c r="BS112" t="s">
        <v>9854</v>
      </c>
      <c r="BT112" t="s">
        <v>9855</v>
      </c>
      <c r="BU112" t="s">
        <v>9856</v>
      </c>
      <c r="BV112" t="s">
        <v>8346</v>
      </c>
      <c r="BX112" t="s">
        <v>145</v>
      </c>
      <c r="BY112" t="s">
        <v>149</v>
      </c>
      <c r="BZ112" t="s">
        <v>146</v>
      </c>
      <c r="CB112" s="27">
        <v>43011</v>
      </c>
      <c r="CC112">
        <v>23000</v>
      </c>
      <c r="CD112" t="s">
        <v>210</v>
      </c>
      <c r="CE112" t="s">
        <v>661</v>
      </c>
      <c r="CF112" t="s">
        <v>661</v>
      </c>
      <c r="CG112" t="s">
        <v>9857</v>
      </c>
      <c r="CH112" s="27">
        <v>42402</v>
      </c>
      <c r="CI112">
        <v>15000</v>
      </c>
      <c r="CJ112" t="s">
        <v>210</v>
      </c>
      <c r="CK112" t="s">
        <v>661</v>
      </c>
      <c r="CL112" t="s">
        <v>661</v>
      </c>
      <c r="CM112" t="s">
        <v>9858</v>
      </c>
      <c r="CN112" s="27">
        <v>40259</v>
      </c>
      <c r="CO112">
        <v>20000</v>
      </c>
      <c r="CP112" t="s">
        <v>210</v>
      </c>
      <c r="CQ112" t="s">
        <v>178</v>
      </c>
      <c r="CR112" t="s">
        <v>178</v>
      </c>
      <c r="CS112" t="s">
        <v>9859</v>
      </c>
      <c r="CT112" s="27">
        <v>38146</v>
      </c>
      <c r="CU112">
        <v>22000</v>
      </c>
      <c r="CV112" t="s">
        <v>210</v>
      </c>
      <c r="CW112" t="s">
        <v>383</v>
      </c>
      <c r="CX112" t="s">
        <v>383</v>
      </c>
      <c r="CY112" t="s">
        <v>9860</v>
      </c>
      <c r="CZ112" t="s">
        <v>9861</v>
      </c>
      <c r="DA112" t="s">
        <v>154</v>
      </c>
      <c r="DB112" t="s">
        <v>242</v>
      </c>
      <c r="DE112">
        <v>1</v>
      </c>
      <c r="DF112">
        <v>1978</v>
      </c>
      <c r="DG112" t="s">
        <v>9862</v>
      </c>
      <c r="DH112">
        <v>7</v>
      </c>
      <c r="DI112" s="128" t="s">
        <v>156</v>
      </c>
      <c r="DJ1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2" s="130">
        <f>Table13[[#This Row],[JUST]]*Table13[[#This Row],[Storm Millage]]/1000</f>
        <v>0</v>
      </c>
      <c r="DL1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2" s="136">
        <f>Table13[[#This Row],[JUST]]*Table13[[#This Row],[Recreational Millage]]/1000</f>
        <v>1960.4751119374603</v>
      </c>
      <c r="DN112" s="137">
        <f>Table13[[#This Row],[Recreational Assessment]]+Table13[[#This Row],[Storm Assessment]]</f>
        <v>1960.4751119374603</v>
      </c>
      <c r="DO112" s="145" t="e">
        <f>Methodology!#REF!</f>
        <v>#REF!</v>
      </c>
      <c r="DP112" s="146" t="e">
        <f>(Table13[[#This Row],[JUST]]*Table13[[#This Row],[Ad Valorem Recreational Millage]])/1000</f>
        <v>#REF!</v>
      </c>
    </row>
    <row r="113" spans="1:120" x14ac:dyDescent="0.3">
      <c r="A113">
        <v>245</v>
      </c>
      <c r="B113">
        <v>1</v>
      </c>
      <c r="C113" s="165" t="s">
        <v>9892</v>
      </c>
      <c r="D113" t="s">
        <v>801</v>
      </c>
      <c r="E113" t="s">
        <v>9893</v>
      </c>
      <c r="F113">
        <v>10004413</v>
      </c>
      <c r="G113" s="32" t="s">
        <v>196</v>
      </c>
      <c r="H113" t="s">
        <v>299</v>
      </c>
      <c r="I113" t="s">
        <v>778</v>
      </c>
      <c r="J113">
        <v>0</v>
      </c>
      <c r="K113">
        <v>0</v>
      </c>
      <c r="L113">
        <v>0</v>
      </c>
      <c r="M113">
        <v>0.17241000000000001</v>
      </c>
      <c r="N113" t="s">
        <v>135</v>
      </c>
      <c r="O113" t="s">
        <v>136</v>
      </c>
      <c r="S113" t="s">
        <v>140</v>
      </c>
      <c r="W113" t="s">
        <v>9894</v>
      </c>
      <c r="X113" t="s">
        <v>9895</v>
      </c>
      <c r="Y113" t="s">
        <v>9486</v>
      </c>
      <c r="AA113" t="s">
        <v>145</v>
      </c>
      <c r="AB113" t="s">
        <v>146</v>
      </c>
      <c r="AC113" s="119">
        <v>239020</v>
      </c>
      <c r="AD113">
        <v>239020</v>
      </c>
      <c r="AE113">
        <v>239020</v>
      </c>
      <c r="AF113">
        <v>0</v>
      </c>
      <c r="AG113">
        <v>239020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 s="32">
        <v>0</v>
      </c>
      <c r="AO113">
        <v>0</v>
      </c>
      <c r="AP113">
        <v>0</v>
      </c>
      <c r="AQ113">
        <v>0</v>
      </c>
      <c r="AR113">
        <v>0</v>
      </c>
      <c r="AS113">
        <v>1</v>
      </c>
      <c r="AT113">
        <v>1978</v>
      </c>
      <c r="AV113">
        <v>586</v>
      </c>
      <c r="AW113">
        <v>586</v>
      </c>
      <c r="AX113">
        <v>4</v>
      </c>
      <c r="AY113">
        <v>1</v>
      </c>
      <c r="AZ113">
        <v>1</v>
      </c>
      <c r="BC113" t="s">
        <v>233</v>
      </c>
      <c r="BS113" t="s">
        <v>9896</v>
      </c>
      <c r="BV113" t="s">
        <v>9897</v>
      </c>
      <c r="BX113" t="s">
        <v>3035</v>
      </c>
      <c r="BY113" t="s">
        <v>149</v>
      </c>
      <c r="BZ113" t="s">
        <v>9898</v>
      </c>
      <c r="CB113" s="27">
        <v>37314</v>
      </c>
      <c r="CC113">
        <v>230000</v>
      </c>
      <c r="CD113" t="s">
        <v>210</v>
      </c>
      <c r="CE113" t="s">
        <v>151</v>
      </c>
      <c r="CF113" t="s">
        <v>151</v>
      </c>
      <c r="CG113" t="s">
        <v>9899</v>
      </c>
      <c r="CH113" s="27">
        <v>37132</v>
      </c>
      <c r="CI113">
        <v>190000</v>
      </c>
      <c r="CJ113" t="s">
        <v>210</v>
      </c>
      <c r="CK113" t="s">
        <v>151</v>
      </c>
      <c r="CL113" t="s">
        <v>151</v>
      </c>
      <c r="CM113" t="s">
        <v>9900</v>
      </c>
      <c r="CN113" s="27">
        <v>36237</v>
      </c>
      <c r="CO113">
        <v>199000</v>
      </c>
      <c r="CP113" t="s">
        <v>210</v>
      </c>
      <c r="CQ113" t="s">
        <v>151</v>
      </c>
      <c r="CR113" t="s">
        <v>151</v>
      </c>
      <c r="CS113" t="s">
        <v>9901</v>
      </c>
      <c r="CT113" s="27">
        <v>32721</v>
      </c>
      <c r="CU113">
        <v>117500</v>
      </c>
      <c r="CV113" t="s">
        <v>210</v>
      </c>
      <c r="CW113" t="s">
        <v>151</v>
      </c>
      <c r="CX113" t="s">
        <v>151</v>
      </c>
      <c r="CY113" t="s">
        <v>9902</v>
      </c>
      <c r="CZ113" t="s">
        <v>9903</v>
      </c>
      <c r="DA113" t="s">
        <v>154</v>
      </c>
      <c r="DB113" t="s">
        <v>242</v>
      </c>
      <c r="DE113">
        <v>1</v>
      </c>
      <c r="DF113">
        <v>1978</v>
      </c>
      <c r="DG113" t="s">
        <v>9904</v>
      </c>
      <c r="DH113">
        <v>7</v>
      </c>
      <c r="DI113" s="128" t="s">
        <v>156</v>
      </c>
      <c r="DJ1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3" s="130">
        <f>Table13[[#This Row],[JUST]]*Table13[[#This Row],[Storm Millage]]/1000</f>
        <v>0</v>
      </c>
      <c r="DL1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3" s="136">
        <f>Table13[[#This Row],[JUST]]*Table13[[#This Row],[Recreational Millage]]/1000</f>
        <v>1960.4751119374603</v>
      </c>
      <c r="DN113" s="137">
        <f>Table13[[#This Row],[Recreational Assessment]]+Table13[[#This Row],[Storm Assessment]]</f>
        <v>1960.4751119374603</v>
      </c>
      <c r="DO113" s="145" t="e">
        <f>Methodology!#REF!</f>
        <v>#REF!</v>
      </c>
      <c r="DP113" s="146" t="e">
        <f>(Table13[[#This Row],[JUST]]*Table13[[#This Row],[Ad Valorem Recreational Millage]])/1000</f>
        <v>#REF!</v>
      </c>
    </row>
    <row r="114" spans="1:120" x14ac:dyDescent="0.3">
      <c r="A114">
        <v>78</v>
      </c>
      <c r="B114">
        <v>1</v>
      </c>
      <c r="C114" s="165" t="s">
        <v>9905</v>
      </c>
      <c r="D114" t="s">
        <v>801</v>
      </c>
      <c r="E114" t="s">
        <v>9906</v>
      </c>
      <c r="F114">
        <v>10004414</v>
      </c>
      <c r="G114" s="32" t="s">
        <v>196</v>
      </c>
      <c r="H114" t="s">
        <v>299</v>
      </c>
      <c r="I114" t="s">
        <v>778</v>
      </c>
      <c r="J114">
        <v>0</v>
      </c>
      <c r="K114">
        <v>0</v>
      </c>
      <c r="L114">
        <v>0</v>
      </c>
      <c r="M114">
        <v>0.17241000000000001</v>
      </c>
      <c r="N114" t="s">
        <v>135</v>
      </c>
      <c r="O114" t="s">
        <v>136</v>
      </c>
      <c r="S114" t="s">
        <v>140</v>
      </c>
      <c r="W114" t="s">
        <v>9907</v>
      </c>
      <c r="X114" t="s">
        <v>9908</v>
      </c>
      <c r="Y114" t="s">
        <v>9486</v>
      </c>
      <c r="AA114" t="s">
        <v>145</v>
      </c>
      <c r="AB114" t="s">
        <v>146</v>
      </c>
      <c r="AC114" s="119">
        <v>239020</v>
      </c>
      <c r="AD114">
        <v>239020</v>
      </c>
      <c r="AE114">
        <v>239020</v>
      </c>
      <c r="AF114">
        <v>0</v>
      </c>
      <c r="AG114">
        <v>239020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 s="32">
        <v>0</v>
      </c>
      <c r="AO114">
        <v>0</v>
      </c>
      <c r="AP114">
        <v>0</v>
      </c>
      <c r="AQ114">
        <v>0</v>
      </c>
      <c r="AR114">
        <v>0</v>
      </c>
      <c r="AS114">
        <v>1</v>
      </c>
      <c r="AT114">
        <v>1978</v>
      </c>
      <c r="AV114">
        <v>586</v>
      </c>
      <c r="AW114">
        <v>586</v>
      </c>
      <c r="AX114">
        <v>4</v>
      </c>
      <c r="AY114">
        <v>1</v>
      </c>
      <c r="AZ114">
        <v>1</v>
      </c>
      <c r="BC114" t="s">
        <v>233</v>
      </c>
      <c r="BS114" t="s">
        <v>9909</v>
      </c>
      <c r="BT114" t="s">
        <v>9910</v>
      </c>
      <c r="BV114" t="s">
        <v>9911</v>
      </c>
      <c r="BX114" t="s">
        <v>9912</v>
      </c>
      <c r="BY114" t="s">
        <v>264</v>
      </c>
      <c r="BZ114" t="s">
        <v>9913</v>
      </c>
      <c r="CB114" s="27">
        <v>43264</v>
      </c>
      <c r="CC114">
        <v>305000</v>
      </c>
      <c r="CD114" t="s">
        <v>210</v>
      </c>
      <c r="CE114" t="s">
        <v>181</v>
      </c>
      <c r="CF114" t="s">
        <v>181</v>
      </c>
      <c r="CG114" t="s">
        <v>9914</v>
      </c>
      <c r="CH114" s="27">
        <v>37711</v>
      </c>
      <c r="CI114">
        <v>287500</v>
      </c>
      <c r="CJ114" t="s">
        <v>210</v>
      </c>
      <c r="CK114" t="s">
        <v>151</v>
      </c>
      <c r="CL114" t="s">
        <v>151</v>
      </c>
      <c r="CM114" t="s">
        <v>9915</v>
      </c>
      <c r="CN114" s="27">
        <v>35247</v>
      </c>
      <c r="CO114">
        <v>226500</v>
      </c>
      <c r="CP114" t="s">
        <v>210</v>
      </c>
      <c r="CQ114" t="s">
        <v>151</v>
      </c>
      <c r="CR114" t="s">
        <v>151</v>
      </c>
      <c r="CS114" t="s">
        <v>9916</v>
      </c>
      <c r="CT114" s="27">
        <v>32660</v>
      </c>
      <c r="CU114">
        <v>117500</v>
      </c>
      <c r="CV114" t="s">
        <v>210</v>
      </c>
      <c r="CW114" t="s">
        <v>151</v>
      </c>
      <c r="CX114" t="s">
        <v>151</v>
      </c>
      <c r="CY114" t="s">
        <v>9917</v>
      </c>
      <c r="CZ114" t="s">
        <v>9918</v>
      </c>
      <c r="DA114" t="s">
        <v>154</v>
      </c>
      <c r="DB114" t="s">
        <v>242</v>
      </c>
      <c r="DE114">
        <v>1</v>
      </c>
      <c r="DF114">
        <v>1978</v>
      </c>
      <c r="DG114" t="s">
        <v>9919</v>
      </c>
      <c r="DH114">
        <v>7</v>
      </c>
      <c r="DI114" s="128" t="s">
        <v>156</v>
      </c>
      <c r="DJ1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4" s="130">
        <f>Table13[[#This Row],[JUST]]*Table13[[#This Row],[Storm Millage]]/1000</f>
        <v>0</v>
      </c>
      <c r="DL1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4" s="136">
        <f>Table13[[#This Row],[JUST]]*Table13[[#This Row],[Recreational Millage]]/1000</f>
        <v>1960.4751119374603</v>
      </c>
      <c r="DN114" s="137">
        <f>Table13[[#This Row],[Recreational Assessment]]+Table13[[#This Row],[Storm Assessment]]</f>
        <v>1960.4751119374603</v>
      </c>
      <c r="DO114" s="145" t="e">
        <f>Methodology!#REF!</f>
        <v>#REF!</v>
      </c>
      <c r="DP114" s="146" t="e">
        <f>(Table13[[#This Row],[JUST]]*Table13[[#This Row],[Ad Valorem Recreational Millage]])/1000</f>
        <v>#REF!</v>
      </c>
    </row>
    <row r="115" spans="1:120" x14ac:dyDescent="0.3">
      <c r="A115">
        <v>556</v>
      </c>
      <c r="B115">
        <v>1</v>
      </c>
      <c r="C115" s="165" t="s">
        <v>9975</v>
      </c>
      <c r="D115" t="s">
        <v>801</v>
      </c>
      <c r="E115" t="s">
        <v>9976</v>
      </c>
      <c r="F115">
        <v>10004430</v>
      </c>
      <c r="G115" s="32" t="s">
        <v>196</v>
      </c>
      <c r="H115" t="s">
        <v>299</v>
      </c>
      <c r="I115" t="s">
        <v>778</v>
      </c>
      <c r="J115">
        <v>0</v>
      </c>
      <c r="K115">
        <v>0</v>
      </c>
      <c r="L115">
        <v>0</v>
      </c>
      <c r="M115">
        <v>0.17241000000000001</v>
      </c>
      <c r="N115" t="s">
        <v>135</v>
      </c>
      <c r="O115" t="s">
        <v>136</v>
      </c>
      <c r="S115" t="s">
        <v>140</v>
      </c>
      <c r="W115" t="s">
        <v>9977</v>
      </c>
      <c r="X115" t="s">
        <v>9978</v>
      </c>
      <c r="Y115" t="s">
        <v>9486</v>
      </c>
      <c r="AA115" t="s">
        <v>145</v>
      </c>
      <c r="AB115" t="s">
        <v>146</v>
      </c>
      <c r="AC115" s="119">
        <v>239020</v>
      </c>
      <c r="AD115">
        <v>239020</v>
      </c>
      <c r="AE115">
        <v>239020</v>
      </c>
      <c r="AF115">
        <v>0</v>
      </c>
      <c r="AG115">
        <v>239020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 s="32">
        <v>0</v>
      </c>
      <c r="AO115">
        <v>0</v>
      </c>
      <c r="AP115">
        <v>0</v>
      </c>
      <c r="AQ115">
        <v>0</v>
      </c>
      <c r="AR115">
        <v>0</v>
      </c>
      <c r="AS115">
        <v>1</v>
      </c>
      <c r="AT115">
        <v>1978</v>
      </c>
      <c r="AV115">
        <v>586</v>
      </c>
      <c r="AW115">
        <v>586</v>
      </c>
      <c r="AX115">
        <v>4</v>
      </c>
      <c r="AY115">
        <v>1</v>
      </c>
      <c r="AZ115">
        <v>1</v>
      </c>
      <c r="BC115" t="s">
        <v>233</v>
      </c>
      <c r="BS115" t="s">
        <v>9979</v>
      </c>
      <c r="BV115" t="s">
        <v>9980</v>
      </c>
      <c r="BX115" t="s">
        <v>9981</v>
      </c>
      <c r="BY115" t="s">
        <v>785</v>
      </c>
      <c r="BZ115" t="s">
        <v>9982</v>
      </c>
      <c r="CB115" s="27">
        <v>33939</v>
      </c>
      <c r="CC115">
        <v>127500</v>
      </c>
      <c r="CD115" t="s">
        <v>210</v>
      </c>
      <c r="CE115" t="s">
        <v>151</v>
      </c>
      <c r="CF115" t="s">
        <v>151</v>
      </c>
      <c r="CG115" t="s">
        <v>9983</v>
      </c>
      <c r="CH115" s="27">
        <v>30682</v>
      </c>
      <c r="CI115">
        <v>112500</v>
      </c>
      <c r="CJ115" t="s">
        <v>210</v>
      </c>
      <c r="CK115" t="s">
        <v>151</v>
      </c>
      <c r="CL115" t="s">
        <v>151</v>
      </c>
      <c r="CM115" t="s">
        <v>9984</v>
      </c>
      <c r="CZ115" t="s">
        <v>9985</v>
      </c>
      <c r="DA115" t="s">
        <v>154</v>
      </c>
      <c r="DB115" t="s">
        <v>242</v>
      </c>
      <c r="DE115">
        <v>1</v>
      </c>
      <c r="DF115">
        <v>1978</v>
      </c>
      <c r="DG115" t="s">
        <v>9986</v>
      </c>
      <c r="DH115">
        <v>7</v>
      </c>
      <c r="DI115" s="128" t="s">
        <v>156</v>
      </c>
      <c r="DJ1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5" s="130">
        <f>Table13[[#This Row],[JUST]]*Table13[[#This Row],[Storm Millage]]/1000</f>
        <v>0</v>
      </c>
      <c r="DL1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5" s="136">
        <f>Table13[[#This Row],[JUST]]*Table13[[#This Row],[Recreational Millage]]/1000</f>
        <v>1960.4751119374603</v>
      </c>
      <c r="DN115" s="137">
        <f>Table13[[#This Row],[Recreational Assessment]]+Table13[[#This Row],[Storm Assessment]]</f>
        <v>1960.4751119374603</v>
      </c>
      <c r="DO115" s="145" t="e">
        <f>Methodology!#REF!</f>
        <v>#REF!</v>
      </c>
      <c r="DP115" s="146" t="e">
        <f>(Table13[[#This Row],[JUST]]*Table13[[#This Row],[Ad Valorem Recreational Millage]])/1000</f>
        <v>#REF!</v>
      </c>
    </row>
    <row r="116" spans="1:120" x14ac:dyDescent="0.3">
      <c r="A116">
        <v>188</v>
      </c>
      <c r="B116">
        <v>1</v>
      </c>
      <c r="C116" s="165" t="s">
        <v>9987</v>
      </c>
      <c r="D116" t="s">
        <v>801</v>
      </c>
      <c r="E116" t="s">
        <v>9988</v>
      </c>
      <c r="F116">
        <v>10004429</v>
      </c>
      <c r="G116" s="32" t="s">
        <v>196</v>
      </c>
      <c r="H116" t="s">
        <v>299</v>
      </c>
      <c r="I116" t="s">
        <v>778</v>
      </c>
      <c r="J116">
        <v>0</v>
      </c>
      <c r="K116">
        <v>0</v>
      </c>
      <c r="L116">
        <v>0</v>
      </c>
      <c r="M116">
        <v>0.17241000000000001</v>
      </c>
      <c r="N116" t="s">
        <v>135</v>
      </c>
      <c r="O116" t="s">
        <v>136</v>
      </c>
      <c r="S116" t="s">
        <v>140</v>
      </c>
      <c r="W116" t="s">
        <v>9989</v>
      </c>
      <c r="X116" t="s">
        <v>9990</v>
      </c>
      <c r="Y116" t="s">
        <v>9486</v>
      </c>
      <c r="AA116" t="s">
        <v>145</v>
      </c>
      <c r="AB116" t="s">
        <v>146</v>
      </c>
      <c r="AC116" s="119">
        <v>239020</v>
      </c>
      <c r="AD116">
        <v>239020</v>
      </c>
      <c r="AE116">
        <v>239020</v>
      </c>
      <c r="AF116">
        <v>0</v>
      </c>
      <c r="AG116">
        <v>239020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 s="32">
        <v>0</v>
      </c>
      <c r="AO116">
        <v>0</v>
      </c>
      <c r="AP116">
        <v>0</v>
      </c>
      <c r="AQ116">
        <v>0</v>
      </c>
      <c r="AR116">
        <v>0</v>
      </c>
      <c r="AS116">
        <v>1</v>
      </c>
      <c r="AT116">
        <v>1978</v>
      </c>
      <c r="AV116">
        <v>586</v>
      </c>
      <c r="AW116">
        <v>586</v>
      </c>
      <c r="AX116">
        <v>4</v>
      </c>
      <c r="AY116">
        <v>1</v>
      </c>
      <c r="AZ116">
        <v>1</v>
      </c>
      <c r="BC116" t="s">
        <v>233</v>
      </c>
      <c r="BS116" t="s">
        <v>9991</v>
      </c>
      <c r="BT116" t="s">
        <v>9992</v>
      </c>
      <c r="BV116" t="s">
        <v>9993</v>
      </c>
      <c r="BX116" t="s">
        <v>1158</v>
      </c>
      <c r="BY116" t="s">
        <v>430</v>
      </c>
      <c r="BZ116" t="s">
        <v>9994</v>
      </c>
      <c r="CB116" s="27">
        <v>35898</v>
      </c>
      <c r="CC116">
        <v>216000</v>
      </c>
      <c r="CD116" t="s">
        <v>210</v>
      </c>
      <c r="CE116" t="s">
        <v>151</v>
      </c>
      <c r="CF116" t="s">
        <v>151</v>
      </c>
      <c r="CG116" t="s">
        <v>9995</v>
      </c>
      <c r="CH116" s="27">
        <v>33939</v>
      </c>
      <c r="CI116">
        <v>128500</v>
      </c>
      <c r="CJ116" t="s">
        <v>210</v>
      </c>
      <c r="CK116" t="s">
        <v>151</v>
      </c>
      <c r="CL116" t="s">
        <v>151</v>
      </c>
      <c r="CM116" t="s">
        <v>9996</v>
      </c>
      <c r="CZ116" t="s">
        <v>9997</v>
      </c>
      <c r="DA116" t="s">
        <v>154</v>
      </c>
      <c r="DB116" t="s">
        <v>242</v>
      </c>
      <c r="DE116">
        <v>1</v>
      </c>
      <c r="DF116">
        <v>1978</v>
      </c>
      <c r="DG116" t="s">
        <v>9998</v>
      </c>
      <c r="DH116">
        <v>7</v>
      </c>
      <c r="DI116" s="128" t="s">
        <v>156</v>
      </c>
      <c r="DJ1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6" s="130">
        <f>Table13[[#This Row],[JUST]]*Table13[[#This Row],[Storm Millage]]/1000</f>
        <v>0</v>
      </c>
      <c r="DL1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6" s="136">
        <f>Table13[[#This Row],[JUST]]*Table13[[#This Row],[Recreational Millage]]/1000</f>
        <v>1960.4751119374603</v>
      </c>
      <c r="DN116" s="137">
        <f>Table13[[#This Row],[Recreational Assessment]]+Table13[[#This Row],[Storm Assessment]]</f>
        <v>1960.4751119374603</v>
      </c>
      <c r="DO116" s="145" t="e">
        <f>Methodology!#REF!</f>
        <v>#REF!</v>
      </c>
      <c r="DP116" s="146" t="e">
        <f>(Table13[[#This Row],[JUST]]*Table13[[#This Row],[Ad Valorem Recreational Millage]])/1000</f>
        <v>#REF!</v>
      </c>
    </row>
    <row r="117" spans="1:120" x14ac:dyDescent="0.3">
      <c r="A117">
        <v>540</v>
      </c>
      <c r="B117">
        <v>1</v>
      </c>
      <c r="C117" s="165" t="s">
        <v>10026</v>
      </c>
      <c r="D117" t="s">
        <v>801</v>
      </c>
      <c r="E117" t="s">
        <v>10027</v>
      </c>
      <c r="F117">
        <v>10004423</v>
      </c>
      <c r="G117" s="32" t="s">
        <v>196</v>
      </c>
      <c r="H117" t="s">
        <v>299</v>
      </c>
      <c r="I117" t="s">
        <v>778</v>
      </c>
      <c r="J117">
        <v>0</v>
      </c>
      <c r="K117">
        <v>0</v>
      </c>
      <c r="L117">
        <v>0</v>
      </c>
      <c r="M117">
        <v>0.17241000000000001</v>
      </c>
      <c r="N117" t="s">
        <v>135</v>
      </c>
      <c r="O117" t="s">
        <v>136</v>
      </c>
      <c r="S117" t="s">
        <v>140</v>
      </c>
      <c r="W117" t="s">
        <v>10028</v>
      </c>
      <c r="X117" t="s">
        <v>10029</v>
      </c>
      <c r="Y117" t="s">
        <v>9486</v>
      </c>
      <c r="AA117" t="s">
        <v>145</v>
      </c>
      <c r="AB117" t="s">
        <v>146</v>
      </c>
      <c r="AC117" s="119">
        <v>239020</v>
      </c>
      <c r="AD117">
        <v>239020</v>
      </c>
      <c r="AE117">
        <v>239020</v>
      </c>
      <c r="AF117">
        <v>0</v>
      </c>
      <c r="AG117">
        <v>239020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 s="32">
        <v>0</v>
      </c>
      <c r="AO117">
        <v>0</v>
      </c>
      <c r="AP117">
        <v>0</v>
      </c>
      <c r="AQ117">
        <v>0</v>
      </c>
      <c r="AR117">
        <v>0</v>
      </c>
      <c r="AS117">
        <v>1</v>
      </c>
      <c r="AT117">
        <v>1978</v>
      </c>
      <c r="AV117">
        <v>586</v>
      </c>
      <c r="AW117">
        <v>586</v>
      </c>
      <c r="AX117">
        <v>4</v>
      </c>
      <c r="AY117">
        <v>1</v>
      </c>
      <c r="AZ117">
        <v>1</v>
      </c>
      <c r="BC117" t="s">
        <v>233</v>
      </c>
      <c r="BS117" t="s">
        <v>10030</v>
      </c>
      <c r="BV117" t="s">
        <v>10031</v>
      </c>
      <c r="BX117" t="s">
        <v>10032</v>
      </c>
      <c r="BY117" t="s">
        <v>238</v>
      </c>
      <c r="BZ117" t="s">
        <v>10033</v>
      </c>
      <c r="CB117" s="27">
        <v>37211</v>
      </c>
      <c r="CC117">
        <v>200000</v>
      </c>
      <c r="CD117" t="s">
        <v>210</v>
      </c>
      <c r="CE117" t="s">
        <v>151</v>
      </c>
      <c r="CF117" t="s">
        <v>151</v>
      </c>
      <c r="CG117" t="s">
        <v>10034</v>
      </c>
      <c r="CH117" s="27">
        <v>34820</v>
      </c>
      <c r="CI117">
        <v>200000</v>
      </c>
      <c r="CJ117" t="s">
        <v>210</v>
      </c>
      <c r="CK117" t="s">
        <v>151</v>
      </c>
      <c r="CL117" t="s">
        <v>151</v>
      </c>
      <c r="CM117" t="s">
        <v>10035</v>
      </c>
      <c r="CN117" s="27">
        <v>33970</v>
      </c>
      <c r="CO117">
        <v>130000</v>
      </c>
      <c r="CP117" t="s">
        <v>210</v>
      </c>
      <c r="CQ117" t="s">
        <v>151</v>
      </c>
      <c r="CR117" t="s">
        <v>151</v>
      </c>
      <c r="CS117" t="s">
        <v>10036</v>
      </c>
      <c r="CZ117" t="s">
        <v>10037</v>
      </c>
      <c r="DA117" t="s">
        <v>154</v>
      </c>
      <c r="DB117" t="s">
        <v>242</v>
      </c>
      <c r="DE117">
        <v>1</v>
      </c>
      <c r="DF117">
        <v>1978</v>
      </c>
      <c r="DG117" t="s">
        <v>10038</v>
      </c>
      <c r="DH117">
        <v>7</v>
      </c>
      <c r="DI117" s="128" t="s">
        <v>156</v>
      </c>
      <c r="DJ1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7" s="130">
        <f>Table13[[#This Row],[JUST]]*Table13[[#This Row],[Storm Millage]]/1000</f>
        <v>0</v>
      </c>
      <c r="DL1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7" s="136">
        <f>Table13[[#This Row],[JUST]]*Table13[[#This Row],[Recreational Millage]]/1000</f>
        <v>1960.4751119374603</v>
      </c>
      <c r="DN117" s="137">
        <f>Table13[[#This Row],[Recreational Assessment]]+Table13[[#This Row],[Storm Assessment]]</f>
        <v>1960.4751119374603</v>
      </c>
      <c r="DO117" s="145" t="e">
        <f>Methodology!#REF!</f>
        <v>#REF!</v>
      </c>
      <c r="DP117" s="146" t="e">
        <f>(Table13[[#This Row],[JUST]]*Table13[[#This Row],[Ad Valorem Recreational Millage]])/1000</f>
        <v>#REF!</v>
      </c>
    </row>
    <row r="118" spans="1:120" x14ac:dyDescent="0.3">
      <c r="A118">
        <v>449</v>
      </c>
      <c r="B118">
        <v>1</v>
      </c>
      <c r="C118" s="165" t="s">
        <v>10165</v>
      </c>
      <c r="D118" t="s">
        <v>801</v>
      </c>
      <c r="E118" t="s">
        <v>10166</v>
      </c>
      <c r="F118">
        <v>10004434</v>
      </c>
      <c r="G118" s="32" t="s">
        <v>196</v>
      </c>
      <c r="H118" t="s">
        <v>299</v>
      </c>
      <c r="I118" t="s">
        <v>778</v>
      </c>
      <c r="J118">
        <v>0</v>
      </c>
      <c r="K118">
        <v>0</v>
      </c>
      <c r="L118">
        <v>0</v>
      </c>
      <c r="M118">
        <v>0.17241000000000001</v>
      </c>
      <c r="N118" t="s">
        <v>135</v>
      </c>
      <c r="O118" t="s">
        <v>136</v>
      </c>
      <c r="S118" t="s">
        <v>140</v>
      </c>
      <c r="W118" t="s">
        <v>10167</v>
      </c>
      <c r="X118" t="s">
        <v>10168</v>
      </c>
      <c r="Y118" t="s">
        <v>9486</v>
      </c>
      <c r="AA118" t="s">
        <v>145</v>
      </c>
      <c r="AB118" t="s">
        <v>146</v>
      </c>
      <c r="AC118" s="119">
        <v>239020</v>
      </c>
      <c r="AD118">
        <v>239020</v>
      </c>
      <c r="AE118">
        <v>239020</v>
      </c>
      <c r="AF118">
        <v>0</v>
      </c>
      <c r="AG118">
        <v>239020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 s="32">
        <v>0</v>
      </c>
      <c r="AO118">
        <v>0</v>
      </c>
      <c r="AP118">
        <v>0</v>
      </c>
      <c r="AQ118">
        <v>0</v>
      </c>
      <c r="AR118">
        <v>0</v>
      </c>
      <c r="AS118">
        <v>1</v>
      </c>
      <c r="AT118">
        <v>1978</v>
      </c>
      <c r="AV118">
        <v>586</v>
      </c>
      <c r="AW118">
        <v>586</v>
      </c>
      <c r="AX118">
        <v>4</v>
      </c>
      <c r="AY118">
        <v>1</v>
      </c>
      <c r="AZ118">
        <v>1</v>
      </c>
      <c r="BC118" t="s">
        <v>233</v>
      </c>
      <c r="BS118" t="s">
        <v>3685</v>
      </c>
      <c r="BT118" t="s">
        <v>3686</v>
      </c>
      <c r="BV118" t="s">
        <v>10169</v>
      </c>
      <c r="BX118" t="s">
        <v>3688</v>
      </c>
      <c r="BY118" t="s">
        <v>444</v>
      </c>
      <c r="BZ118" t="s">
        <v>3689</v>
      </c>
      <c r="CB118" s="27">
        <v>43362</v>
      </c>
      <c r="CC118">
        <v>309500</v>
      </c>
      <c r="CD118" t="s">
        <v>210</v>
      </c>
      <c r="CE118" t="s">
        <v>181</v>
      </c>
      <c r="CF118" t="s">
        <v>181</v>
      </c>
      <c r="CG118" t="s">
        <v>10170</v>
      </c>
      <c r="CH118" s="27">
        <v>39722</v>
      </c>
      <c r="CI118">
        <v>270000</v>
      </c>
      <c r="CJ118" t="s">
        <v>210</v>
      </c>
      <c r="CK118" t="s">
        <v>151</v>
      </c>
      <c r="CL118" t="s">
        <v>151</v>
      </c>
      <c r="CM118" t="s">
        <v>10171</v>
      </c>
      <c r="CN118" s="27">
        <v>36606</v>
      </c>
      <c r="CO118">
        <v>207500</v>
      </c>
      <c r="CP118" t="s">
        <v>210</v>
      </c>
      <c r="CQ118" t="s">
        <v>151</v>
      </c>
      <c r="CR118" t="s">
        <v>151</v>
      </c>
      <c r="CS118" t="s">
        <v>10172</v>
      </c>
      <c r="CT118" s="27">
        <v>35982</v>
      </c>
      <c r="CU118">
        <v>90900</v>
      </c>
      <c r="CV118" t="s">
        <v>210</v>
      </c>
      <c r="CW118" t="s">
        <v>181</v>
      </c>
      <c r="CX118" t="s">
        <v>181</v>
      </c>
      <c r="CY118" t="s">
        <v>10173</v>
      </c>
      <c r="CZ118" t="s">
        <v>10174</v>
      </c>
      <c r="DA118" t="s">
        <v>154</v>
      </c>
      <c r="DB118" t="s">
        <v>242</v>
      </c>
      <c r="DE118">
        <v>1</v>
      </c>
      <c r="DF118">
        <v>1978</v>
      </c>
      <c r="DG118" t="s">
        <v>10175</v>
      </c>
      <c r="DH118">
        <v>7</v>
      </c>
      <c r="DI118" s="128" t="s">
        <v>156</v>
      </c>
      <c r="DJ1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8" s="130">
        <f>Table13[[#This Row],[JUST]]*Table13[[#This Row],[Storm Millage]]/1000</f>
        <v>0</v>
      </c>
      <c r="DL1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8" s="136">
        <f>Table13[[#This Row],[JUST]]*Table13[[#This Row],[Recreational Millage]]/1000</f>
        <v>1960.4751119374603</v>
      </c>
      <c r="DN118" s="137">
        <f>Table13[[#This Row],[Recreational Assessment]]+Table13[[#This Row],[Storm Assessment]]</f>
        <v>1960.4751119374603</v>
      </c>
      <c r="DO118" s="145" t="e">
        <f>Methodology!#REF!</f>
        <v>#REF!</v>
      </c>
      <c r="DP118" s="146" t="e">
        <f>(Table13[[#This Row],[JUST]]*Table13[[#This Row],[Ad Valorem Recreational Millage]])/1000</f>
        <v>#REF!</v>
      </c>
    </row>
    <row r="119" spans="1:120" x14ac:dyDescent="0.3">
      <c r="A119">
        <v>88</v>
      </c>
      <c r="B119">
        <v>1</v>
      </c>
      <c r="C119" s="165" t="s">
        <v>9483</v>
      </c>
      <c r="D119" t="s">
        <v>777</v>
      </c>
      <c r="E119" t="s">
        <v>1336</v>
      </c>
      <c r="F119">
        <v>10004391</v>
      </c>
      <c r="G119" s="32" t="s">
        <v>196</v>
      </c>
      <c r="H119" t="s">
        <v>299</v>
      </c>
      <c r="I119" t="s">
        <v>778</v>
      </c>
      <c r="J119">
        <v>0</v>
      </c>
      <c r="K119">
        <v>0</v>
      </c>
      <c r="L119">
        <v>0</v>
      </c>
      <c r="M119">
        <v>0.17308000000000001</v>
      </c>
      <c r="N119" t="s">
        <v>135</v>
      </c>
      <c r="O119" t="s">
        <v>136</v>
      </c>
      <c r="S119" t="s">
        <v>140</v>
      </c>
      <c r="W119" t="s">
        <v>9484</v>
      </c>
      <c r="X119" t="s">
        <v>9485</v>
      </c>
      <c r="Y119" t="s">
        <v>9486</v>
      </c>
      <c r="AA119" t="s">
        <v>145</v>
      </c>
      <c r="AB119" t="s">
        <v>146</v>
      </c>
      <c r="AC119" s="119">
        <v>241443</v>
      </c>
      <c r="AD119">
        <v>241443</v>
      </c>
      <c r="AE119">
        <v>241443</v>
      </c>
      <c r="AF119">
        <v>0</v>
      </c>
      <c r="AG119">
        <v>241443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 s="32">
        <v>0</v>
      </c>
      <c r="AO119">
        <v>0</v>
      </c>
      <c r="AP119">
        <v>0</v>
      </c>
      <c r="AQ119">
        <v>0</v>
      </c>
      <c r="AR119">
        <v>0</v>
      </c>
      <c r="AS119">
        <v>1</v>
      </c>
      <c r="AT119">
        <v>1978</v>
      </c>
      <c r="AV119">
        <v>580</v>
      </c>
      <c r="AW119">
        <v>580</v>
      </c>
      <c r="AX119">
        <v>3</v>
      </c>
      <c r="AY119">
        <v>1</v>
      </c>
      <c r="AZ119">
        <v>1</v>
      </c>
      <c r="BC119" t="s">
        <v>233</v>
      </c>
      <c r="BS119" t="s">
        <v>9487</v>
      </c>
      <c r="BV119" t="s">
        <v>9488</v>
      </c>
      <c r="BX119" t="s">
        <v>9149</v>
      </c>
      <c r="BY119" t="s">
        <v>517</v>
      </c>
      <c r="BZ119" t="s">
        <v>9489</v>
      </c>
      <c r="CA119" t="s">
        <v>519</v>
      </c>
      <c r="CB119" s="27">
        <v>41752</v>
      </c>
      <c r="CC119">
        <v>200000</v>
      </c>
      <c r="CD119" t="s">
        <v>210</v>
      </c>
      <c r="CE119" t="s">
        <v>181</v>
      </c>
      <c r="CF119" t="s">
        <v>181</v>
      </c>
      <c r="CG119" t="s">
        <v>9490</v>
      </c>
      <c r="CH119" s="27">
        <v>37410</v>
      </c>
      <c r="CI119">
        <v>245000</v>
      </c>
      <c r="CJ119" t="s">
        <v>210</v>
      </c>
      <c r="CK119" t="s">
        <v>151</v>
      </c>
      <c r="CL119" t="s">
        <v>151</v>
      </c>
      <c r="CM119" t="s">
        <v>9491</v>
      </c>
      <c r="CN119" s="27">
        <v>32021</v>
      </c>
      <c r="CO119">
        <v>100000</v>
      </c>
      <c r="CP119" t="s">
        <v>210</v>
      </c>
      <c r="CQ119" t="s">
        <v>151</v>
      </c>
      <c r="CR119" t="s">
        <v>151</v>
      </c>
      <c r="CS119" t="s">
        <v>9492</v>
      </c>
      <c r="CT119" s="27">
        <v>28460</v>
      </c>
      <c r="CU119">
        <v>43900</v>
      </c>
      <c r="CV119" t="s">
        <v>210</v>
      </c>
      <c r="CW119" t="s">
        <v>151</v>
      </c>
      <c r="CX119" t="s">
        <v>151</v>
      </c>
      <c r="CY119" t="s">
        <v>9493</v>
      </c>
      <c r="CZ119" t="s">
        <v>9494</v>
      </c>
      <c r="DA119" t="s">
        <v>154</v>
      </c>
      <c r="DB119" t="s">
        <v>242</v>
      </c>
      <c r="DE119">
        <v>1</v>
      </c>
      <c r="DF119">
        <v>1978</v>
      </c>
      <c r="DG119" t="s">
        <v>9495</v>
      </c>
      <c r="DH119">
        <v>7</v>
      </c>
      <c r="DI119" s="128" t="s">
        <v>156</v>
      </c>
      <c r="DJ1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9" s="130">
        <f>Table13[[#This Row],[JUST]]*Table13[[#This Row],[Storm Millage]]/1000</f>
        <v>0</v>
      </c>
      <c r="DL1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9" s="136">
        <f>Table13[[#This Row],[JUST]]*Table13[[#This Row],[Recreational Millage]]/1000</f>
        <v>1980.3488931951979</v>
      </c>
      <c r="DN119" s="137">
        <f>Table13[[#This Row],[Recreational Assessment]]+Table13[[#This Row],[Storm Assessment]]</f>
        <v>1980.3488931951979</v>
      </c>
      <c r="DO119" s="145" t="e">
        <f>Methodology!#REF!</f>
        <v>#REF!</v>
      </c>
      <c r="DP119" s="146" t="e">
        <f>(Table13[[#This Row],[JUST]]*Table13[[#This Row],[Ad Valorem Recreational Millage]])/1000</f>
        <v>#REF!</v>
      </c>
    </row>
    <row r="120" spans="1:120" x14ac:dyDescent="0.3">
      <c r="A120">
        <v>550</v>
      </c>
      <c r="B120">
        <v>1</v>
      </c>
      <c r="C120" s="165" t="s">
        <v>9534</v>
      </c>
      <c r="D120" t="s">
        <v>777</v>
      </c>
      <c r="E120" t="s">
        <v>1292</v>
      </c>
      <c r="F120">
        <v>10004387</v>
      </c>
      <c r="G120" s="32" t="s">
        <v>196</v>
      </c>
      <c r="H120" t="s">
        <v>299</v>
      </c>
      <c r="I120" t="s">
        <v>778</v>
      </c>
      <c r="J120">
        <v>0</v>
      </c>
      <c r="K120">
        <v>0</v>
      </c>
      <c r="L120">
        <v>0</v>
      </c>
      <c r="M120">
        <v>0.17308000000000001</v>
      </c>
      <c r="N120" t="s">
        <v>135</v>
      </c>
      <c r="O120" t="s">
        <v>136</v>
      </c>
      <c r="S120" t="s">
        <v>140</v>
      </c>
      <c r="W120" t="s">
        <v>9535</v>
      </c>
      <c r="X120" t="s">
        <v>9536</v>
      </c>
      <c r="Y120" t="s">
        <v>9486</v>
      </c>
      <c r="AA120" t="s">
        <v>145</v>
      </c>
      <c r="AB120" t="s">
        <v>146</v>
      </c>
      <c r="AC120" s="119">
        <v>241443</v>
      </c>
      <c r="AD120">
        <v>241443</v>
      </c>
      <c r="AE120">
        <v>241443</v>
      </c>
      <c r="AF120">
        <v>0</v>
      </c>
      <c r="AG120">
        <v>241443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 s="32">
        <v>0</v>
      </c>
      <c r="AO120">
        <v>0</v>
      </c>
      <c r="AP120">
        <v>0</v>
      </c>
      <c r="AQ120">
        <v>0</v>
      </c>
      <c r="AR120">
        <v>0</v>
      </c>
      <c r="AS120">
        <v>1</v>
      </c>
      <c r="AT120">
        <v>1978</v>
      </c>
      <c r="AV120">
        <v>580</v>
      </c>
      <c r="AW120">
        <v>580</v>
      </c>
      <c r="AX120">
        <v>3</v>
      </c>
      <c r="AY120">
        <v>1</v>
      </c>
      <c r="AZ120">
        <v>1</v>
      </c>
      <c r="BC120" t="s">
        <v>233</v>
      </c>
      <c r="BS120" t="s">
        <v>9537</v>
      </c>
      <c r="BT120" t="s">
        <v>9538</v>
      </c>
      <c r="BV120" t="s">
        <v>9539</v>
      </c>
      <c r="BX120" t="s">
        <v>9540</v>
      </c>
      <c r="BY120" t="s">
        <v>517</v>
      </c>
      <c r="BZ120" t="s">
        <v>9541</v>
      </c>
      <c r="CA120" t="s">
        <v>519</v>
      </c>
      <c r="CB120" s="27">
        <v>43953</v>
      </c>
      <c r="CC120">
        <v>122337</v>
      </c>
      <c r="CD120" t="s">
        <v>210</v>
      </c>
      <c r="CE120" t="s">
        <v>661</v>
      </c>
      <c r="CF120" t="s">
        <v>661</v>
      </c>
      <c r="CG120" t="s">
        <v>9542</v>
      </c>
      <c r="CH120" s="27">
        <v>39237</v>
      </c>
      <c r="CI120">
        <v>360000</v>
      </c>
      <c r="CJ120" t="s">
        <v>210</v>
      </c>
      <c r="CK120" t="s">
        <v>151</v>
      </c>
      <c r="CL120" t="s">
        <v>151</v>
      </c>
      <c r="CM120" t="s">
        <v>9543</v>
      </c>
      <c r="CN120" s="27">
        <v>30256</v>
      </c>
      <c r="CO120">
        <v>103000</v>
      </c>
      <c r="CP120" t="s">
        <v>210</v>
      </c>
      <c r="CQ120" t="s">
        <v>151</v>
      </c>
      <c r="CR120" t="s">
        <v>151</v>
      </c>
      <c r="CS120" t="s">
        <v>9544</v>
      </c>
      <c r="CT120" s="27">
        <v>28460</v>
      </c>
      <c r="CU120">
        <v>46900</v>
      </c>
      <c r="CV120" t="s">
        <v>210</v>
      </c>
      <c r="CW120" t="s">
        <v>151</v>
      </c>
      <c r="CX120" t="s">
        <v>151</v>
      </c>
      <c r="CY120" t="s">
        <v>9545</v>
      </c>
      <c r="CZ120" t="s">
        <v>9546</v>
      </c>
      <c r="DA120" t="s">
        <v>154</v>
      </c>
      <c r="DB120" t="s">
        <v>242</v>
      </c>
      <c r="DE120">
        <v>1</v>
      </c>
      <c r="DF120">
        <v>1978</v>
      </c>
      <c r="DG120" t="s">
        <v>9547</v>
      </c>
      <c r="DH120">
        <v>7</v>
      </c>
      <c r="DI120" s="128" t="s">
        <v>156</v>
      </c>
      <c r="DJ1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0" s="130">
        <f>Table13[[#This Row],[JUST]]*Table13[[#This Row],[Storm Millage]]/1000</f>
        <v>0</v>
      </c>
      <c r="DL1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20" s="136">
        <f>Table13[[#This Row],[JUST]]*Table13[[#This Row],[Recreational Millage]]/1000</f>
        <v>1980.3488931951979</v>
      </c>
      <c r="DN120" s="137">
        <f>Table13[[#This Row],[Recreational Assessment]]+Table13[[#This Row],[Storm Assessment]]</f>
        <v>1980.3488931951979</v>
      </c>
      <c r="DO120" s="145" t="e">
        <f>Methodology!#REF!</f>
        <v>#REF!</v>
      </c>
      <c r="DP120" s="146" t="e">
        <f>(Table13[[#This Row],[JUST]]*Table13[[#This Row],[Ad Valorem Recreational Millage]])/1000</f>
        <v>#REF!</v>
      </c>
    </row>
    <row r="121" spans="1:120" x14ac:dyDescent="0.3">
      <c r="A121">
        <v>134</v>
      </c>
      <c r="B121">
        <v>1</v>
      </c>
      <c r="C121" s="165" t="s">
        <v>9587</v>
      </c>
      <c r="D121" t="s">
        <v>777</v>
      </c>
      <c r="E121" t="s">
        <v>1103</v>
      </c>
      <c r="F121">
        <v>10004382</v>
      </c>
      <c r="G121" s="32" t="s">
        <v>196</v>
      </c>
      <c r="H121" t="s">
        <v>299</v>
      </c>
      <c r="I121" t="s">
        <v>778</v>
      </c>
      <c r="J121">
        <v>0</v>
      </c>
      <c r="K121">
        <v>0</v>
      </c>
      <c r="L121">
        <v>0</v>
      </c>
      <c r="M121">
        <v>0.17308000000000001</v>
      </c>
      <c r="N121" t="s">
        <v>135</v>
      </c>
      <c r="O121" t="s">
        <v>136</v>
      </c>
      <c r="S121" t="s">
        <v>140</v>
      </c>
      <c r="W121" t="s">
        <v>9588</v>
      </c>
      <c r="X121" t="s">
        <v>9589</v>
      </c>
      <c r="Y121" t="s">
        <v>9486</v>
      </c>
      <c r="AA121" t="s">
        <v>145</v>
      </c>
      <c r="AB121" t="s">
        <v>146</v>
      </c>
      <c r="AC121" s="119">
        <v>241443</v>
      </c>
      <c r="AD121">
        <v>241443</v>
      </c>
      <c r="AE121">
        <v>241443</v>
      </c>
      <c r="AF121">
        <v>0</v>
      </c>
      <c r="AG121">
        <v>241443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 s="32">
        <v>0</v>
      </c>
      <c r="AO121">
        <v>0</v>
      </c>
      <c r="AP121">
        <v>0</v>
      </c>
      <c r="AQ121">
        <v>0</v>
      </c>
      <c r="AR121">
        <v>0</v>
      </c>
      <c r="AS121">
        <v>1</v>
      </c>
      <c r="AT121">
        <v>1978</v>
      </c>
      <c r="AV121">
        <v>580</v>
      </c>
      <c r="AW121">
        <v>580</v>
      </c>
      <c r="AX121">
        <v>3</v>
      </c>
      <c r="AY121">
        <v>1</v>
      </c>
      <c r="AZ121">
        <v>1</v>
      </c>
      <c r="BC121" t="s">
        <v>233</v>
      </c>
      <c r="BS121" t="s">
        <v>9590</v>
      </c>
      <c r="BV121" t="s">
        <v>9591</v>
      </c>
      <c r="BX121" t="s">
        <v>9592</v>
      </c>
      <c r="BY121" t="s">
        <v>430</v>
      </c>
      <c r="BZ121" t="s">
        <v>9593</v>
      </c>
      <c r="CB121" s="27">
        <v>39302</v>
      </c>
      <c r="CC121">
        <v>157500</v>
      </c>
      <c r="CD121" t="s">
        <v>210</v>
      </c>
      <c r="CE121" t="s">
        <v>151</v>
      </c>
      <c r="CF121" t="s">
        <v>655</v>
      </c>
      <c r="CG121" t="s">
        <v>9594</v>
      </c>
      <c r="CH121" s="27">
        <v>34547</v>
      </c>
      <c r="CI121">
        <v>160000</v>
      </c>
      <c r="CJ121" t="s">
        <v>210</v>
      </c>
      <c r="CK121" t="s">
        <v>151</v>
      </c>
      <c r="CL121" t="s">
        <v>151</v>
      </c>
      <c r="CM121" t="s">
        <v>9595</v>
      </c>
      <c r="CN121" s="27">
        <v>34394</v>
      </c>
      <c r="CO121">
        <v>150000</v>
      </c>
      <c r="CP121" t="s">
        <v>210</v>
      </c>
      <c r="CQ121" t="s">
        <v>181</v>
      </c>
      <c r="CR121" t="s">
        <v>181</v>
      </c>
      <c r="CS121" t="s">
        <v>9596</v>
      </c>
      <c r="CZ121" t="s">
        <v>9597</v>
      </c>
      <c r="DA121" t="s">
        <v>154</v>
      </c>
      <c r="DB121" t="s">
        <v>242</v>
      </c>
      <c r="DE121">
        <v>1</v>
      </c>
      <c r="DF121">
        <v>1978</v>
      </c>
      <c r="DG121" t="s">
        <v>9598</v>
      </c>
      <c r="DH121">
        <v>7</v>
      </c>
      <c r="DI121" s="128" t="s">
        <v>156</v>
      </c>
      <c r="DJ1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1" s="130">
        <f>Table13[[#This Row],[JUST]]*Table13[[#This Row],[Storm Millage]]/1000</f>
        <v>0</v>
      </c>
      <c r="DL1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21" s="136">
        <f>Table13[[#This Row],[JUST]]*Table13[[#This Row],[Recreational Millage]]/1000</f>
        <v>1980.3488931951979</v>
      </c>
      <c r="DN121" s="137">
        <f>Table13[[#This Row],[Recreational Assessment]]+Table13[[#This Row],[Storm Assessment]]</f>
        <v>1980.3488931951979</v>
      </c>
      <c r="DO121" s="145" t="e">
        <f>Methodology!#REF!</f>
        <v>#REF!</v>
      </c>
      <c r="DP121" s="146" t="e">
        <f>(Table13[[#This Row],[JUST]]*Table13[[#This Row],[Ad Valorem Recreational Millage]])/1000</f>
        <v>#REF!</v>
      </c>
    </row>
    <row r="122" spans="1:120" x14ac:dyDescent="0.3">
      <c r="A122">
        <v>108</v>
      </c>
      <c r="B122">
        <v>1</v>
      </c>
      <c r="C122" s="165" t="s">
        <v>9599</v>
      </c>
      <c r="D122" t="s">
        <v>777</v>
      </c>
      <c r="E122" t="s">
        <v>1496</v>
      </c>
      <c r="F122">
        <v>10004401</v>
      </c>
      <c r="G122" s="32" t="s">
        <v>196</v>
      </c>
      <c r="H122" t="s">
        <v>299</v>
      </c>
      <c r="I122" t="s">
        <v>778</v>
      </c>
      <c r="J122">
        <v>0</v>
      </c>
      <c r="K122">
        <v>0</v>
      </c>
      <c r="L122">
        <v>0</v>
      </c>
      <c r="M122">
        <v>0.17308000000000001</v>
      </c>
      <c r="N122" t="s">
        <v>135</v>
      </c>
      <c r="O122" t="s">
        <v>136</v>
      </c>
      <c r="S122" t="s">
        <v>140</v>
      </c>
      <c r="W122" t="s">
        <v>9600</v>
      </c>
      <c r="X122" t="s">
        <v>9601</v>
      </c>
      <c r="Y122" t="s">
        <v>9486</v>
      </c>
      <c r="AA122" t="s">
        <v>145</v>
      </c>
      <c r="AB122" t="s">
        <v>146</v>
      </c>
      <c r="AC122" s="119">
        <v>241443</v>
      </c>
      <c r="AD122">
        <v>241443</v>
      </c>
      <c r="AE122">
        <v>241443</v>
      </c>
      <c r="AF122">
        <v>0</v>
      </c>
      <c r="AG122">
        <v>241443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 s="32">
        <v>0</v>
      </c>
      <c r="AO122">
        <v>0</v>
      </c>
      <c r="AP122">
        <v>0</v>
      </c>
      <c r="AQ122">
        <v>0</v>
      </c>
      <c r="AR122">
        <v>0</v>
      </c>
      <c r="AS122">
        <v>1</v>
      </c>
      <c r="AT122">
        <v>1978</v>
      </c>
      <c r="AV122">
        <v>580</v>
      </c>
      <c r="AW122">
        <v>580</v>
      </c>
      <c r="AX122">
        <v>3</v>
      </c>
      <c r="AY122">
        <v>1</v>
      </c>
      <c r="AZ122">
        <v>1</v>
      </c>
      <c r="BC122" t="s">
        <v>233</v>
      </c>
      <c r="BS122" t="s">
        <v>9602</v>
      </c>
      <c r="BT122" t="s">
        <v>9603</v>
      </c>
      <c r="BV122" t="s">
        <v>9604</v>
      </c>
      <c r="BX122" t="s">
        <v>7574</v>
      </c>
      <c r="BY122" t="s">
        <v>149</v>
      </c>
      <c r="BZ122" t="s">
        <v>9605</v>
      </c>
      <c r="CB122" s="27">
        <v>44078</v>
      </c>
      <c r="CC122">
        <v>300000</v>
      </c>
      <c r="CD122" t="s">
        <v>210</v>
      </c>
      <c r="CE122" t="s">
        <v>181</v>
      </c>
      <c r="CF122" t="s">
        <v>181</v>
      </c>
      <c r="CG122" t="s">
        <v>9606</v>
      </c>
      <c r="CH122" s="27">
        <v>41179</v>
      </c>
      <c r="CI122">
        <v>202500</v>
      </c>
      <c r="CJ122" t="s">
        <v>210</v>
      </c>
      <c r="CK122" t="s">
        <v>181</v>
      </c>
      <c r="CL122" t="s">
        <v>181</v>
      </c>
      <c r="CM122" t="s">
        <v>9607</v>
      </c>
      <c r="CN122" s="27">
        <v>36270</v>
      </c>
      <c r="CO122">
        <v>200000</v>
      </c>
      <c r="CP122" t="s">
        <v>210</v>
      </c>
      <c r="CQ122" t="s">
        <v>151</v>
      </c>
      <c r="CR122" t="s">
        <v>151</v>
      </c>
      <c r="CS122" t="s">
        <v>9608</v>
      </c>
      <c r="CT122" s="27">
        <v>28460</v>
      </c>
      <c r="CU122">
        <v>45900</v>
      </c>
      <c r="CV122" t="s">
        <v>210</v>
      </c>
      <c r="CW122" t="s">
        <v>151</v>
      </c>
      <c r="CX122" t="s">
        <v>151</v>
      </c>
      <c r="CY122" t="s">
        <v>9609</v>
      </c>
      <c r="CZ122" t="s">
        <v>9610</v>
      </c>
      <c r="DA122" t="s">
        <v>154</v>
      </c>
      <c r="DB122" t="s">
        <v>242</v>
      </c>
      <c r="DE122">
        <v>1</v>
      </c>
      <c r="DF122">
        <v>1978</v>
      </c>
      <c r="DG122" t="s">
        <v>9611</v>
      </c>
      <c r="DH122">
        <v>7</v>
      </c>
      <c r="DI122" s="128" t="s">
        <v>156</v>
      </c>
      <c r="DJ1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2" s="130">
        <f>Table13[[#This Row],[JUST]]*Table13[[#This Row],[Storm Millage]]/1000</f>
        <v>0</v>
      </c>
      <c r="DL1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22" s="136">
        <f>Table13[[#This Row],[JUST]]*Table13[[#This Row],[Recreational Millage]]/1000</f>
        <v>1980.3488931951979</v>
      </c>
      <c r="DN122" s="137">
        <f>Table13[[#This Row],[Recreational Assessment]]+Table13[[#This Row],[Storm Assessment]]</f>
        <v>1980.3488931951979</v>
      </c>
      <c r="DO122" s="145" t="e">
        <f>Methodology!#REF!</f>
        <v>#REF!</v>
      </c>
      <c r="DP122" s="146" t="e">
        <f>(Table13[[#This Row],[JUST]]*Table13[[#This Row],[Ad Valorem Recreational Millage]])/1000</f>
        <v>#REF!</v>
      </c>
    </row>
    <row r="123" spans="1:120" x14ac:dyDescent="0.3">
      <c r="A123">
        <v>325</v>
      </c>
      <c r="B123">
        <v>1</v>
      </c>
      <c r="C123" s="165" t="s">
        <v>9647</v>
      </c>
      <c r="D123" t="s">
        <v>777</v>
      </c>
      <c r="E123" t="s">
        <v>1404</v>
      </c>
      <c r="F123">
        <v>10004397</v>
      </c>
      <c r="G123" s="32" t="s">
        <v>196</v>
      </c>
      <c r="H123" t="s">
        <v>299</v>
      </c>
      <c r="I123" t="s">
        <v>778</v>
      </c>
      <c r="J123">
        <v>0</v>
      </c>
      <c r="K123">
        <v>0</v>
      </c>
      <c r="L123">
        <v>0</v>
      </c>
      <c r="M123">
        <v>0.17308000000000001</v>
      </c>
      <c r="N123" t="s">
        <v>135</v>
      </c>
      <c r="O123" t="s">
        <v>136</v>
      </c>
      <c r="S123" t="s">
        <v>140</v>
      </c>
      <c r="W123" t="s">
        <v>9648</v>
      </c>
      <c r="X123" t="s">
        <v>9649</v>
      </c>
      <c r="Y123" t="s">
        <v>9486</v>
      </c>
      <c r="AA123" t="s">
        <v>145</v>
      </c>
      <c r="AB123" t="s">
        <v>146</v>
      </c>
      <c r="AC123" s="119">
        <v>241443</v>
      </c>
      <c r="AD123">
        <v>241443</v>
      </c>
      <c r="AE123">
        <v>241443</v>
      </c>
      <c r="AF123">
        <v>0</v>
      </c>
      <c r="AG123">
        <v>241443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 s="32">
        <v>0</v>
      </c>
      <c r="AO123">
        <v>0</v>
      </c>
      <c r="AP123">
        <v>0</v>
      </c>
      <c r="AQ123">
        <v>0</v>
      </c>
      <c r="AR123">
        <v>0</v>
      </c>
      <c r="AS123">
        <v>1</v>
      </c>
      <c r="AT123">
        <v>1978</v>
      </c>
      <c r="AV123">
        <v>580</v>
      </c>
      <c r="AW123">
        <v>580</v>
      </c>
      <c r="AX123">
        <v>3</v>
      </c>
      <c r="AY123">
        <v>1</v>
      </c>
      <c r="AZ123">
        <v>1</v>
      </c>
      <c r="BC123" t="s">
        <v>233</v>
      </c>
      <c r="BS123" t="s">
        <v>9650</v>
      </c>
      <c r="BV123" t="s">
        <v>9651</v>
      </c>
      <c r="BX123" t="s">
        <v>9652</v>
      </c>
      <c r="BY123" t="s">
        <v>430</v>
      </c>
      <c r="BZ123" t="s">
        <v>9653</v>
      </c>
      <c r="CB123" s="27">
        <v>38142</v>
      </c>
      <c r="CC123">
        <v>345000</v>
      </c>
      <c r="CD123" t="s">
        <v>210</v>
      </c>
      <c r="CE123" t="s">
        <v>151</v>
      </c>
      <c r="CF123" t="s">
        <v>959</v>
      </c>
      <c r="CG123" t="s">
        <v>9654</v>
      </c>
      <c r="CH123" s="27">
        <v>37902</v>
      </c>
      <c r="CI123">
        <v>285000</v>
      </c>
      <c r="CJ123" t="s">
        <v>210</v>
      </c>
      <c r="CK123" t="s">
        <v>151</v>
      </c>
      <c r="CL123" t="s">
        <v>151</v>
      </c>
      <c r="CM123" t="s">
        <v>9655</v>
      </c>
      <c r="CN123" s="27">
        <v>37193</v>
      </c>
      <c r="CO123">
        <v>212000</v>
      </c>
      <c r="CP123" t="s">
        <v>210</v>
      </c>
      <c r="CQ123" t="s">
        <v>151</v>
      </c>
      <c r="CR123" t="s">
        <v>151</v>
      </c>
      <c r="CS123" t="s">
        <v>9656</v>
      </c>
      <c r="CT123" s="27">
        <v>34060</v>
      </c>
      <c r="CU123">
        <v>141000</v>
      </c>
      <c r="CV123" t="s">
        <v>210</v>
      </c>
      <c r="CW123" t="s">
        <v>151</v>
      </c>
      <c r="CX123" t="s">
        <v>151</v>
      </c>
      <c r="CY123" t="s">
        <v>9657</v>
      </c>
      <c r="CZ123" t="s">
        <v>9658</v>
      </c>
      <c r="DA123" t="s">
        <v>154</v>
      </c>
      <c r="DB123" t="s">
        <v>242</v>
      </c>
      <c r="DE123">
        <v>1</v>
      </c>
      <c r="DF123">
        <v>1978</v>
      </c>
      <c r="DG123" t="s">
        <v>9659</v>
      </c>
      <c r="DH123">
        <v>7</v>
      </c>
      <c r="DI123" s="128" t="s">
        <v>156</v>
      </c>
      <c r="DJ1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3" s="130">
        <f>Table13[[#This Row],[JUST]]*Table13[[#This Row],[Storm Millage]]/1000</f>
        <v>0</v>
      </c>
      <c r="DL1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23" s="136">
        <f>Table13[[#This Row],[JUST]]*Table13[[#This Row],[Recreational Millage]]/1000</f>
        <v>1980.3488931951979</v>
      </c>
      <c r="DN123" s="137">
        <f>Table13[[#This Row],[Recreational Assessment]]+Table13[[#This Row],[Storm Assessment]]</f>
        <v>1980.3488931951979</v>
      </c>
      <c r="DO123" s="145" t="e">
        <f>Methodology!#REF!</f>
        <v>#REF!</v>
      </c>
      <c r="DP123" s="146" t="e">
        <f>(Table13[[#This Row],[JUST]]*Table13[[#This Row],[Ad Valorem Recreational Millage]])/1000</f>
        <v>#REF!</v>
      </c>
    </row>
    <row r="124" spans="1:120" x14ac:dyDescent="0.3">
      <c r="A124">
        <v>131</v>
      </c>
      <c r="B124">
        <v>1</v>
      </c>
      <c r="C124" s="165" t="s">
        <v>9838</v>
      </c>
      <c r="D124" t="s">
        <v>801</v>
      </c>
      <c r="E124" t="s">
        <v>9839</v>
      </c>
      <c r="F124">
        <v>10004421</v>
      </c>
      <c r="G124" s="32" t="s">
        <v>196</v>
      </c>
      <c r="H124" t="s">
        <v>299</v>
      </c>
      <c r="I124" t="s">
        <v>778</v>
      </c>
      <c r="J124">
        <v>0</v>
      </c>
      <c r="K124">
        <v>0</v>
      </c>
      <c r="L124">
        <v>0</v>
      </c>
      <c r="M124">
        <v>0.17241000000000001</v>
      </c>
      <c r="N124" t="s">
        <v>135</v>
      </c>
      <c r="O124" t="s">
        <v>136</v>
      </c>
      <c r="S124" t="s">
        <v>140</v>
      </c>
      <c r="W124" t="s">
        <v>9840</v>
      </c>
      <c r="X124" t="s">
        <v>9841</v>
      </c>
      <c r="Y124" t="s">
        <v>9486</v>
      </c>
      <c r="AA124" t="s">
        <v>145</v>
      </c>
      <c r="AB124" t="s">
        <v>146</v>
      </c>
      <c r="AC124" s="119">
        <v>241443</v>
      </c>
      <c r="AD124">
        <v>241443</v>
      </c>
      <c r="AE124">
        <v>241443</v>
      </c>
      <c r="AF124">
        <v>0</v>
      </c>
      <c r="AG124">
        <v>241443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 s="32">
        <v>0</v>
      </c>
      <c r="AO124">
        <v>0</v>
      </c>
      <c r="AP124">
        <v>0</v>
      </c>
      <c r="AQ124">
        <v>0</v>
      </c>
      <c r="AR124">
        <v>0</v>
      </c>
      <c r="AS124">
        <v>1</v>
      </c>
      <c r="AT124">
        <v>1978</v>
      </c>
      <c r="AV124">
        <v>580</v>
      </c>
      <c r="AW124">
        <v>580</v>
      </c>
      <c r="AX124">
        <v>3</v>
      </c>
      <c r="AY124">
        <v>1</v>
      </c>
      <c r="AZ124">
        <v>1</v>
      </c>
      <c r="BC124" t="s">
        <v>233</v>
      </c>
      <c r="BS124" t="s">
        <v>870</v>
      </c>
      <c r="BV124" t="s">
        <v>9842</v>
      </c>
      <c r="BX124" t="s">
        <v>872</v>
      </c>
      <c r="BY124" t="s">
        <v>873</v>
      </c>
      <c r="BZ124" t="s">
        <v>9843</v>
      </c>
      <c r="CB124" s="27">
        <v>43158</v>
      </c>
      <c r="CC124">
        <v>297000</v>
      </c>
      <c r="CD124" t="s">
        <v>210</v>
      </c>
      <c r="CE124" t="s">
        <v>181</v>
      </c>
      <c r="CF124" t="s">
        <v>181</v>
      </c>
      <c r="CG124" t="s">
        <v>9844</v>
      </c>
      <c r="CH124" s="27">
        <v>37419</v>
      </c>
      <c r="CI124">
        <v>263400</v>
      </c>
      <c r="CJ124" t="s">
        <v>210</v>
      </c>
      <c r="CK124" t="s">
        <v>151</v>
      </c>
      <c r="CL124" t="s">
        <v>151</v>
      </c>
      <c r="CM124" t="s">
        <v>9845</v>
      </c>
      <c r="CN124" s="27">
        <v>37050</v>
      </c>
      <c r="CO124">
        <v>195000</v>
      </c>
      <c r="CP124" t="s">
        <v>210</v>
      </c>
      <c r="CQ124" t="s">
        <v>151</v>
      </c>
      <c r="CR124" t="s">
        <v>151</v>
      </c>
      <c r="CS124" t="s">
        <v>9846</v>
      </c>
      <c r="CT124" s="27">
        <v>30956</v>
      </c>
      <c r="CU124">
        <v>115000</v>
      </c>
      <c r="CV124" t="s">
        <v>210</v>
      </c>
      <c r="CW124" t="s">
        <v>151</v>
      </c>
      <c r="CX124" t="s">
        <v>151</v>
      </c>
      <c r="CY124" t="s">
        <v>9847</v>
      </c>
      <c r="CZ124" t="s">
        <v>9848</v>
      </c>
      <c r="DA124" t="s">
        <v>154</v>
      </c>
      <c r="DB124" t="s">
        <v>242</v>
      </c>
      <c r="DE124">
        <v>1</v>
      </c>
      <c r="DF124">
        <v>1978</v>
      </c>
      <c r="DG124" t="s">
        <v>9849</v>
      </c>
      <c r="DH124">
        <v>7</v>
      </c>
      <c r="DI124" s="128" t="s">
        <v>156</v>
      </c>
      <c r="DJ1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4" s="130">
        <f>Table13[[#This Row],[JUST]]*Table13[[#This Row],[Storm Millage]]/1000</f>
        <v>0</v>
      </c>
      <c r="DL1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24" s="136">
        <f>Table13[[#This Row],[JUST]]*Table13[[#This Row],[Recreational Millage]]/1000</f>
        <v>1980.3488931951979</v>
      </c>
      <c r="DN124" s="137">
        <f>Table13[[#This Row],[Recreational Assessment]]+Table13[[#This Row],[Storm Assessment]]</f>
        <v>1980.3488931951979</v>
      </c>
      <c r="DO124" s="145" t="e">
        <f>Methodology!#REF!</f>
        <v>#REF!</v>
      </c>
      <c r="DP124" s="146" t="e">
        <f>(Table13[[#This Row],[JUST]]*Table13[[#This Row],[Ad Valorem Recreational Millage]])/1000</f>
        <v>#REF!</v>
      </c>
    </row>
    <row r="125" spans="1:120" x14ac:dyDescent="0.3">
      <c r="A125">
        <v>265</v>
      </c>
      <c r="B125">
        <v>1</v>
      </c>
      <c r="C125" s="165" t="s">
        <v>9884</v>
      </c>
      <c r="D125" t="s">
        <v>801</v>
      </c>
      <c r="E125" t="s">
        <v>9885</v>
      </c>
      <c r="F125">
        <v>10004412</v>
      </c>
      <c r="G125" s="32" t="s">
        <v>196</v>
      </c>
      <c r="H125" t="s">
        <v>299</v>
      </c>
      <c r="I125" t="s">
        <v>778</v>
      </c>
      <c r="J125">
        <v>0</v>
      </c>
      <c r="K125">
        <v>0</v>
      </c>
      <c r="L125">
        <v>0</v>
      </c>
      <c r="M125">
        <v>0.17241000000000001</v>
      </c>
      <c r="N125" t="s">
        <v>135</v>
      </c>
      <c r="O125" t="s">
        <v>136</v>
      </c>
      <c r="S125" t="s">
        <v>140</v>
      </c>
      <c r="W125" t="s">
        <v>9886</v>
      </c>
      <c r="X125" t="s">
        <v>9887</v>
      </c>
      <c r="Y125" t="s">
        <v>9486</v>
      </c>
      <c r="AA125" t="s">
        <v>145</v>
      </c>
      <c r="AB125" t="s">
        <v>146</v>
      </c>
      <c r="AC125" s="119">
        <v>241443</v>
      </c>
      <c r="AD125">
        <v>241443</v>
      </c>
      <c r="AE125">
        <v>241443</v>
      </c>
      <c r="AF125">
        <v>0</v>
      </c>
      <c r="AG125">
        <v>241443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 s="32">
        <v>0</v>
      </c>
      <c r="AO125">
        <v>0</v>
      </c>
      <c r="AP125">
        <v>0</v>
      </c>
      <c r="AQ125">
        <v>0</v>
      </c>
      <c r="AR125">
        <v>0</v>
      </c>
      <c r="AS125">
        <v>1</v>
      </c>
      <c r="AT125">
        <v>1978</v>
      </c>
      <c r="AV125">
        <v>580</v>
      </c>
      <c r="AW125">
        <v>580</v>
      </c>
      <c r="AX125">
        <v>3</v>
      </c>
      <c r="AY125">
        <v>1</v>
      </c>
      <c r="AZ125">
        <v>1</v>
      </c>
      <c r="BC125" t="s">
        <v>233</v>
      </c>
      <c r="BS125" t="s">
        <v>1239</v>
      </c>
      <c r="BV125" t="s">
        <v>1240</v>
      </c>
      <c r="BW125" t="s">
        <v>1241</v>
      </c>
      <c r="BX125" t="s">
        <v>1242</v>
      </c>
      <c r="BY125" t="s">
        <v>278</v>
      </c>
      <c r="BZ125" t="s">
        <v>1243</v>
      </c>
      <c r="CB125" s="27">
        <v>32994</v>
      </c>
      <c r="CC125">
        <v>113000</v>
      </c>
      <c r="CD125" t="s">
        <v>210</v>
      </c>
      <c r="CE125" t="s">
        <v>151</v>
      </c>
      <c r="CF125" t="s">
        <v>151</v>
      </c>
      <c r="CG125" t="s">
        <v>9888</v>
      </c>
      <c r="CH125" s="27">
        <v>30834</v>
      </c>
      <c r="CI125">
        <v>113000</v>
      </c>
      <c r="CJ125" t="s">
        <v>210</v>
      </c>
      <c r="CK125" t="s">
        <v>151</v>
      </c>
      <c r="CL125" t="s">
        <v>151</v>
      </c>
      <c r="CM125" t="s">
        <v>9889</v>
      </c>
      <c r="CZ125" t="s">
        <v>9890</v>
      </c>
      <c r="DA125" t="s">
        <v>154</v>
      </c>
      <c r="DB125" t="s">
        <v>242</v>
      </c>
      <c r="DE125">
        <v>1</v>
      </c>
      <c r="DF125">
        <v>1978</v>
      </c>
      <c r="DG125" t="s">
        <v>9891</v>
      </c>
      <c r="DH125">
        <v>7</v>
      </c>
      <c r="DI125" s="128" t="s">
        <v>156</v>
      </c>
      <c r="DJ1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5" s="130">
        <f>Table13[[#This Row],[JUST]]*Table13[[#This Row],[Storm Millage]]/1000</f>
        <v>0</v>
      </c>
      <c r="DL1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25" s="136">
        <f>Table13[[#This Row],[JUST]]*Table13[[#This Row],[Recreational Millage]]/1000</f>
        <v>1980.3488931951979</v>
      </c>
      <c r="DN125" s="137">
        <f>Table13[[#This Row],[Recreational Assessment]]+Table13[[#This Row],[Storm Assessment]]</f>
        <v>1980.3488931951979</v>
      </c>
      <c r="DO125" s="145" t="e">
        <f>Methodology!#REF!</f>
        <v>#REF!</v>
      </c>
      <c r="DP125" s="146" t="e">
        <f>(Table13[[#This Row],[JUST]]*Table13[[#This Row],[Ad Valorem Recreational Millage]])/1000</f>
        <v>#REF!</v>
      </c>
    </row>
    <row r="126" spans="1:120" x14ac:dyDescent="0.3">
      <c r="A126">
        <v>117</v>
      </c>
      <c r="B126">
        <v>1</v>
      </c>
      <c r="C126" s="165" t="s">
        <v>9946</v>
      </c>
      <c r="D126" t="s">
        <v>801</v>
      </c>
      <c r="E126" t="s">
        <v>9947</v>
      </c>
      <c r="F126">
        <v>10004417</v>
      </c>
      <c r="G126" s="32" t="s">
        <v>196</v>
      </c>
      <c r="H126" t="s">
        <v>299</v>
      </c>
      <c r="I126" t="s">
        <v>778</v>
      </c>
      <c r="J126">
        <v>0</v>
      </c>
      <c r="K126">
        <v>0</v>
      </c>
      <c r="L126">
        <v>0</v>
      </c>
      <c r="M126">
        <v>0.17241000000000001</v>
      </c>
      <c r="N126" t="s">
        <v>135</v>
      </c>
      <c r="O126" t="s">
        <v>136</v>
      </c>
      <c r="S126" t="s">
        <v>140</v>
      </c>
      <c r="W126" t="s">
        <v>9948</v>
      </c>
      <c r="X126" t="s">
        <v>9949</v>
      </c>
      <c r="Y126" t="s">
        <v>9486</v>
      </c>
      <c r="AA126" t="s">
        <v>145</v>
      </c>
      <c r="AB126" t="s">
        <v>146</v>
      </c>
      <c r="AC126" s="119">
        <v>241443</v>
      </c>
      <c r="AD126">
        <v>241443</v>
      </c>
      <c r="AE126">
        <v>241443</v>
      </c>
      <c r="AF126">
        <v>0</v>
      </c>
      <c r="AG126">
        <v>241443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 s="32">
        <v>0</v>
      </c>
      <c r="AO126">
        <v>0</v>
      </c>
      <c r="AP126">
        <v>0</v>
      </c>
      <c r="AQ126">
        <v>0</v>
      </c>
      <c r="AR126">
        <v>0</v>
      </c>
      <c r="AS126">
        <v>1</v>
      </c>
      <c r="AT126">
        <v>1978</v>
      </c>
      <c r="AV126">
        <v>580</v>
      </c>
      <c r="AW126">
        <v>580</v>
      </c>
      <c r="AX126">
        <v>3</v>
      </c>
      <c r="AY126">
        <v>1</v>
      </c>
      <c r="AZ126">
        <v>1</v>
      </c>
      <c r="BC126" t="s">
        <v>233</v>
      </c>
      <c r="BS126" t="s">
        <v>9950</v>
      </c>
      <c r="BT126" t="s">
        <v>9951</v>
      </c>
      <c r="BV126" t="s">
        <v>9952</v>
      </c>
      <c r="BX126" t="s">
        <v>9953</v>
      </c>
      <c r="BY126" t="s">
        <v>444</v>
      </c>
      <c r="BZ126" t="s">
        <v>9954</v>
      </c>
      <c r="CB126" s="27">
        <v>41361</v>
      </c>
      <c r="CC126">
        <v>198000</v>
      </c>
      <c r="CD126" t="s">
        <v>210</v>
      </c>
      <c r="CE126" t="s">
        <v>181</v>
      </c>
      <c r="CF126" t="s">
        <v>181</v>
      </c>
      <c r="CG126" t="s">
        <v>9955</v>
      </c>
      <c r="CH126" s="27">
        <v>41005</v>
      </c>
      <c r="CI126">
        <v>210000</v>
      </c>
      <c r="CJ126" t="s">
        <v>210</v>
      </c>
      <c r="CK126" t="s">
        <v>181</v>
      </c>
      <c r="CL126" t="s">
        <v>181</v>
      </c>
      <c r="CM126" t="s">
        <v>9956</v>
      </c>
      <c r="CN126" s="27">
        <v>30437</v>
      </c>
      <c r="CO126">
        <v>107500</v>
      </c>
      <c r="CP126" t="s">
        <v>210</v>
      </c>
      <c r="CQ126" t="s">
        <v>151</v>
      </c>
      <c r="CR126" t="s">
        <v>151</v>
      </c>
      <c r="CS126" t="s">
        <v>9957</v>
      </c>
      <c r="CT126" s="27">
        <v>29434</v>
      </c>
      <c r="CU126">
        <v>80000</v>
      </c>
      <c r="CV126" t="s">
        <v>210</v>
      </c>
      <c r="CW126" t="s">
        <v>151</v>
      </c>
      <c r="CX126" t="s">
        <v>151</v>
      </c>
      <c r="CY126" t="s">
        <v>9958</v>
      </c>
      <c r="CZ126" t="s">
        <v>9959</v>
      </c>
      <c r="DA126" t="s">
        <v>154</v>
      </c>
      <c r="DB126" t="s">
        <v>242</v>
      </c>
      <c r="DE126">
        <v>1</v>
      </c>
      <c r="DF126">
        <v>1978</v>
      </c>
      <c r="DG126" t="s">
        <v>9960</v>
      </c>
      <c r="DH126">
        <v>7</v>
      </c>
      <c r="DI126" s="128" t="s">
        <v>156</v>
      </c>
      <c r="DJ1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6" s="130">
        <f>Table13[[#This Row],[JUST]]*Table13[[#This Row],[Storm Millage]]/1000</f>
        <v>0</v>
      </c>
      <c r="DL1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26" s="136">
        <f>Table13[[#This Row],[JUST]]*Table13[[#This Row],[Recreational Millage]]/1000</f>
        <v>1980.3488931951979</v>
      </c>
      <c r="DN126" s="137">
        <f>Table13[[#This Row],[Recreational Assessment]]+Table13[[#This Row],[Storm Assessment]]</f>
        <v>1980.3488931951979</v>
      </c>
      <c r="DO126" s="145" t="e">
        <f>Methodology!#REF!</f>
        <v>#REF!</v>
      </c>
      <c r="DP126" s="146" t="e">
        <f>(Table13[[#This Row],[JUST]]*Table13[[#This Row],[Ad Valorem Recreational Millage]])/1000</f>
        <v>#REF!</v>
      </c>
    </row>
    <row r="127" spans="1:120" x14ac:dyDescent="0.3">
      <c r="A127">
        <v>304</v>
      </c>
      <c r="B127">
        <v>1</v>
      </c>
      <c r="C127" s="165" t="s">
        <v>9961</v>
      </c>
      <c r="D127" t="s">
        <v>801</v>
      </c>
      <c r="E127" t="s">
        <v>9962</v>
      </c>
      <c r="F127">
        <v>10004431</v>
      </c>
      <c r="G127" s="32" t="s">
        <v>196</v>
      </c>
      <c r="H127" t="s">
        <v>299</v>
      </c>
      <c r="I127" t="s">
        <v>778</v>
      </c>
      <c r="J127">
        <v>0</v>
      </c>
      <c r="K127">
        <v>0</v>
      </c>
      <c r="L127">
        <v>0</v>
      </c>
      <c r="M127">
        <v>0.17241000000000001</v>
      </c>
      <c r="N127" t="s">
        <v>135</v>
      </c>
      <c r="O127" t="s">
        <v>136</v>
      </c>
      <c r="S127" t="s">
        <v>140</v>
      </c>
      <c r="W127" t="s">
        <v>9963</v>
      </c>
      <c r="X127" t="s">
        <v>9964</v>
      </c>
      <c r="Y127" t="s">
        <v>9486</v>
      </c>
      <c r="AA127" t="s">
        <v>145</v>
      </c>
      <c r="AB127" t="s">
        <v>146</v>
      </c>
      <c r="AC127" s="119">
        <v>241443</v>
      </c>
      <c r="AD127">
        <v>241443</v>
      </c>
      <c r="AE127">
        <v>241443</v>
      </c>
      <c r="AF127">
        <v>0</v>
      </c>
      <c r="AG127">
        <v>241443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 s="32">
        <v>0</v>
      </c>
      <c r="AO127">
        <v>0</v>
      </c>
      <c r="AP127">
        <v>0</v>
      </c>
      <c r="AQ127">
        <v>0</v>
      </c>
      <c r="AR127">
        <v>0</v>
      </c>
      <c r="AS127">
        <v>1</v>
      </c>
      <c r="AT127">
        <v>1978</v>
      </c>
      <c r="AV127">
        <v>580</v>
      </c>
      <c r="AW127">
        <v>580</v>
      </c>
      <c r="AX127">
        <v>3</v>
      </c>
      <c r="AY127">
        <v>1</v>
      </c>
      <c r="AZ127">
        <v>1</v>
      </c>
      <c r="BC127" t="s">
        <v>233</v>
      </c>
      <c r="BS127" t="s">
        <v>9965</v>
      </c>
      <c r="BV127" t="s">
        <v>9966</v>
      </c>
      <c r="BX127" t="s">
        <v>9967</v>
      </c>
      <c r="BY127" t="s">
        <v>238</v>
      </c>
      <c r="BZ127" t="s">
        <v>9968</v>
      </c>
      <c r="CB127" s="27">
        <v>43951</v>
      </c>
      <c r="CC127">
        <v>309000</v>
      </c>
      <c r="CD127" t="s">
        <v>210</v>
      </c>
      <c r="CE127" t="s">
        <v>181</v>
      </c>
      <c r="CF127" t="s">
        <v>181</v>
      </c>
      <c r="CG127" t="s">
        <v>9969</v>
      </c>
      <c r="CH127" s="27">
        <v>43110</v>
      </c>
      <c r="CI127">
        <v>283113</v>
      </c>
      <c r="CJ127" t="s">
        <v>210</v>
      </c>
      <c r="CK127" t="s">
        <v>181</v>
      </c>
      <c r="CL127" t="s">
        <v>181</v>
      </c>
      <c r="CM127" t="s">
        <v>9970</v>
      </c>
      <c r="CN127" s="27">
        <v>30895</v>
      </c>
      <c r="CO127">
        <v>118000</v>
      </c>
      <c r="CP127" t="s">
        <v>210</v>
      </c>
      <c r="CQ127" t="s">
        <v>151</v>
      </c>
      <c r="CR127" t="s">
        <v>151</v>
      </c>
      <c r="CS127" t="s">
        <v>9971</v>
      </c>
      <c r="CT127" s="27">
        <v>28460</v>
      </c>
      <c r="CU127">
        <v>45900</v>
      </c>
      <c r="CV127" t="s">
        <v>210</v>
      </c>
      <c r="CW127" t="s">
        <v>151</v>
      </c>
      <c r="CX127" t="s">
        <v>151</v>
      </c>
      <c r="CY127" t="s">
        <v>9972</v>
      </c>
      <c r="CZ127" t="s">
        <v>9973</v>
      </c>
      <c r="DA127" t="s">
        <v>154</v>
      </c>
      <c r="DB127" t="s">
        <v>242</v>
      </c>
      <c r="DE127">
        <v>1</v>
      </c>
      <c r="DF127">
        <v>1978</v>
      </c>
      <c r="DG127" t="s">
        <v>9974</v>
      </c>
      <c r="DH127">
        <v>7</v>
      </c>
      <c r="DI127" s="128" t="s">
        <v>156</v>
      </c>
      <c r="DJ1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7" s="130">
        <f>Table13[[#This Row],[JUST]]*Table13[[#This Row],[Storm Millage]]/1000</f>
        <v>0</v>
      </c>
      <c r="DL1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27" s="136">
        <f>Table13[[#This Row],[JUST]]*Table13[[#This Row],[Recreational Millage]]/1000</f>
        <v>1980.3488931951979</v>
      </c>
      <c r="DN127" s="137">
        <f>Table13[[#This Row],[Recreational Assessment]]+Table13[[#This Row],[Storm Assessment]]</f>
        <v>1980.3488931951979</v>
      </c>
      <c r="DO127" s="145" t="e">
        <f>Methodology!#REF!</f>
        <v>#REF!</v>
      </c>
      <c r="DP127" s="146" t="e">
        <f>(Table13[[#This Row],[JUST]]*Table13[[#This Row],[Ad Valorem Recreational Millage]])/1000</f>
        <v>#REF!</v>
      </c>
    </row>
    <row r="128" spans="1:120" x14ac:dyDescent="0.3">
      <c r="A128">
        <v>172</v>
      </c>
      <c r="B128">
        <v>1</v>
      </c>
      <c r="C128" s="165" t="s">
        <v>10013</v>
      </c>
      <c r="D128" t="s">
        <v>801</v>
      </c>
      <c r="E128" t="s">
        <v>10014</v>
      </c>
      <c r="F128">
        <v>10004422</v>
      </c>
      <c r="G128" s="32" t="s">
        <v>196</v>
      </c>
      <c r="H128" t="s">
        <v>299</v>
      </c>
      <c r="I128" t="s">
        <v>778</v>
      </c>
      <c r="J128">
        <v>0</v>
      </c>
      <c r="K128">
        <v>0</v>
      </c>
      <c r="L128">
        <v>0</v>
      </c>
      <c r="M128">
        <v>0.17241000000000001</v>
      </c>
      <c r="N128" t="s">
        <v>135</v>
      </c>
      <c r="O128" t="s">
        <v>136</v>
      </c>
      <c r="S128" t="s">
        <v>140</v>
      </c>
      <c r="W128" t="s">
        <v>10015</v>
      </c>
      <c r="X128" t="s">
        <v>10016</v>
      </c>
      <c r="Y128" t="s">
        <v>9486</v>
      </c>
      <c r="AA128" t="s">
        <v>145</v>
      </c>
      <c r="AB128" t="s">
        <v>146</v>
      </c>
      <c r="AC128" s="119">
        <v>241443</v>
      </c>
      <c r="AD128">
        <v>241443</v>
      </c>
      <c r="AE128">
        <v>241443</v>
      </c>
      <c r="AF128">
        <v>0</v>
      </c>
      <c r="AG128">
        <v>241443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 s="32">
        <v>0</v>
      </c>
      <c r="AO128">
        <v>0</v>
      </c>
      <c r="AP128">
        <v>0</v>
      </c>
      <c r="AQ128">
        <v>0</v>
      </c>
      <c r="AR128">
        <v>0</v>
      </c>
      <c r="AS128">
        <v>1</v>
      </c>
      <c r="AT128">
        <v>1978</v>
      </c>
      <c r="AV128">
        <v>580</v>
      </c>
      <c r="AW128">
        <v>580</v>
      </c>
      <c r="AX128">
        <v>3</v>
      </c>
      <c r="AY128">
        <v>1</v>
      </c>
      <c r="AZ128">
        <v>1</v>
      </c>
      <c r="BC128" t="s">
        <v>233</v>
      </c>
      <c r="BS128" t="s">
        <v>10017</v>
      </c>
      <c r="BV128" t="s">
        <v>10018</v>
      </c>
      <c r="BX128" t="s">
        <v>10019</v>
      </c>
      <c r="BY128" t="s">
        <v>517</v>
      </c>
      <c r="BZ128" t="s">
        <v>10020</v>
      </c>
      <c r="CA128" t="s">
        <v>519</v>
      </c>
      <c r="CB128" s="27">
        <v>41101</v>
      </c>
      <c r="CC128">
        <v>225000</v>
      </c>
      <c r="CD128" t="s">
        <v>210</v>
      </c>
      <c r="CE128" t="s">
        <v>181</v>
      </c>
      <c r="CF128" t="s">
        <v>181</v>
      </c>
      <c r="CG128" t="s">
        <v>10021</v>
      </c>
      <c r="CH128" s="27">
        <v>38594</v>
      </c>
      <c r="CI128">
        <v>375000</v>
      </c>
      <c r="CJ128" t="s">
        <v>210</v>
      </c>
      <c r="CK128" t="s">
        <v>151</v>
      </c>
      <c r="CL128" t="s">
        <v>151</v>
      </c>
      <c r="CM128" t="s">
        <v>10022</v>
      </c>
      <c r="CN128" s="27">
        <v>29983</v>
      </c>
      <c r="CO128">
        <v>94900</v>
      </c>
      <c r="CP128" t="s">
        <v>210</v>
      </c>
      <c r="CQ128" t="s">
        <v>151</v>
      </c>
      <c r="CR128" t="s">
        <v>151</v>
      </c>
      <c r="CS128" t="s">
        <v>10023</v>
      </c>
      <c r="CZ128" t="s">
        <v>10024</v>
      </c>
      <c r="DA128" t="s">
        <v>154</v>
      </c>
      <c r="DB128" t="s">
        <v>242</v>
      </c>
      <c r="DE128">
        <v>1</v>
      </c>
      <c r="DF128">
        <v>1978</v>
      </c>
      <c r="DG128" t="s">
        <v>10025</v>
      </c>
      <c r="DH128">
        <v>7</v>
      </c>
      <c r="DI128" s="128" t="s">
        <v>156</v>
      </c>
      <c r="DJ1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8" s="130">
        <f>Table13[[#This Row],[JUST]]*Table13[[#This Row],[Storm Millage]]/1000</f>
        <v>0</v>
      </c>
      <c r="DL1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28" s="136">
        <f>Table13[[#This Row],[JUST]]*Table13[[#This Row],[Recreational Millage]]/1000</f>
        <v>1980.3488931951979</v>
      </c>
      <c r="DN128" s="137">
        <f>Table13[[#This Row],[Recreational Assessment]]+Table13[[#This Row],[Storm Assessment]]</f>
        <v>1980.3488931951979</v>
      </c>
      <c r="DO128" s="145" t="e">
        <f>Methodology!#REF!</f>
        <v>#REF!</v>
      </c>
      <c r="DP128" s="146" t="e">
        <f>(Table13[[#This Row],[JUST]]*Table13[[#This Row],[Ad Valorem Recreational Millage]])/1000</f>
        <v>#REF!</v>
      </c>
    </row>
    <row r="129" spans="1:120" x14ac:dyDescent="0.3">
      <c r="A129">
        <v>294</v>
      </c>
      <c r="B129">
        <v>1</v>
      </c>
      <c r="C129" s="165" t="s">
        <v>10071</v>
      </c>
      <c r="D129" t="s">
        <v>801</v>
      </c>
      <c r="E129" t="s">
        <v>10072</v>
      </c>
      <c r="F129">
        <v>10004427</v>
      </c>
      <c r="G129" s="32" t="s">
        <v>196</v>
      </c>
      <c r="H129" t="s">
        <v>299</v>
      </c>
      <c r="I129" t="s">
        <v>778</v>
      </c>
      <c r="J129">
        <v>0</v>
      </c>
      <c r="K129">
        <v>0</v>
      </c>
      <c r="L129">
        <v>0</v>
      </c>
      <c r="M129">
        <v>0.17241000000000001</v>
      </c>
      <c r="N129" t="s">
        <v>135</v>
      </c>
      <c r="O129" t="s">
        <v>136</v>
      </c>
      <c r="S129" t="s">
        <v>140</v>
      </c>
      <c r="W129" t="s">
        <v>10073</v>
      </c>
      <c r="X129" t="s">
        <v>10074</v>
      </c>
      <c r="Y129" t="s">
        <v>9486</v>
      </c>
      <c r="AA129" t="s">
        <v>145</v>
      </c>
      <c r="AB129" t="s">
        <v>146</v>
      </c>
      <c r="AC129" s="119">
        <v>241443</v>
      </c>
      <c r="AD129">
        <v>241443</v>
      </c>
      <c r="AE129">
        <v>241443</v>
      </c>
      <c r="AF129">
        <v>0</v>
      </c>
      <c r="AG129">
        <v>241443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 s="32">
        <v>0</v>
      </c>
      <c r="AO129">
        <v>0</v>
      </c>
      <c r="AP129">
        <v>0</v>
      </c>
      <c r="AQ129">
        <v>0</v>
      </c>
      <c r="AR129">
        <v>0</v>
      </c>
      <c r="AS129">
        <v>1</v>
      </c>
      <c r="AT129">
        <v>1978</v>
      </c>
      <c r="AV129">
        <v>580</v>
      </c>
      <c r="AW129">
        <v>580</v>
      </c>
      <c r="AX129">
        <v>3</v>
      </c>
      <c r="AY129">
        <v>1</v>
      </c>
      <c r="AZ129">
        <v>1</v>
      </c>
      <c r="BC129" t="s">
        <v>233</v>
      </c>
      <c r="BS129" t="s">
        <v>10075</v>
      </c>
      <c r="BT129" t="s">
        <v>10076</v>
      </c>
      <c r="BV129" t="s">
        <v>10077</v>
      </c>
      <c r="BX129" t="s">
        <v>10078</v>
      </c>
      <c r="BZ129" t="s">
        <v>10079</v>
      </c>
      <c r="CA129" t="s">
        <v>548</v>
      </c>
      <c r="CB129" s="27">
        <v>41803</v>
      </c>
      <c r="CC129">
        <v>215000</v>
      </c>
      <c r="CD129" t="s">
        <v>210</v>
      </c>
      <c r="CE129" t="s">
        <v>181</v>
      </c>
      <c r="CF129" t="s">
        <v>181</v>
      </c>
      <c r="CG129" t="s">
        <v>10080</v>
      </c>
      <c r="CH129" s="27">
        <v>35517</v>
      </c>
      <c r="CI129">
        <v>30700</v>
      </c>
      <c r="CJ129" t="s">
        <v>210</v>
      </c>
      <c r="CK129" t="s">
        <v>181</v>
      </c>
      <c r="CL129" t="s">
        <v>181</v>
      </c>
      <c r="CM129" t="s">
        <v>10081</v>
      </c>
      <c r="CN129" s="27">
        <v>32599</v>
      </c>
      <c r="CO129">
        <v>16100</v>
      </c>
      <c r="CP129" t="s">
        <v>210</v>
      </c>
      <c r="CQ129" t="s">
        <v>181</v>
      </c>
      <c r="CR129" t="s">
        <v>181</v>
      </c>
      <c r="CS129" t="s">
        <v>10082</v>
      </c>
      <c r="CZ129" t="s">
        <v>10083</v>
      </c>
      <c r="DA129" t="s">
        <v>154</v>
      </c>
      <c r="DB129" t="s">
        <v>242</v>
      </c>
      <c r="DE129">
        <v>1</v>
      </c>
      <c r="DF129">
        <v>1978</v>
      </c>
      <c r="DG129" t="s">
        <v>10084</v>
      </c>
      <c r="DH129">
        <v>7</v>
      </c>
      <c r="DI129" s="128" t="s">
        <v>156</v>
      </c>
      <c r="DJ1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29" s="130">
        <f>Table13[[#This Row],[JUST]]*Table13[[#This Row],[Storm Millage]]/1000</f>
        <v>0</v>
      </c>
      <c r="DL1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29" s="136">
        <f>Table13[[#This Row],[JUST]]*Table13[[#This Row],[Recreational Millage]]/1000</f>
        <v>1980.3488931951979</v>
      </c>
      <c r="DN129" s="137">
        <f>Table13[[#This Row],[Recreational Assessment]]+Table13[[#This Row],[Storm Assessment]]</f>
        <v>1980.3488931951979</v>
      </c>
      <c r="DO129" s="145" t="e">
        <f>Methodology!#REF!</f>
        <v>#REF!</v>
      </c>
      <c r="DP129" s="146" t="e">
        <f>(Table13[[#This Row],[JUST]]*Table13[[#This Row],[Ad Valorem Recreational Millage]])/1000</f>
        <v>#REF!</v>
      </c>
    </row>
    <row r="130" spans="1:120" x14ac:dyDescent="0.3">
      <c r="A130">
        <v>86</v>
      </c>
      <c r="B130">
        <v>1</v>
      </c>
      <c r="C130" s="165" t="s">
        <v>9521</v>
      </c>
      <c r="D130" t="s">
        <v>777</v>
      </c>
      <c r="E130" t="s">
        <v>1304</v>
      </c>
      <c r="F130">
        <v>10004388</v>
      </c>
      <c r="G130" s="32" t="s">
        <v>196</v>
      </c>
      <c r="H130" t="s">
        <v>299</v>
      </c>
      <c r="I130" t="s">
        <v>778</v>
      </c>
      <c r="J130">
        <v>0</v>
      </c>
      <c r="K130">
        <v>0</v>
      </c>
      <c r="L130">
        <v>0</v>
      </c>
      <c r="M130">
        <v>0.17308000000000001</v>
      </c>
      <c r="N130" t="s">
        <v>135</v>
      </c>
      <c r="O130" t="s">
        <v>136</v>
      </c>
      <c r="S130" t="s">
        <v>140</v>
      </c>
      <c r="W130" t="s">
        <v>9522</v>
      </c>
      <c r="X130" t="s">
        <v>9523</v>
      </c>
      <c r="Y130" t="s">
        <v>9486</v>
      </c>
      <c r="AA130" t="s">
        <v>145</v>
      </c>
      <c r="AB130" t="s">
        <v>146</v>
      </c>
      <c r="AC130" s="119">
        <v>243058</v>
      </c>
      <c r="AD130">
        <v>243058</v>
      </c>
      <c r="AE130">
        <v>243058</v>
      </c>
      <c r="AF130">
        <v>0</v>
      </c>
      <c r="AG130">
        <v>243058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 s="32">
        <v>0</v>
      </c>
      <c r="AO130">
        <v>0</v>
      </c>
      <c r="AP130">
        <v>0</v>
      </c>
      <c r="AQ130">
        <v>0</v>
      </c>
      <c r="AR130">
        <v>0</v>
      </c>
      <c r="AS130">
        <v>1</v>
      </c>
      <c r="AT130">
        <v>1978</v>
      </c>
      <c r="AV130">
        <v>586</v>
      </c>
      <c r="AW130">
        <v>586</v>
      </c>
      <c r="AX130">
        <v>3</v>
      </c>
      <c r="AY130">
        <v>1</v>
      </c>
      <c r="AZ130">
        <v>1</v>
      </c>
      <c r="BC130" t="s">
        <v>233</v>
      </c>
      <c r="BS130" t="s">
        <v>9524</v>
      </c>
      <c r="BV130" t="s">
        <v>9525</v>
      </c>
      <c r="BX130" t="s">
        <v>9526</v>
      </c>
      <c r="BY130" t="s">
        <v>238</v>
      </c>
      <c r="BZ130" t="s">
        <v>9527</v>
      </c>
      <c r="CB130" s="27">
        <v>41514</v>
      </c>
      <c r="CC130">
        <v>205000</v>
      </c>
      <c r="CD130" t="s">
        <v>210</v>
      </c>
      <c r="CE130" t="s">
        <v>181</v>
      </c>
      <c r="CF130" t="s">
        <v>181</v>
      </c>
      <c r="CG130" t="s">
        <v>9528</v>
      </c>
      <c r="CH130" s="27">
        <v>37617</v>
      </c>
      <c r="CI130">
        <v>271500</v>
      </c>
      <c r="CJ130" t="s">
        <v>210</v>
      </c>
      <c r="CK130" t="s">
        <v>151</v>
      </c>
      <c r="CL130" t="s">
        <v>151</v>
      </c>
      <c r="CM130" t="s">
        <v>9529</v>
      </c>
      <c r="CN130" s="27">
        <v>37209</v>
      </c>
      <c r="CO130">
        <v>200000</v>
      </c>
      <c r="CP130" t="s">
        <v>210</v>
      </c>
      <c r="CQ130" t="s">
        <v>151</v>
      </c>
      <c r="CR130" t="s">
        <v>151</v>
      </c>
      <c r="CS130" t="s">
        <v>9530</v>
      </c>
      <c r="CT130" s="27">
        <v>33939</v>
      </c>
      <c r="CU130">
        <v>132500</v>
      </c>
      <c r="CV130" t="s">
        <v>210</v>
      </c>
      <c r="CW130" t="s">
        <v>151</v>
      </c>
      <c r="CX130" t="s">
        <v>151</v>
      </c>
      <c r="CY130" t="s">
        <v>9531</v>
      </c>
      <c r="CZ130" t="s">
        <v>9532</v>
      </c>
      <c r="DA130" t="s">
        <v>154</v>
      </c>
      <c r="DB130" t="s">
        <v>242</v>
      </c>
      <c r="DE130">
        <v>1</v>
      </c>
      <c r="DF130">
        <v>1978</v>
      </c>
      <c r="DG130" t="s">
        <v>9533</v>
      </c>
      <c r="DH130">
        <v>7</v>
      </c>
      <c r="DI130" s="128" t="s">
        <v>156</v>
      </c>
      <c r="DJ1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0" s="130">
        <f>Table13[[#This Row],[JUST]]*Table13[[#This Row],[Storm Millage]]/1000</f>
        <v>0</v>
      </c>
      <c r="DL1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30" s="136">
        <f>Table13[[#This Row],[JUST]]*Table13[[#This Row],[Recreational Millage]]/1000</f>
        <v>1993.5953466542348</v>
      </c>
      <c r="DN130" s="137">
        <f>Table13[[#This Row],[Recreational Assessment]]+Table13[[#This Row],[Storm Assessment]]</f>
        <v>1993.5953466542348</v>
      </c>
      <c r="DO130" s="145" t="e">
        <f>Methodology!#REF!</f>
        <v>#REF!</v>
      </c>
      <c r="DP130" s="146" t="e">
        <f>(Table13[[#This Row],[JUST]]*Table13[[#This Row],[Ad Valorem Recreational Millage]])/1000</f>
        <v>#REF!</v>
      </c>
    </row>
    <row r="131" spans="1:120" x14ac:dyDescent="0.3">
      <c r="A131">
        <v>332</v>
      </c>
      <c r="B131">
        <v>1</v>
      </c>
      <c r="C131" s="165" t="s">
        <v>9634</v>
      </c>
      <c r="D131" t="s">
        <v>777</v>
      </c>
      <c r="E131" t="s">
        <v>1415</v>
      </c>
      <c r="F131">
        <v>10004398</v>
      </c>
      <c r="G131" s="32" t="s">
        <v>196</v>
      </c>
      <c r="H131" t="s">
        <v>299</v>
      </c>
      <c r="I131" t="s">
        <v>778</v>
      </c>
      <c r="J131">
        <v>0</v>
      </c>
      <c r="K131">
        <v>0</v>
      </c>
      <c r="L131">
        <v>0</v>
      </c>
      <c r="M131">
        <v>0.17308000000000001</v>
      </c>
      <c r="N131" t="s">
        <v>135</v>
      </c>
      <c r="O131" t="s">
        <v>136</v>
      </c>
      <c r="S131" t="s">
        <v>140</v>
      </c>
      <c r="W131" t="s">
        <v>9635</v>
      </c>
      <c r="X131" t="s">
        <v>9636</v>
      </c>
      <c r="Y131" t="s">
        <v>9486</v>
      </c>
      <c r="AA131" t="s">
        <v>145</v>
      </c>
      <c r="AB131" t="s">
        <v>146</v>
      </c>
      <c r="AC131" s="119">
        <v>243058</v>
      </c>
      <c r="AD131">
        <v>243058</v>
      </c>
      <c r="AE131">
        <v>243058</v>
      </c>
      <c r="AF131">
        <v>0</v>
      </c>
      <c r="AG131">
        <v>243058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 s="32">
        <v>0</v>
      </c>
      <c r="AO131">
        <v>0</v>
      </c>
      <c r="AP131">
        <v>0</v>
      </c>
      <c r="AQ131">
        <v>0</v>
      </c>
      <c r="AR131">
        <v>0</v>
      </c>
      <c r="AS131">
        <v>1</v>
      </c>
      <c r="AT131">
        <v>1978</v>
      </c>
      <c r="AV131">
        <v>586</v>
      </c>
      <c r="AW131">
        <v>586</v>
      </c>
      <c r="AX131">
        <v>3</v>
      </c>
      <c r="AY131">
        <v>1</v>
      </c>
      <c r="AZ131">
        <v>1</v>
      </c>
      <c r="BC131" t="s">
        <v>233</v>
      </c>
      <c r="BS131" t="s">
        <v>9637</v>
      </c>
      <c r="BT131" t="s">
        <v>9638</v>
      </c>
      <c r="BV131" t="s">
        <v>9639</v>
      </c>
      <c r="BX131" t="s">
        <v>9640</v>
      </c>
      <c r="BY131" t="s">
        <v>238</v>
      </c>
      <c r="BZ131" t="s">
        <v>9641</v>
      </c>
      <c r="CB131" s="27">
        <v>36623</v>
      </c>
      <c r="CC131">
        <v>187500</v>
      </c>
      <c r="CD131" t="s">
        <v>210</v>
      </c>
      <c r="CE131" t="s">
        <v>151</v>
      </c>
      <c r="CF131" t="s">
        <v>151</v>
      </c>
      <c r="CG131" t="s">
        <v>9642</v>
      </c>
      <c r="CH131" s="27">
        <v>34851</v>
      </c>
      <c r="CI131">
        <v>200000</v>
      </c>
      <c r="CJ131" t="s">
        <v>210</v>
      </c>
      <c r="CK131" t="s">
        <v>151</v>
      </c>
      <c r="CL131" t="s">
        <v>151</v>
      </c>
      <c r="CM131" t="s">
        <v>9643</v>
      </c>
      <c r="CN131" s="27">
        <v>31199</v>
      </c>
      <c r="CO131">
        <v>117000</v>
      </c>
      <c r="CP131" t="s">
        <v>210</v>
      </c>
      <c r="CQ131" t="s">
        <v>151</v>
      </c>
      <c r="CR131" t="s">
        <v>151</v>
      </c>
      <c r="CS131" t="s">
        <v>9644</v>
      </c>
      <c r="CZ131" t="s">
        <v>9645</v>
      </c>
      <c r="DA131" t="s">
        <v>154</v>
      </c>
      <c r="DB131" t="s">
        <v>242</v>
      </c>
      <c r="DE131">
        <v>1</v>
      </c>
      <c r="DF131">
        <v>1978</v>
      </c>
      <c r="DG131" t="s">
        <v>9646</v>
      </c>
      <c r="DH131">
        <v>7</v>
      </c>
      <c r="DI131" s="128" t="s">
        <v>156</v>
      </c>
      <c r="DJ1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1" s="130">
        <f>Table13[[#This Row],[JUST]]*Table13[[#This Row],[Storm Millage]]/1000</f>
        <v>0</v>
      </c>
      <c r="DL1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31" s="136">
        <f>Table13[[#This Row],[JUST]]*Table13[[#This Row],[Recreational Millage]]/1000</f>
        <v>1993.5953466542348</v>
      </c>
      <c r="DN131" s="137">
        <f>Table13[[#This Row],[Recreational Assessment]]+Table13[[#This Row],[Storm Assessment]]</f>
        <v>1993.5953466542348</v>
      </c>
      <c r="DO131" s="145" t="e">
        <f>Methodology!#REF!</f>
        <v>#REF!</v>
      </c>
      <c r="DP131" s="146" t="e">
        <f>(Table13[[#This Row],[JUST]]*Table13[[#This Row],[Ad Valorem Recreational Millage]])/1000</f>
        <v>#REF!</v>
      </c>
    </row>
    <row r="132" spans="1:120" x14ac:dyDescent="0.3">
      <c r="A132">
        <v>246</v>
      </c>
      <c r="B132">
        <v>1</v>
      </c>
      <c r="C132" s="165" t="s">
        <v>9872</v>
      </c>
      <c r="D132" t="s">
        <v>801</v>
      </c>
      <c r="E132" t="s">
        <v>9873</v>
      </c>
      <c r="F132">
        <v>10004418</v>
      </c>
      <c r="G132" s="32" t="s">
        <v>196</v>
      </c>
      <c r="H132" t="s">
        <v>299</v>
      </c>
      <c r="I132" t="s">
        <v>778</v>
      </c>
      <c r="J132">
        <v>0</v>
      </c>
      <c r="K132">
        <v>0</v>
      </c>
      <c r="L132">
        <v>0</v>
      </c>
      <c r="M132">
        <v>0.17241000000000001</v>
      </c>
      <c r="N132" t="s">
        <v>135</v>
      </c>
      <c r="O132" t="s">
        <v>136</v>
      </c>
      <c r="S132" t="s">
        <v>140</v>
      </c>
      <c r="W132" t="s">
        <v>9874</v>
      </c>
      <c r="X132" t="s">
        <v>9875</v>
      </c>
      <c r="Y132" t="s">
        <v>9486</v>
      </c>
      <c r="AA132" t="s">
        <v>145</v>
      </c>
      <c r="AB132" t="s">
        <v>146</v>
      </c>
      <c r="AC132" s="119">
        <v>243058</v>
      </c>
      <c r="AD132">
        <v>243058</v>
      </c>
      <c r="AE132">
        <v>243058</v>
      </c>
      <c r="AF132">
        <v>0</v>
      </c>
      <c r="AG132">
        <v>243058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 s="32">
        <v>0</v>
      </c>
      <c r="AO132">
        <v>0</v>
      </c>
      <c r="AP132">
        <v>0</v>
      </c>
      <c r="AQ132">
        <v>0</v>
      </c>
      <c r="AR132">
        <v>0</v>
      </c>
      <c r="AS132">
        <v>1</v>
      </c>
      <c r="AT132">
        <v>1978</v>
      </c>
      <c r="AV132">
        <v>586</v>
      </c>
      <c r="AW132">
        <v>586</v>
      </c>
      <c r="AX132">
        <v>3</v>
      </c>
      <c r="AY132">
        <v>1</v>
      </c>
      <c r="AZ132">
        <v>1</v>
      </c>
      <c r="BC132" t="s">
        <v>233</v>
      </c>
      <c r="BS132" t="s">
        <v>9876</v>
      </c>
      <c r="BT132" t="s">
        <v>9877</v>
      </c>
      <c r="BV132" t="s">
        <v>9878</v>
      </c>
      <c r="BX132" t="s">
        <v>1619</v>
      </c>
      <c r="BY132" t="s">
        <v>149</v>
      </c>
      <c r="BZ132" t="s">
        <v>3372</v>
      </c>
      <c r="CB132" s="27">
        <v>44127</v>
      </c>
      <c r="CC132">
        <v>350000</v>
      </c>
      <c r="CD132" t="s">
        <v>210</v>
      </c>
      <c r="CE132" t="s">
        <v>181</v>
      </c>
      <c r="CF132" t="s">
        <v>181</v>
      </c>
      <c r="CG132" t="s">
        <v>9879</v>
      </c>
      <c r="CH132" s="27">
        <v>33359</v>
      </c>
      <c r="CI132">
        <v>112000</v>
      </c>
      <c r="CJ132" t="s">
        <v>210</v>
      </c>
      <c r="CK132" t="s">
        <v>151</v>
      </c>
      <c r="CL132" t="s">
        <v>151</v>
      </c>
      <c r="CM132" t="s">
        <v>9880</v>
      </c>
      <c r="CN132" s="27">
        <v>32264</v>
      </c>
      <c r="CO132">
        <v>110000</v>
      </c>
      <c r="CP132" t="s">
        <v>210</v>
      </c>
      <c r="CQ132" t="s">
        <v>151</v>
      </c>
      <c r="CR132" t="s">
        <v>151</v>
      </c>
      <c r="CS132" t="s">
        <v>9881</v>
      </c>
      <c r="CZ132" t="s">
        <v>9882</v>
      </c>
      <c r="DA132" t="s">
        <v>154</v>
      </c>
      <c r="DB132" t="s">
        <v>242</v>
      </c>
      <c r="DE132">
        <v>1</v>
      </c>
      <c r="DF132">
        <v>1978</v>
      </c>
      <c r="DG132" t="s">
        <v>9883</v>
      </c>
      <c r="DH132">
        <v>7</v>
      </c>
      <c r="DI132" s="128" t="s">
        <v>156</v>
      </c>
      <c r="DJ1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2" s="130">
        <f>Table13[[#This Row],[JUST]]*Table13[[#This Row],[Storm Millage]]/1000</f>
        <v>0</v>
      </c>
      <c r="DL1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32" s="136">
        <f>Table13[[#This Row],[JUST]]*Table13[[#This Row],[Recreational Millage]]/1000</f>
        <v>1993.5953466542348</v>
      </c>
      <c r="DN132" s="137">
        <f>Table13[[#This Row],[Recreational Assessment]]+Table13[[#This Row],[Storm Assessment]]</f>
        <v>1993.5953466542348</v>
      </c>
      <c r="DO132" s="145" t="e">
        <f>Methodology!#REF!</f>
        <v>#REF!</v>
      </c>
      <c r="DP132" s="146" t="e">
        <f>(Table13[[#This Row],[JUST]]*Table13[[#This Row],[Ad Valorem Recreational Millage]])/1000</f>
        <v>#REF!</v>
      </c>
    </row>
    <row r="133" spans="1:120" x14ac:dyDescent="0.3">
      <c r="A133">
        <v>249</v>
      </c>
      <c r="B133">
        <v>1</v>
      </c>
      <c r="C133" s="165" t="s">
        <v>9999</v>
      </c>
      <c r="D133" t="s">
        <v>801</v>
      </c>
      <c r="E133" t="s">
        <v>10000</v>
      </c>
      <c r="F133">
        <v>10004428</v>
      </c>
      <c r="G133" s="32" t="s">
        <v>196</v>
      </c>
      <c r="H133" t="s">
        <v>299</v>
      </c>
      <c r="I133" t="s">
        <v>778</v>
      </c>
      <c r="J133">
        <v>0</v>
      </c>
      <c r="K133">
        <v>0</v>
      </c>
      <c r="L133">
        <v>0</v>
      </c>
      <c r="M133">
        <v>0.17241000000000001</v>
      </c>
      <c r="N133" t="s">
        <v>135</v>
      </c>
      <c r="O133" t="s">
        <v>136</v>
      </c>
      <c r="S133" t="s">
        <v>140</v>
      </c>
      <c r="W133" t="s">
        <v>10001</v>
      </c>
      <c r="X133" t="s">
        <v>10002</v>
      </c>
      <c r="Y133" t="s">
        <v>9486</v>
      </c>
      <c r="AA133" t="s">
        <v>145</v>
      </c>
      <c r="AB133" t="s">
        <v>146</v>
      </c>
      <c r="AC133" s="119">
        <v>243058</v>
      </c>
      <c r="AD133">
        <v>243058</v>
      </c>
      <c r="AE133">
        <v>243058</v>
      </c>
      <c r="AF133">
        <v>0</v>
      </c>
      <c r="AG133">
        <v>243058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 s="32">
        <v>0</v>
      </c>
      <c r="AO133">
        <v>0</v>
      </c>
      <c r="AP133">
        <v>0</v>
      </c>
      <c r="AQ133">
        <v>0</v>
      </c>
      <c r="AR133">
        <v>0</v>
      </c>
      <c r="AS133">
        <v>1</v>
      </c>
      <c r="AT133">
        <v>1978</v>
      </c>
      <c r="AV133">
        <v>586</v>
      </c>
      <c r="AW133">
        <v>586</v>
      </c>
      <c r="AX133">
        <v>3</v>
      </c>
      <c r="AY133">
        <v>1</v>
      </c>
      <c r="AZ133">
        <v>1</v>
      </c>
      <c r="BC133" t="s">
        <v>233</v>
      </c>
      <c r="BS133" t="s">
        <v>10003</v>
      </c>
      <c r="BT133" t="s">
        <v>10004</v>
      </c>
      <c r="BV133" t="s">
        <v>10005</v>
      </c>
      <c r="BX133" t="s">
        <v>1783</v>
      </c>
      <c r="BY133" t="s">
        <v>343</v>
      </c>
      <c r="BZ133" t="s">
        <v>10006</v>
      </c>
      <c r="CB133" s="27">
        <v>43119</v>
      </c>
      <c r="CC133">
        <v>305000</v>
      </c>
      <c r="CD133" t="s">
        <v>210</v>
      </c>
      <c r="CE133" t="s">
        <v>181</v>
      </c>
      <c r="CF133" t="s">
        <v>181</v>
      </c>
      <c r="CG133" t="s">
        <v>10007</v>
      </c>
      <c r="CH133" s="27">
        <v>39674</v>
      </c>
      <c r="CI133">
        <v>285000</v>
      </c>
      <c r="CJ133" t="s">
        <v>210</v>
      </c>
      <c r="CK133" t="s">
        <v>151</v>
      </c>
      <c r="CL133" t="s">
        <v>151</v>
      </c>
      <c r="CM133" t="s">
        <v>10008</v>
      </c>
      <c r="CN133" s="27">
        <v>37616</v>
      </c>
      <c r="CO133">
        <v>282000</v>
      </c>
      <c r="CP133" t="s">
        <v>210</v>
      </c>
      <c r="CQ133" t="s">
        <v>151</v>
      </c>
      <c r="CR133" t="s">
        <v>151</v>
      </c>
      <c r="CS133" t="s">
        <v>10009</v>
      </c>
      <c r="CT133" s="27">
        <v>33970</v>
      </c>
      <c r="CU133">
        <v>128500</v>
      </c>
      <c r="CV133" t="s">
        <v>210</v>
      </c>
      <c r="CW133" t="s">
        <v>151</v>
      </c>
      <c r="CX133" t="s">
        <v>151</v>
      </c>
      <c r="CY133" t="s">
        <v>10010</v>
      </c>
      <c r="CZ133" t="s">
        <v>10011</v>
      </c>
      <c r="DA133" t="s">
        <v>154</v>
      </c>
      <c r="DB133" t="s">
        <v>242</v>
      </c>
      <c r="DE133">
        <v>1</v>
      </c>
      <c r="DF133">
        <v>1978</v>
      </c>
      <c r="DG133" t="s">
        <v>10012</v>
      </c>
      <c r="DH133">
        <v>7</v>
      </c>
      <c r="DI133" s="128" t="s">
        <v>156</v>
      </c>
      <c r="DJ1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3" s="130">
        <f>Table13[[#This Row],[JUST]]*Table13[[#This Row],[Storm Millage]]/1000</f>
        <v>0</v>
      </c>
      <c r="DL1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33" s="136">
        <f>Table13[[#This Row],[JUST]]*Table13[[#This Row],[Recreational Millage]]/1000</f>
        <v>1993.5953466542348</v>
      </c>
      <c r="DN133" s="137">
        <f>Table13[[#This Row],[Recreational Assessment]]+Table13[[#This Row],[Storm Assessment]]</f>
        <v>1993.5953466542348</v>
      </c>
      <c r="DO133" s="145" t="e">
        <f>Methodology!#REF!</f>
        <v>#REF!</v>
      </c>
      <c r="DP133" s="146" t="e">
        <f>(Table13[[#This Row],[JUST]]*Table13[[#This Row],[Ad Valorem Recreational Millage]])/1000</f>
        <v>#REF!</v>
      </c>
    </row>
    <row r="134" spans="1:120" x14ac:dyDescent="0.3">
      <c r="A134">
        <v>163</v>
      </c>
      <c r="B134">
        <v>1</v>
      </c>
      <c r="C134" s="165" t="s">
        <v>10923</v>
      </c>
      <c r="D134" t="s">
        <v>801</v>
      </c>
      <c r="E134" t="s">
        <v>1316</v>
      </c>
      <c r="F134">
        <v>10004539</v>
      </c>
      <c r="G134" s="32" t="s">
        <v>196</v>
      </c>
      <c r="H134" t="s">
        <v>299</v>
      </c>
      <c r="I134" t="s">
        <v>226</v>
      </c>
      <c r="J134">
        <v>1</v>
      </c>
      <c r="K134">
        <v>0</v>
      </c>
      <c r="L134">
        <v>0</v>
      </c>
      <c r="M134">
        <v>0.32535999999999998</v>
      </c>
      <c r="N134" t="s">
        <v>135</v>
      </c>
      <c r="O134" t="s">
        <v>136</v>
      </c>
      <c r="S134" t="s">
        <v>140</v>
      </c>
      <c r="V134" t="s">
        <v>205</v>
      </c>
      <c r="W134" t="s">
        <v>10924</v>
      </c>
      <c r="X134" t="s">
        <v>10925</v>
      </c>
      <c r="Y134" t="s">
        <v>10324</v>
      </c>
      <c r="AA134" t="s">
        <v>145</v>
      </c>
      <c r="AB134" t="s">
        <v>146</v>
      </c>
      <c r="AC134" s="119">
        <v>276973</v>
      </c>
      <c r="AD134">
        <v>276973</v>
      </c>
      <c r="AE134">
        <v>276973</v>
      </c>
      <c r="AF134">
        <v>0</v>
      </c>
      <c r="AG134">
        <v>276973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 s="32">
        <v>0</v>
      </c>
      <c r="AO134">
        <v>0</v>
      </c>
      <c r="AP134">
        <v>0</v>
      </c>
      <c r="AQ134">
        <v>0</v>
      </c>
      <c r="AR134">
        <v>0</v>
      </c>
      <c r="AS134">
        <v>1</v>
      </c>
      <c r="AT134">
        <v>1979</v>
      </c>
      <c r="AV134">
        <v>684</v>
      </c>
      <c r="AW134">
        <v>684</v>
      </c>
      <c r="AX134">
        <v>2</v>
      </c>
      <c r="AY134">
        <v>1</v>
      </c>
      <c r="AZ134">
        <v>2</v>
      </c>
      <c r="BC134" t="s">
        <v>233</v>
      </c>
      <c r="BS134" t="s">
        <v>10926</v>
      </c>
      <c r="BV134" t="s">
        <v>10927</v>
      </c>
      <c r="BX134" t="s">
        <v>10928</v>
      </c>
      <c r="BY134" t="s">
        <v>638</v>
      </c>
      <c r="BZ134" t="s">
        <v>10929</v>
      </c>
      <c r="CB134" s="27">
        <v>31168</v>
      </c>
      <c r="CC134">
        <v>123600</v>
      </c>
      <c r="CD134" t="s">
        <v>210</v>
      </c>
      <c r="CE134" t="s">
        <v>181</v>
      </c>
      <c r="CF134" t="s">
        <v>181</v>
      </c>
      <c r="CG134" t="s">
        <v>10930</v>
      </c>
      <c r="CH134" s="27">
        <v>29434</v>
      </c>
      <c r="CI134">
        <v>107000</v>
      </c>
      <c r="CJ134" t="s">
        <v>210</v>
      </c>
      <c r="CK134" t="s">
        <v>151</v>
      </c>
      <c r="CL134" t="s">
        <v>151</v>
      </c>
      <c r="CM134" t="s">
        <v>10931</v>
      </c>
      <c r="CZ134" t="s">
        <v>10932</v>
      </c>
      <c r="DA134" t="s">
        <v>154</v>
      </c>
      <c r="DB134" t="s">
        <v>242</v>
      </c>
      <c r="DE134">
        <v>1</v>
      </c>
      <c r="DF134">
        <v>1980</v>
      </c>
      <c r="DG134" t="s">
        <v>10933</v>
      </c>
      <c r="DH134">
        <v>7</v>
      </c>
      <c r="DI134" s="128" t="s">
        <v>156</v>
      </c>
      <c r="DJ1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4" s="130">
        <f>Table13[[#This Row],[JUST]]*Table13[[#This Row],[Storm Millage]]/1000</f>
        <v>0</v>
      </c>
      <c r="DL1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34" s="136">
        <f>Table13[[#This Row],[JUST]]*Table13[[#This Row],[Recreational Millage]]/1000</f>
        <v>2271.7708692940096</v>
      </c>
      <c r="DN134" s="137">
        <f>Table13[[#This Row],[Recreational Assessment]]+Table13[[#This Row],[Storm Assessment]]</f>
        <v>2271.7708692940096</v>
      </c>
      <c r="DO134" s="145" t="e">
        <f>Methodology!#REF!</f>
        <v>#REF!</v>
      </c>
      <c r="DP134" s="146" t="e">
        <f>(Table13[[#This Row],[JUST]]*Table13[[#This Row],[Ad Valorem Recreational Millage]])/1000</f>
        <v>#REF!</v>
      </c>
    </row>
    <row r="135" spans="1:120" x14ac:dyDescent="0.3">
      <c r="A135">
        <v>106</v>
      </c>
      <c r="B135">
        <v>1</v>
      </c>
      <c r="C135" s="165" t="s">
        <v>11052</v>
      </c>
      <c r="D135" t="s">
        <v>801</v>
      </c>
      <c r="E135" t="s">
        <v>11053</v>
      </c>
      <c r="F135">
        <v>10004552</v>
      </c>
      <c r="G135" s="32" t="s">
        <v>196</v>
      </c>
      <c r="H135" t="s">
        <v>299</v>
      </c>
      <c r="I135" t="s">
        <v>226</v>
      </c>
      <c r="J135">
        <v>1</v>
      </c>
      <c r="K135">
        <v>0</v>
      </c>
      <c r="L135">
        <v>0</v>
      </c>
      <c r="M135">
        <v>0.32535999999999998</v>
      </c>
      <c r="N135" t="s">
        <v>135</v>
      </c>
      <c r="O135" t="s">
        <v>136</v>
      </c>
      <c r="S135" t="s">
        <v>140</v>
      </c>
      <c r="V135" t="s">
        <v>205</v>
      </c>
      <c r="W135" t="s">
        <v>11054</v>
      </c>
      <c r="X135" t="s">
        <v>11055</v>
      </c>
      <c r="Y135" t="s">
        <v>10324</v>
      </c>
      <c r="AA135" t="s">
        <v>145</v>
      </c>
      <c r="AB135" t="s">
        <v>146</v>
      </c>
      <c r="AC135" s="119">
        <v>276973</v>
      </c>
      <c r="AD135">
        <v>276973</v>
      </c>
      <c r="AE135">
        <v>276973</v>
      </c>
      <c r="AF135">
        <v>0</v>
      </c>
      <c r="AG135">
        <v>276973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 s="32">
        <v>0</v>
      </c>
      <c r="AO135">
        <v>0</v>
      </c>
      <c r="AP135">
        <v>0</v>
      </c>
      <c r="AQ135">
        <v>0</v>
      </c>
      <c r="AR135">
        <v>0</v>
      </c>
      <c r="AS135">
        <v>1</v>
      </c>
      <c r="AT135">
        <v>1979</v>
      </c>
      <c r="AV135">
        <v>684</v>
      </c>
      <c r="AW135">
        <v>684</v>
      </c>
      <c r="AX135">
        <v>2</v>
      </c>
      <c r="AY135">
        <v>1</v>
      </c>
      <c r="AZ135">
        <v>2</v>
      </c>
      <c r="BC135" t="s">
        <v>233</v>
      </c>
      <c r="BS135" t="s">
        <v>11056</v>
      </c>
      <c r="BV135" t="s">
        <v>11057</v>
      </c>
      <c r="BX135" t="s">
        <v>11058</v>
      </c>
      <c r="BY135" t="s">
        <v>149</v>
      </c>
      <c r="BZ135" t="s">
        <v>11059</v>
      </c>
      <c r="CB135" s="27">
        <v>39960</v>
      </c>
      <c r="CC135">
        <v>250000</v>
      </c>
      <c r="CD135" t="s">
        <v>210</v>
      </c>
      <c r="CE135" t="s">
        <v>181</v>
      </c>
      <c r="CF135" t="s">
        <v>320</v>
      </c>
      <c r="CG135" t="s">
        <v>11060</v>
      </c>
      <c r="CH135" s="27">
        <v>29037</v>
      </c>
      <c r="CI135">
        <v>58400</v>
      </c>
      <c r="CJ135" t="s">
        <v>210</v>
      </c>
      <c r="CK135" t="s">
        <v>151</v>
      </c>
      <c r="CL135" t="s">
        <v>151</v>
      </c>
      <c r="CM135" t="s">
        <v>11061</v>
      </c>
      <c r="CZ135" t="s">
        <v>11062</v>
      </c>
      <c r="DA135" t="s">
        <v>154</v>
      </c>
      <c r="DB135" t="s">
        <v>242</v>
      </c>
      <c r="DE135">
        <v>1</v>
      </c>
      <c r="DF135">
        <v>1980</v>
      </c>
      <c r="DG135" t="s">
        <v>11063</v>
      </c>
      <c r="DH135">
        <v>7</v>
      </c>
      <c r="DI135" s="128" t="s">
        <v>156</v>
      </c>
      <c r="DJ1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5" s="130">
        <f>Table13[[#This Row],[JUST]]*Table13[[#This Row],[Storm Millage]]/1000</f>
        <v>0</v>
      </c>
      <c r="DL1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35" s="136">
        <f>Table13[[#This Row],[JUST]]*Table13[[#This Row],[Recreational Millage]]/1000</f>
        <v>2271.7708692940096</v>
      </c>
      <c r="DN135" s="137">
        <f>Table13[[#This Row],[Recreational Assessment]]+Table13[[#This Row],[Storm Assessment]]</f>
        <v>2271.7708692940096</v>
      </c>
      <c r="DO135" s="145" t="e">
        <f>Methodology!#REF!</f>
        <v>#REF!</v>
      </c>
      <c r="DP135" s="146" t="e">
        <f>(Table13[[#This Row],[JUST]]*Table13[[#This Row],[Ad Valorem Recreational Millage]])/1000</f>
        <v>#REF!</v>
      </c>
    </row>
    <row r="136" spans="1:120" x14ac:dyDescent="0.3">
      <c r="A136">
        <v>259</v>
      </c>
      <c r="B136">
        <v>1</v>
      </c>
      <c r="C136" s="165" t="s">
        <v>11168</v>
      </c>
      <c r="D136" t="s">
        <v>801</v>
      </c>
      <c r="E136" t="s">
        <v>1468</v>
      </c>
      <c r="F136">
        <v>10004555</v>
      </c>
      <c r="G136" s="32" t="s">
        <v>196</v>
      </c>
      <c r="H136" t="s">
        <v>299</v>
      </c>
      <c r="I136" t="s">
        <v>226</v>
      </c>
      <c r="J136">
        <v>1</v>
      </c>
      <c r="K136">
        <v>0</v>
      </c>
      <c r="L136">
        <v>0</v>
      </c>
      <c r="M136">
        <v>0.32535999999999998</v>
      </c>
      <c r="N136" t="s">
        <v>135</v>
      </c>
      <c r="O136" t="s">
        <v>136</v>
      </c>
      <c r="S136" t="s">
        <v>140</v>
      </c>
      <c r="V136" t="s">
        <v>205</v>
      </c>
      <c r="W136" t="s">
        <v>11169</v>
      </c>
      <c r="X136" t="s">
        <v>11170</v>
      </c>
      <c r="Y136" t="s">
        <v>10324</v>
      </c>
      <c r="AA136" t="s">
        <v>145</v>
      </c>
      <c r="AB136" t="s">
        <v>146</v>
      </c>
      <c r="AC136" s="119">
        <v>276973</v>
      </c>
      <c r="AD136">
        <v>276973</v>
      </c>
      <c r="AE136">
        <v>276973</v>
      </c>
      <c r="AF136">
        <v>0</v>
      </c>
      <c r="AG136">
        <v>276973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 s="32">
        <v>0</v>
      </c>
      <c r="AO136">
        <v>0</v>
      </c>
      <c r="AP136">
        <v>0</v>
      </c>
      <c r="AQ136">
        <v>0</v>
      </c>
      <c r="AR136">
        <v>0</v>
      </c>
      <c r="AS136">
        <v>1</v>
      </c>
      <c r="AT136">
        <v>1979</v>
      </c>
      <c r="AV136">
        <v>684</v>
      </c>
      <c r="AW136">
        <v>684</v>
      </c>
      <c r="AX136">
        <v>2</v>
      </c>
      <c r="AY136">
        <v>1</v>
      </c>
      <c r="AZ136">
        <v>2</v>
      </c>
      <c r="BC136" t="s">
        <v>233</v>
      </c>
      <c r="BS136" t="s">
        <v>11171</v>
      </c>
      <c r="BT136" t="s">
        <v>11172</v>
      </c>
      <c r="BV136" t="s">
        <v>11173</v>
      </c>
      <c r="BX136" t="s">
        <v>11174</v>
      </c>
      <c r="BY136" t="s">
        <v>171</v>
      </c>
      <c r="BZ136" t="s">
        <v>11175</v>
      </c>
      <c r="CB136" s="27">
        <v>31898</v>
      </c>
      <c r="CC136">
        <v>116000</v>
      </c>
      <c r="CD136" t="s">
        <v>210</v>
      </c>
      <c r="CE136" t="s">
        <v>151</v>
      </c>
      <c r="CF136" t="s">
        <v>151</v>
      </c>
      <c r="CG136" t="s">
        <v>11176</v>
      </c>
      <c r="CH136" s="27">
        <v>29037</v>
      </c>
      <c r="CI136">
        <v>64900</v>
      </c>
      <c r="CJ136" t="s">
        <v>210</v>
      </c>
      <c r="CK136" t="s">
        <v>151</v>
      </c>
      <c r="CL136" t="s">
        <v>151</v>
      </c>
      <c r="CM136" t="s">
        <v>11177</v>
      </c>
      <c r="CZ136" t="s">
        <v>11178</v>
      </c>
      <c r="DA136" t="s">
        <v>154</v>
      </c>
      <c r="DB136" t="s">
        <v>242</v>
      </c>
      <c r="DE136">
        <v>1</v>
      </c>
      <c r="DF136">
        <v>1980</v>
      </c>
      <c r="DG136" t="s">
        <v>11179</v>
      </c>
      <c r="DH136">
        <v>7</v>
      </c>
      <c r="DI136" s="128" t="s">
        <v>156</v>
      </c>
      <c r="DJ1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6" s="130">
        <f>Table13[[#This Row],[JUST]]*Table13[[#This Row],[Storm Millage]]/1000</f>
        <v>0</v>
      </c>
      <c r="DL1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36" s="136">
        <f>Table13[[#This Row],[JUST]]*Table13[[#This Row],[Recreational Millage]]/1000</f>
        <v>2271.7708692940096</v>
      </c>
      <c r="DN136" s="137">
        <f>Table13[[#This Row],[Recreational Assessment]]+Table13[[#This Row],[Storm Assessment]]</f>
        <v>2271.7708692940096</v>
      </c>
      <c r="DO136" s="145" t="e">
        <f>Methodology!#REF!</f>
        <v>#REF!</v>
      </c>
      <c r="DP136" s="146" t="e">
        <f>(Table13[[#This Row],[JUST]]*Table13[[#This Row],[Ad Valorem Recreational Millage]])/1000</f>
        <v>#REF!</v>
      </c>
    </row>
    <row r="137" spans="1:120" x14ac:dyDescent="0.3">
      <c r="A137">
        <v>254</v>
      </c>
      <c r="B137">
        <v>1</v>
      </c>
      <c r="C137" s="165" t="s">
        <v>10890</v>
      </c>
      <c r="D137" t="s">
        <v>777</v>
      </c>
      <c r="E137" t="s">
        <v>1277</v>
      </c>
      <c r="F137">
        <v>10004524</v>
      </c>
      <c r="G137" s="32" t="s">
        <v>196</v>
      </c>
      <c r="H137" t="s">
        <v>299</v>
      </c>
      <c r="I137" t="s">
        <v>226</v>
      </c>
      <c r="J137">
        <v>1</v>
      </c>
      <c r="K137">
        <v>0</v>
      </c>
      <c r="L137">
        <v>0</v>
      </c>
      <c r="M137">
        <v>0.12670000000000001</v>
      </c>
      <c r="N137" t="s">
        <v>135</v>
      </c>
      <c r="O137" t="s">
        <v>136</v>
      </c>
      <c r="S137" t="s">
        <v>140</v>
      </c>
      <c r="V137" t="s">
        <v>205</v>
      </c>
      <c r="W137" t="s">
        <v>10891</v>
      </c>
      <c r="X137" t="s">
        <v>10892</v>
      </c>
      <c r="Y137" t="s">
        <v>10324</v>
      </c>
      <c r="AA137" t="s">
        <v>145</v>
      </c>
      <c r="AB137" t="s">
        <v>146</v>
      </c>
      <c r="AC137" s="119">
        <v>279395</v>
      </c>
      <c r="AD137">
        <v>279395</v>
      </c>
      <c r="AE137">
        <v>279395</v>
      </c>
      <c r="AF137">
        <v>0</v>
      </c>
      <c r="AG137">
        <v>279395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 s="32">
        <v>0</v>
      </c>
      <c r="AO137">
        <v>0</v>
      </c>
      <c r="AP137">
        <v>0</v>
      </c>
      <c r="AQ137">
        <v>0</v>
      </c>
      <c r="AR137">
        <v>0</v>
      </c>
      <c r="AS137">
        <v>1</v>
      </c>
      <c r="AT137">
        <v>1979</v>
      </c>
      <c r="AV137">
        <v>684</v>
      </c>
      <c r="AW137">
        <v>684</v>
      </c>
      <c r="AX137">
        <v>2</v>
      </c>
      <c r="AY137">
        <v>1</v>
      </c>
      <c r="AZ137">
        <v>2</v>
      </c>
      <c r="BC137" t="s">
        <v>233</v>
      </c>
      <c r="BS137" t="s">
        <v>10893</v>
      </c>
      <c r="BV137" t="s">
        <v>10894</v>
      </c>
      <c r="BX137" t="s">
        <v>176</v>
      </c>
      <c r="BY137" t="s">
        <v>149</v>
      </c>
      <c r="BZ137" t="s">
        <v>177</v>
      </c>
      <c r="CB137" s="27">
        <v>44118</v>
      </c>
      <c r="CC137">
        <v>350000</v>
      </c>
      <c r="CD137" t="s">
        <v>210</v>
      </c>
      <c r="CE137" t="s">
        <v>181</v>
      </c>
      <c r="CF137" t="s">
        <v>181</v>
      </c>
      <c r="CG137" t="s">
        <v>10895</v>
      </c>
      <c r="CH137" s="27">
        <v>40709</v>
      </c>
      <c r="CI137">
        <v>236000</v>
      </c>
      <c r="CJ137" t="s">
        <v>210</v>
      </c>
      <c r="CK137" t="s">
        <v>181</v>
      </c>
      <c r="CL137" t="s">
        <v>181</v>
      </c>
      <c r="CM137" t="s">
        <v>10896</v>
      </c>
      <c r="CN137" s="27">
        <v>37047</v>
      </c>
      <c r="CO137">
        <v>270000</v>
      </c>
      <c r="CP137" t="s">
        <v>210</v>
      </c>
      <c r="CQ137" t="s">
        <v>151</v>
      </c>
      <c r="CR137" t="s">
        <v>151</v>
      </c>
      <c r="CS137" t="s">
        <v>10897</v>
      </c>
      <c r="CT137" s="27">
        <v>33512</v>
      </c>
      <c r="CU137">
        <v>125000</v>
      </c>
      <c r="CV137" t="s">
        <v>210</v>
      </c>
      <c r="CW137" t="s">
        <v>151</v>
      </c>
      <c r="CX137" t="s">
        <v>151</v>
      </c>
      <c r="CY137" t="s">
        <v>10898</v>
      </c>
      <c r="CZ137" t="s">
        <v>10899</v>
      </c>
      <c r="DA137" t="s">
        <v>154</v>
      </c>
      <c r="DB137" t="s">
        <v>242</v>
      </c>
      <c r="DE137">
        <v>1</v>
      </c>
      <c r="DF137">
        <v>1980</v>
      </c>
      <c r="DG137" t="s">
        <v>10900</v>
      </c>
      <c r="DH137">
        <v>7</v>
      </c>
      <c r="DI137" s="128" t="s">
        <v>156</v>
      </c>
      <c r="DJ1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7" s="130">
        <f>Table13[[#This Row],[JUST]]*Table13[[#This Row],[Storm Millage]]/1000</f>
        <v>0</v>
      </c>
      <c r="DL1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37" s="136">
        <f>Table13[[#This Row],[JUST]]*Table13[[#This Row],[Recreational Millage]]/1000</f>
        <v>2291.6364484133828</v>
      </c>
      <c r="DN137" s="137">
        <f>Table13[[#This Row],[Recreational Assessment]]+Table13[[#This Row],[Storm Assessment]]</f>
        <v>2291.6364484133828</v>
      </c>
      <c r="DO137" s="145" t="e">
        <f>Methodology!#REF!</f>
        <v>#REF!</v>
      </c>
      <c r="DP137" s="146" t="e">
        <f>(Table13[[#This Row],[JUST]]*Table13[[#This Row],[Ad Valorem Recreational Millage]])/1000</f>
        <v>#REF!</v>
      </c>
    </row>
    <row r="138" spans="1:120" x14ac:dyDescent="0.3">
      <c r="A138">
        <v>69</v>
      </c>
      <c r="B138">
        <v>1</v>
      </c>
      <c r="C138" s="165" t="s">
        <v>10934</v>
      </c>
      <c r="D138" t="s">
        <v>801</v>
      </c>
      <c r="E138" t="s">
        <v>1325</v>
      </c>
      <c r="F138">
        <v>10004540</v>
      </c>
      <c r="G138" s="32" t="s">
        <v>196</v>
      </c>
      <c r="H138" t="s">
        <v>299</v>
      </c>
      <c r="I138" t="s">
        <v>226</v>
      </c>
      <c r="J138">
        <v>1</v>
      </c>
      <c r="K138">
        <v>0</v>
      </c>
      <c r="L138">
        <v>0</v>
      </c>
      <c r="M138">
        <v>0.32535999999999998</v>
      </c>
      <c r="N138" t="s">
        <v>135</v>
      </c>
      <c r="O138" t="s">
        <v>136</v>
      </c>
      <c r="S138" t="s">
        <v>140</v>
      </c>
      <c r="V138" t="s">
        <v>205</v>
      </c>
      <c r="W138" t="s">
        <v>10935</v>
      </c>
      <c r="X138" t="s">
        <v>10936</v>
      </c>
      <c r="Y138" t="s">
        <v>10324</v>
      </c>
      <c r="AA138" t="s">
        <v>145</v>
      </c>
      <c r="AB138" t="s">
        <v>146</v>
      </c>
      <c r="AC138" s="119">
        <v>279395</v>
      </c>
      <c r="AD138">
        <v>279395</v>
      </c>
      <c r="AE138">
        <v>279395</v>
      </c>
      <c r="AF138">
        <v>0</v>
      </c>
      <c r="AG138">
        <v>279395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 s="32">
        <v>0</v>
      </c>
      <c r="AO138">
        <v>0</v>
      </c>
      <c r="AP138">
        <v>0</v>
      </c>
      <c r="AQ138">
        <v>0</v>
      </c>
      <c r="AR138">
        <v>0</v>
      </c>
      <c r="AS138">
        <v>1</v>
      </c>
      <c r="AT138">
        <v>1979</v>
      </c>
      <c r="AV138">
        <v>684</v>
      </c>
      <c r="AW138">
        <v>684</v>
      </c>
      <c r="AX138">
        <v>2</v>
      </c>
      <c r="AY138">
        <v>1</v>
      </c>
      <c r="AZ138">
        <v>2</v>
      </c>
      <c r="BC138" t="s">
        <v>233</v>
      </c>
      <c r="BS138" t="s">
        <v>10937</v>
      </c>
      <c r="BT138" t="s">
        <v>10938</v>
      </c>
      <c r="BV138" t="s">
        <v>6519</v>
      </c>
      <c r="BX138" t="s">
        <v>145</v>
      </c>
      <c r="BY138" t="s">
        <v>149</v>
      </c>
      <c r="BZ138" t="s">
        <v>146</v>
      </c>
      <c r="CB138" s="27">
        <v>39598</v>
      </c>
      <c r="CC138">
        <v>312000</v>
      </c>
      <c r="CD138" t="s">
        <v>210</v>
      </c>
      <c r="CE138" t="s">
        <v>151</v>
      </c>
      <c r="CF138" t="s">
        <v>151</v>
      </c>
      <c r="CG138" t="s">
        <v>10939</v>
      </c>
      <c r="CH138" s="27">
        <v>36763</v>
      </c>
      <c r="CI138">
        <v>212000</v>
      </c>
      <c r="CJ138" t="s">
        <v>210</v>
      </c>
      <c r="CK138" t="s">
        <v>151</v>
      </c>
      <c r="CL138" t="s">
        <v>151</v>
      </c>
      <c r="CM138" t="s">
        <v>10940</v>
      </c>
      <c r="CN138" s="27">
        <v>34090</v>
      </c>
      <c r="CO138">
        <v>115000</v>
      </c>
      <c r="CP138" t="s">
        <v>210</v>
      </c>
      <c r="CQ138" t="s">
        <v>181</v>
      </c>
      <c r="CR138" t="s">
        <v>181</v>
      </c>
      <c r="CS138" t="s">
        <v>10941</v>
      </c>
      <c r="CT138" s="27">
        <v>29768</v>
      </c>
      <c r="CU138">
        <v>114000</v>
      </c>
      <c r="CV138" t="s">
        <v>210</v>
      </c>
      <c r="CW138" t="s">
        <v>181</v>
      </c>
      <c r="CX138" t="s">
        <v>181</v>
      </c>
      <c r="CY138" t="s">
        <v>10942</v>
      </c>
      <c r="CZ138" t="s">
        <v>10943</v>
      </c>
      <c r="DA138" t="s">
        <v>154</v>
      </c>
      <c r="DB138" t="s">
        <v>242</v>
      </c>
      <c r="DE138">
        <v>1</v>
      </c>
      <c r="DF138">
        <v>1980</v>
      </c>
      <c r="DG138" t="s">
        <v>10944</v>
      </c>
      <c r="DH138">
        <v>7</v>
      </c>
      <c r="DI138" s="128" t="s">
        <v>156</v>
      </c>
      <c r="DJ1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8" s="130">
        <f>Table13[[#This Row],[JUST]]*Table13[[#This Row],[Storm Millage]]/1000</f>
        <v>0</v>
      </c>
      <c r="DL1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38" s="136">
        <f>Table13[[#This Row],[JUST]]*Table13[[#This Row],[Recreational Millage]]/1000</f>
        <v>2291.6364484133828</v>
      </c>
      <c r="DN138" s="137">
        <f>Table13[[#This Row],[Recreational Assessment]]+Table13[[#This Row],[Storm Assessment]]</f>
        <v>2291.6364484133828</v>
      </c>
      <c r="DO138" s="145" t="e">
        <f>Methodology!#REF!</f>
        <v>#REF!</v>
      </c>
      <c r="DP138" s="146" t="e">
        <f>(Table13[[#This Row],[JUST]]*Table13[[#This Row],[Ad Valorem Recreational Millage]])/1000</f>
        <v>#REF!</v>
      </c>
    </row>
    <row r="139" spans="1:120" x14ac:dyDescent="0.3">
      <c r="A139">
        <v>164</v>
      </c>
      <c r="B139">
        <v>1</v>
      </c>
      <c r="C139" s="165" t="s">
        <v>10945</v>
      </c>
      <c r="D139" t="s">
        <v>801</v>
      </c>
      <c r="E139" t="s">
        <v>1336</v>
      </c>
      <c r="F139">
        <v>10004541</v>
      </c>
      <c r="G139" s="32" t="s">
        <v>196</v>
      </c>
      <c r="H139" t="s">
        <v>299</v>
      </c>
      <c r="I139" t="s">
        <v>226</v>
      </c>
      <c r="J139">
        <v>1</v>
      </c>
      <c r="K139">
        <v>0</v>
      </c>
      <c r="L139">
        <v>0</v>
      </c>
      <c r="M139">
        <v>0.32535999999999998</v>
      </c>
      <c r="N139" t="s">
        <v>135</v>
      </c>
      <c r="O139" t="s">
        <v>136</v>
      </c>
      <c r="S139" t="s">
        <v>140</v>
      </c>
      <c r="V139" t="s">
        <v>205</v>
      </c>
      <c r="W139" t="s">
        <v>10946</v>
      </c>
      <c r="X139" t="s">
        <v>10947</v>
      </c>
      <c r="Y139" t="s">
        <v>10324</v>
      </c>
      <c r="AA139" t="s">
        <v>145</v>
      </c>
      <c r="AB139" t="s">
        <v>146</v>
      </c>
      <c r="AC139" s="119">
        <v>279395</v>
      </c>
      <c r="AD139">
        <v>279395</v>
      </c>
      <c r="AE139">
        <v>279395</v>
      </c>
      <c r="AF139">
        <v>0</v>
      </c>
      <c r="AG139">
        <v>279395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 s="32">
        <v>0</v>
      </c>
      <c r="AO139">
        <v>0</v>
      </c>
      <c r="AP139">
        <v>0</v>
      </c>
      <c r="AQ139">
        <v>0</v>
      </c>
      <c r="AR139">
        <v>0</v>
      </c>
      <c r="AS139">
        <v>1</v>
      </c>
      <c r="AT139">
        <v>1979</v>
      </c>
      <c r="AV139">
        <v>684</v>
      </c>
      <c r="AW139">
        <v>684</v>
      </c>
      <c r="AX139">
        <v>2</v>
      </c>
      <c r="AY139">
        <v>1</v>
      </c>
      <c r="AZ139">
        <v>2</v>
      </c>
      <c r="BC139" t="s">
        <v>233</v>
      </c>
      <c r="BS139" t="s">
        <v>10948</v>
      </c>
      <c r="BV139" t="s">
        <v>10949</v>
      </c>
      <c r="BX139" t="s">
        <v>10950</v>
      </c>
      <c r="BY139" t="s">
        <v>430</v>
      </c>
      <c r="BZ139" t="s">
        <v>10951</v>
      </c>
      <c r="CB139" s="27">
        <v>34001</v>
      </c>
      <c r="CC139">
        <v>157000</v>
      </c>
      <c r="CD139" t="s">
        <v>210</v>
      </c>
      <c r="CE139" t="s">
        <v>151</v>
      </c>
      <c r="CF139" t="s">
        <v>151</v>
      </c>
      <c r="CG139" t="s">
        <v>10952</v>
      </c>
      <c r="CZ139" t="s">
        <v>10953</v>
      </c>
      <c r="DA139" t="s">
        <v>154</v>
      </c>
      <c r="DB139" t="s">
        <v>242</v>
      </c>
      <c r="DE139">
        <v>1</v>
      </c>
      <c r="DF139">
        <v>1980</v>
      </c>
      <c r="DG139" t="s">
        <v>10954</v>
      </c>
      <c r="DH139">
        <v>7</v>
      </c>
      <c r="DI139" s="128" t="s">
        <v>156</v>
      </c>
      <c r="DJ1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39" s="130">
        <f>Table13[[#This Row],[JUST]]*Table13[[#This Row],[Storm Millage]]/1000</f>
        <v>0</v>
      </c>
      <c r="DL1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39" s="136">
        <f>Table13[[#This Row],[JUST]]*Table13[[#This Row],[Recreational Millage]]/1000</f>
        <v>2291.6364484133828</v>
      </c>
      <c r="DN139" s="137">
        <f>Table13[[#This Row],[Recreational Assessment]]+Table13[[#This Row],[Storm Assessment]]</f>
        <v>2291.6364484133828</v>
      </c>
      <c r="DO139" s="145" t="e">
        <f>Methodology!#REF!</f>
        <v>#REF!</v>
      </c>
      <c r="DP139" s="146" t="e">
        <f>(Table13[[#This Row],[JUST]]*Table13[[#This Row],[Ad Valorem Recreational Millage]])/1000</f>
        <v>#REF!</v>
      </c>
    </row>
    <row r="140" spans="1:120" x14ac:dyDescent="0.3">
      <c r="A140">
        <v>341</v>
      </c>
      <c r="B140">
        <v>1</v>
      </c>
      <c r="C140" s="165" t="s">
        <v>10955</v>
      </c>
      <c r="D140" t="s">
        <v>801</v>
      </c>
      <c r="E140" t="s">
        <v>1350</v>
      </c>
      <c r="F140">
        <v>10004542</v>
      </c>
      <c r="G140" s="32" t="s">
        <v>196</v>
      </c>
      <c r="H140" t="s">
        <v>299</v>
      </c>
      <c r="I140" t="s">
        <v>226</v>
      </c>
      <c r="J140">
        <v>1</v>
      </c>
      <c r="K140">
        <v>0</v>
      </c>
      <c r="L140">
        <v>0</v>
      </c>
      <c r="M140">
        <v>0.32535999999999998</v>
      </c>
      <c r="N140" t="s">
        <v>135</v>
      </c>
      <c r="O140" t="s">
        <v>136</v>
      </c>
      <c r="S140" t="s">
        <v>140</v>
      </c>
      <c r="V140" t="s">
        <v>205</v>
      </c>
      <c r="W140" t="s">
        <v>10956</v>
      </c>
      <c r="X140" t="s">
        <v>10957</v>
      </c>
      <c r="Y140" t="s">
        <v>10324</v>
      </c>
      <c r="AA140" t="s">
        <v>145</v>
      </c>
      <c r="AB140" t="s">
        <v>146</v>
      </c>
      <c r="AC140" s="119">
        <v>279395</v>
      </c>
      <c r="AD140">
        <v>279395</v>
      </c>
      <c r="AE140">
        <v>279395</v>
      </c>
      <c r="AF140">
        <v>0</v>
      </c>
      <c r="AG140">
        <v>279395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 s="32">
        <v>0</v>
      </c>
      <c r="AO140">
        <v>0</v>
      </c>
      <c r="AP140">
        <v>0</v>
      </c>
      <c r="AQ140">
        <v>0</v>
      </c>
      <c r="AR140">
        <v>0</v>
      </c>
      <c r="AS140">
        <v>1</v>
      </c>
      <c r="AT140">
        <v>1979</v>
      </c>
      <c r="AV140">
        <v>684</v>
      </c>
      <c r="AW140">
        <v>684</v>
      </c>
      <c r="AX140">
        <v>2</v>
      </c>
      <c r="AY140">
        <v>1</v>
      </c>
      <c r="AZ140">
        <v>2</v>
      </c>
      <c r="BC140" t="s">
        <v>233</v>
      </c>
      <c r="BS140" t="s">
        <v>10958</v>
      </c>
      <c r="BV140" t="s">
        <v>1204</v>
      </c>
      <c r="BX140" t="s">
        <v>1205</v>
      </c>
      <c r="BY140" t="s">
        <v>1206</v>
      </c>
      <c r="BZ140" t="s">
        <v>1207</v>
      </c>
      <c r="CB140" s="27">
        <v>35580</v>
      </c>
      <c r="CC140">
        <v>269000</v>
      </c>
      <c r="CD140" t="s">
        <v>210</v>
      </c>
      <c r="CE140" t="s">
        <v>151</v>
      </c>
      <c r="CF140" t="s">
        <v>151</v>
      </c>
      <c r="CG140" t="s">
        <v>10959</v>
      </c>
      <c r="CH140" s="27">
        <v>31229</v>
      </c>
      <c r="CI140">
        <v>121500</v>
      </c>
      <c r="CJ140" t="s">
        <v>210</v>
      </c>
      <c r="CK140" t="s">
        <v>151</v>
      </c>
      <c r="CL140" t="s">
        <v>151</v>
      </c>
      <c r="CM140" t="s">
        <v>10960</v>
      </c>
      <c r="CN140" s="27">
        <v>29068</v>
      </c>
      <c r="CO140">
        <v>88000</v>
      </c>
      <c r="CP140" t="s">
        <v>210</v>
      </c>
      <c r="CQ140" t="s">
        <v>151</v>
      </c>
      <c r="CR140" t="s">
        <v>151</v>
      </c>
      <c r="CS140" t="s">
        <v>10961</v>
      </c>
      <c r="CZ140" t="s">
        <v>10962</v>
      </c>
      <c r="DA140" t="s">
        <v>154</v>
      </c>
      <c r="DB140" t="s">
        <v>242</v>
      </c>
      <c r="DE140">
        <v>1</v>
      </c>
      <c r="DF140">
        <v>1980</v>
      </c>
      <c r="DG140" t="s">
        <v>10963</v>
      </c>
      <c r="DH140">
        <v>7</v>
      </c>
      <c r="DI140" s="128" t="s">
        <v>156</v>
      </c>
      <c r="DJ1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0" s="130">
        <f>Table13[[#This Row],[JUST]]*Table13[[#This Row],[Storm Millage]]/1000</f>
        <v>0</v>
      </c>
      <c r="DL1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40" s="136">
        <f>Table13[[#This Row],[JUST]]*Table13[[#This Row],[Recreational Millage]]/1000</f>
        <v>2291.6364484133828</v>
      </c>
      <c r="DN140" s="137">
        <f>Table13[[#This Row],[Recreational Assessment]]+Table13[[#This Row],[Storm Assessment]]</f>
        <v>2291.6364484133828</v>
      </c>
      <c r="DO140" s="145" t="e">
        <f>Methodology!#REF!</f>
        <v>#REF!</v>
      </c>
      <c r="DP140" s="146" t="e">
        <f>(Table13[[#This Row],[JUST]]*Table13[[#This Row],[Ad Valorem Recreational Millage]])/1000</f>
        <v>#REF!</v>
      </c>
    </row>
    <row r="141" spans="1:120" x14ac:dyDescent="0.3">
      <c r="A141">
        <v>456</v>
      </c>
      <c r="B141">
        <v>1</v>
      </c>
      <c r="C141" s="165" t="s">
        <v>10964</v>
      </c>
      <c r="D141" t="s">
        <v>801</v>
      </c>
      <c r="E141" t="s">
        <v>1365</v>
      </c>
      <c r="F141">
        <v>10004543</v>
      </c>
      <c r="G141" s="32" t="s">
        <v>196</v>
      </c>
      <c r="H141" t="s">
        <v>299</v>
      </c>
      <c r="I141" t="s">
        <v>226</v>
      </c>
      <c r="J141">
        <v>1</v>
      </c>
      <c r="K141">
        <v>0</v>
      </c>
      <c r="L141">
        <v>0</v>
      </c>
      <c r="M141">
        <v>0.32535999999999998</v>
      </c>
      <c r="N141" t="s">
        <v>135</v>
      </c>
      <c r="O141" t="s">
        <v>136</v>
      </c>
      <c r="S141" t="s">
        <v>140</v>
      </c>
      <c r="V141" t="s">
        <v>205</v>
      </c>
      <c r="W141" t="s">
        <v>10965</v>
      </c>
      <c r="X141" t="s">
        <v>10966</v>
      </c>
      <c r="Y141" t="s">
        <v>10324</v>
      </c>
      <c r="AA141" t="s">
        <v>145</v>
      </c>
      <c r="AB141" t="s">
        <v>146</v>
      </c>
      <c r="AC141" s="119">
        <v>279395</v>
      </c>
      <c r="AD141">
        <v>279395</v>
      </c>
      <c r="AE141">
        <v>279395</v>
      </c>
      <c r="AF141">
        <v>0</v>
      </c>
      <c r="AG141">
        <v>279395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 s="32">
        <v>0</v>
      </c>
      <c r="AO141">
        <v>0</v>
      </c>
      <c r="AP141">
        <v>0</v>
      </c>
      <c r="AQ141">
        <v>0</v>
      </c>
      <c r="AR141">
        <v>0</v>
      </c>
      <c r="AS141">
        <v>1</v>
      </c>
      <c r="AT141">
        <v>1979</v>
      </c>
      <c r="AV141">
        <v>684</v>
      </c>
      <c r="AW141">
        <v>684</v>
      </c>
      <c r="AX141">
        <v>2</v>
      </c>
      <c r="AY141">
        <v>1</v>
      </c>
      <c r="AZ141">
        <v>2</v>
      </c>
      <c r="BC141" t="s">
        <v>233</v>
      </c>
      <c r="BS141" t="s">
        <v>10967</v>
      </c>
      <c r="BV141" t="s">
        <v>10968</v>
      </c>
      <c r="BX141" t="s">
        <v>1619</v>
      </c>
      <c r="BY141" t="s">
        <v>149</v>
      </c>
      <c r="BZ141" t="s">
        <v>1620</v>
      </c>
      <c r="CB141" s="27">
        <v>39218</v>
      </c>
      <c r="CC141">
        <v>375000</v>
      </c>
      <c r="CD141" t="s">
        <v>210</v>
      </c>
      <c r="CE141" t="s">
        <v>151</v>
      </c>
      <c r="CF141" t="s">
        <v>151</v>
      </c>
      <c r="CG141" t="s">
        <v>10969</v>
      </c>
      <c r="CH141" s="27">
        <v>37620</v>
      </c>
      <c r="CI141">
        <v>332500</v>
      </c>
      <c r="CJ141" t="s">
        <v>210</v>
      </c>
      <c r="CK141" t="s">
        <v>151</v>
      </c>
      <c r="CL141" t="s">
        <v>151</v>
      </c>
      <c r="CM141" t="s">
        <v>10970</v>
      </c>
      <c r="CN141" s="27">
        <v>37434</v>
      </c>
      <c r="CO141">
        <v>325000</v>
      </c>
      <c r="CP141" t="s">
        <v>210</v>
      </c>
      <c r="CQ141" t="s">
        <v>151</v>
      </c>
      <c r="CR141" t="s">
        <v>383</v>
      </c>
      <c r="CS141" t="s">
        <v>10971</v>
      </c>
      <c r="CT141" s="27">
        <v>34425</v>
      </c>
      <c r="CU141">
        <v>168000</v>
      </c>
      <c r="CV141" t="s">
        <v>210</v>
      </c>
      <c r="CW141" t="s">
        <v>151</v>
      </c>
      <c r="CX141" t="s">
        <v>151</v>
      </c>
      <c r="CY141" t="s">
        <v>10972</v>
      </c>
      <c r="CZ141" t="s">
        <v>10973</v>
      </c>
      <c r="DA141" t="s">
        <v>154</v>
      </c>
      <c r="DB141" t="s">
        <v>242</v>
      </c>
      <c r="DE141">
        <v>1</v>
      </c>
      <c r="DF141">
        <v>1980</v>
      </c>
      <c r="DG141" t="s">
        <v>10974</v>
      </c>
      <c r="DH141">
        <v>7</v>
      </c>
      <c r="DI141" s="128" t="s">
        <v>156</v>
      </c>
      <c r="DJ1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1" s="130">
        <f>Table13[[#This Row],[JUST]]*Table13[[#This Row],[Storm Millage]]/1000</f>
        <v>0</v>
      </c>
      <c r="DL1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41" s="136">
        <f>Table13[[#This Row],[JUST]]*Table13[[#This Row],[Recreational Millage]]/1000</f>
        <v>2291.6364484133828</v>
      </c>
      <c r="DN141" s="137">
        <f>Table13[[#This Row],[Recreational Assessment]]+Table13[[#This Row],[Storm Assessment]]</f>
        <v>2291.6364484133828</v>
      </c>
      <c r="DO141" s="145" t="e">
        <f>Methodology!#REF!</f>
        <v>#REF!</v>
      </c>
      <c r="DP141" s="146" t="e">
        <f>(Table13[[#This Row],[JUST]]*Table13[[#This Row],[Ad Valorem Recreational Millage]])/1000</f>
        <v>#REF!</v>
      </c>
    </row>
    <row r="142" spans="1:120" x14ac:dyDescent="0.3">
      <c r="A142">
        <v>522</v>
      </c>
      <c r="B142">
        <v>1</v>
      </c>
      <c r="C142" s="165" t="s">
        <v>11019</v>
      </c>
      <c r="D142" t="s">
        <v>801</v>
      </c>
      <c r="E142" t="s">
        <v>7099</v>
      </c>
      <c r="F142">
        <v>10004548</v>
      </c>
      <c r="G142" s="32" t="s">
        <v>196</v>
      </c>
      <c r="H142" t="s">
        <v>299</v>
      </c>
      <c r="I142" t="s">
        <v>226</v>
      </c>
      <c r="J142">
        <v>1</v>
      </c>
      <c r="K142">
        <v>0</v>
      </c>
      <c r="L142">
        <v>0</v>
      </c>
      <c r="M142">
        <v>0.32535999999999998</v>
      </c>
      <c r="N142" t="s">
        <v>135</v>
      </c>
      <c r="O142" t="s">
        <v>136</v>
      </c>
      <c r="S142" t="s">
        <v>140</v>
      </c>
      <c r="V142" t="s">
        <v>205</v>
      </c>
      <c r="W142" t="s">
        <v>11020</v>
      </c>
      <c r="X142" t="s">
        <v>11021</v>
      </c>
      <c r="Y142" t="s">
        <v>10324</v>
      </c>
      <c r="AA142" t="s">
        <v>145</v>
      </c>
      <c r="AB142" t="s">
        <v>146</v>
      </c>
      <c r="AC142" s="119">
        <v>279395</v>
      </c>
      <c r="AD142">
        <v>279395</v>
      </c>
      <c r="AE142">
        <v>279395</v>
      </c>
      <c r="AF142">
        <v>0</v>
      </c>
      <c r="AG142">
        <v>279395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 s="32">
        <v>0</v>
      </c>
      <c r="AO142">
        <v>0</v>
      </c>
      <c r="AP142">
        <v>0</v>
      </c>
      <c r="AQ142">
        <v>0</v>
      </c>
      <c r="AR142">
        <v>0</v>
      </c>
      <c r="AS142">
        <v>1</v>
      </c>
      <c r="AT142">
        <v>1979</v>
      </c>
      <c r="AV142">
        <v>684</v>
      </c>
      <c r="AW142">
        <v>684</v>
      </c>
      <c r="AX142">
        <v>2</v>
      </c>
      <c r="AY142">
        <v>1</v>
      </c>
      <c r="AZ142">
        <v>2</v>
      </c>
      <c r="BC142" t="s">
        <v>233</v>
      </c>
      <c r="BS142" t="s">
        <v>11022</v>
      </c>
      <c r="BV142" t="s">
        <v>11023</v>
      </c>
      <c r="BX142" t="s">
        <v>1216</v>
      </c>
      <c r="BY142" t="s">
        <v>430</v>
      </c>
      <c r="BZ142" t="s">
        <v>1217</v>
      </c>
      <c r="CB142" s="27">
        <v>41529</v>
      </c>
      <c r="CC142">
        <v>257000</v>
      </c>
      <c r="CD142" t="s">
        <v>210</v>
      </c>
      <c r="CE142" t="s">
        <v>181</v>
      </c>
      <c r="CF142" t="s">
        <v>181</v>
      </c>
      <c r="CG142" t="s">
        <v>11024</v>
      </c>
      <c r="CH142" s="27">
        <v>39217</v>
      </c>
      <c r="CI142">
        <v>375000</v>
      </c>
      <c r="CJ142" t="s">
        <v>210</v>
      </c>
      <c r="CK142" t="s">
        <v>151</v>
      </c>
      <c r="CL142" t="s">
        <v>151</v>
      </c>
      <c r="CM142" t="s">
        <v>11025</v>
      </c>
      <c r="CN142" s="27">
        <v>38064</v>
      </c>
      <c r="CO142">
        <v>360000</v>
      </c>
      <c r="CP142" t="s">
        <v>210</v>
      </c>
      <c r="CQ142" t="s">
        <v>151</v>
      </c>
      <c r="CR142" t="s">
        <v>959</v>
      </c>
      <c r="CS142" t="s">
        <v>11026</v>
      </c>
      <c r="CT142" s="27">
        <v>37432</v>
      </c>
      <c r="CU142">
        <v>329000</v>
      </c>
      <c r="CV142" t="s">
        <v>210</v>
      </c>
      <c r="CW142" t="s">
        <v>151</v>
      </c>
      <c r="CX142" t="s">
        <v>151</v>
      </c>
      <c r="CY142" t="s">
        <v>11027</v>
      </c>
      <c r="CZ142" t="s">
        <v>11028</v>
      </c>
      <c r="DA142" t="s">
        <v>154</v>
      </c>
      <c r="DB142" t="s">
        <v>242</v>
      </c>
      <c r="DE142">
        <v>1</v>
      </c>
      <c r="DF142">
        <v>1980</v>
      </c>
      <c r="DG142" t="s">
        <v>11029</v>
      </c>
      <c r="DH142">
        <v>7</v>
      </c>
      <c r="DI142" s="128" t="s">
        <v>156</v>
      </c>
      <c r="DJ1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2" s="130">
        <f>Table13[[#This Row],[JUST]]*Table13[[#This Row],[Storm Millage]]/1000</f>
        <v>0</v>
      </c>
      <c r="DL1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42" s="136">
        <f>Table13[[#This Row],[JUST]]*Table13[[#This Row],[Recreational Millage]]/1000</f>
        <v>2291.6364484133828</v>
      </c>
      <c r="DN142" s="137">
        <f>Table13[[#This Row],[Recreational Assessment]]+Table13[[#This Row],[Storm Assessment]]</f>
        <v>2291.6364484133828</v>
      </c>
      <c r="DO142" s="145" t="e">
        <f>Methodology!#REF!</f>
        <v>#REF!</v>
      </c>
      <c r="DP142" s="146" t="e">
        <f>(Table13[[#This Row],[JUST]]*Table13[[#This Row],[Ad Valorem Recreational Millage]])/1000</f>
        <v>#REF!</v>
      </c>
    </row>
    <row r="143" spans="1:120" x14ac:dyDescent="0.3">
      <c r="A143">
        <v>446</v>
      </c>
      <c r="B143">
        <v>1</v>
      </c>
      <c r="C143" s="165" t="s">
        <v>11030</v>
      </c>
      <c r="D143" t="s">
        <v>801</v>
      </c>
      <c r="E143" t="s">
        <v>11031</v>
      </c>
      <c r="F143">
        <v>10004550</v>
      </c>
      <c r="G143" s="32" t="s">
        <v>196</v>
      </c>
      <c r="H143" t="s">
        <v>299</v>
      </c>
      <c r="I143" t="s">
        <v>226</v>
      </c>
      <c r="J143">
        <v>1</v>
      </c>
      <c r="K143">
        <v>0</v>
      </c>
      <c r="L143">
        <v>0</v>
      </c>
      <c r="M143">
        <v>0.32535999999999998</v>
      </c>
      <c r="N143" t="s">
        <v>135</v>
      </c>
      <c r="O143" t="s">
        <v>136</v>
      </c>
      <c r="S143" t="s">
        <v>140</v>
      </c>
      <c r="V143" t="s">
        <v>205</v>
      </c>
      <c r="W143" t="s">
        <v>11032</v>
      </c>
      <c r="X143" t="s">
        <v>11033</v>
      </c>
      <c r="Y143" t="s">
        <v>10324</v>
      </c>
      <c r="AA143" t="s">
        <v>145</v>
      </c>
      <c r="AB143" t="s">
        <v>146</v>
      </c>
      <c r="AC143" s="119">
        <v>279395</v>
      </c>
      <c r="AD143">
        <v>279395</v>
      </c>
      <c r="AE143">
        <v>279395</v>
      </c>
      <c r="AF143">
        <v>0</v>
      </c>
      <c r="AG143">
        <v>279395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 s="32">
        <v>0</v>
      </c>
      <c r="AO143">
        <v>0</v>
      </c>
      <c r="AP143">
        <v>0</v>
      </c>
      <c r="AQ143">
        <v>0</v>
      </c>
      <c r="AR143">
        <v>0</v>
      </c>
      <c r="AS143">
        <v>1</v>
      </c>
      <c r="AT143">
        <v>1979</v>
      </c>
      <c r="AV143">
        <v>684</v>
      </c>
      <c r="AW143">
        <v>684</v>
      </c>
      <c r="AX143">
        <v>2</v>
      </c>
      <c r="AY143">
        <v>1</v>
      </c>
      <c r="AZ143">
        <v>2</v>
      </c>
      <c r="BC143" t="s">
        <v>233</v>
      </c>
      <c r="BS143" t="s">
        <v>11034</v>
      </c>
      <c r="BV143" t="s">
        <v>11035</v>
      </c>
      <c r="BX143" t="s">
        <v>1606</v>
      </c>
      <c r="BY143" t="s">
        <v>149</v>
      </c>
      <c r="BZ143" t="s">
        <v>11036</v>
      </c>
      <c r="CB143" s="27">
        <v>33878</v>
      </c>
      <c r="CC143">
        <v>147000</v>
      </c>
      <c r="CD143" t="s">
        <v>210</v>
      </c>
      <c r="CE143" t="s">
        <v>151</v>
      </c>
      <c r="CF143" t="s">
        <v>151</v>
      </c>
      <c r="CG143" t="s">
        <v>11037</v>
      </c>
      <c r="CH143" s="27">
        <v>31929</v>
      </c>
      <c r="CI143">
        <v>140000</v>
      </c>
      <c r="CJ143" t="s">
        <v>210</v>
      </c>
      <c r="CK143" t="s">
        <v>151</v>
      </c>
      <c r="CL143" t="s">
        <v>151</v>
      </c>
      <c r="CM143" t="s">
        <v>11038</v>
      </c>
      <c r="CZ143" t="s">
        <v>11039</v>
      </c>
      <c r="DA143" t="s">
        <v>154</v>
      </c>
      <c r="DB143" t="s">
        <v>242</v>
      </c>
      <c r="DE143">
        <v>1</v>
      </c>
      <c r="DF143">
        <v>1980</v>
      </c>
      <c r="DG143" t="s">
        <v>11040</v>
      </c>
      <c r="DH143">
        <v>7</v>
      </c>
      <c r="DI143" s="128" t="s">
        <v>156</v>
      </c>
      <c r="DJ1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3" s="130">
        <f>Table13[[#This Row],[JUST]]*Table13[[#This Row],[Storm Millage]]/1000</f>
        <v>0</v>
      </c>
      <c r="DL1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43" s="136">
        <f>Table13[[#This Row],[JUST]]*Table13[[#This Row],[Recreational Millage]]/1000</f>
        <v>2291.6364484133828</v>
      </c>
      <c r="DN143" s="137">
        <f>Table13[[#This Row],[Recreational Assessment]]+Table13[[#This Row],[Storm Assessment]]</f>
        <v>2291.6364484133828</v>
      </c>
      <c r="DO143" s="145" t="e">
        <f>Methodology!#REF!</f>
        <v>#REF!</v>
      </c>
      <c r="DP143" s="146" t="e">
        <f>(Table13[[#This Row],[JUST]]*Table13[[#This Row],[Ad Valorem Recreational Millage]])/1000</f>
        <v>#REF!</v>
      </c>
    </row>
    <row r="144" spans="1:120" x14ac:dyDescent="0.3">
      <c r="A144">
        <v>461</v>
      </c>
      <c r="B144">
        <v>1</v>
      </c>
      <c r="C144" s="165" t="s">
        <v>11041</v>
      </c>
      <c r="D144" t="s">
        <v>801</v>
      </c>
      <c r="E144" t="s">
        <v>11042</v>
      </c>
      <c r="F144">
        <v>10004551</v>
      </c>
      <c r="G144" s="32" t="s">
        <v>196</v>
      </c>
      <c r="H144" t="s">
        <v>299</v>
      </c>
      <c r="I144" t="s">
        <v>226</v>
      </c>
      <c r="J144">
        <v>1</v>
      </c>
      <c r="K144">
        <v>0</v>
      </c>
      <c r="L144">
        <v>0</v>
      </c>
      <c r="M144">
        <v>0.32535999999999998</v>
      </c>
      <c r="N144" t="s">
        <v>135</v>
      </c>
      <c r="O144" t="s">
        <v>136</v>
      </c>
      <c r="S144" t="s">
        <v>140</v>
      </c>
      <c r="V144" t="s">
        <v>205</v>
      </c>
      <c r="W144" t="s">
        <v>11043</v>
      </c>
      <c r="X144" t="s">
        <v>11044</v>
      </c>
      <c r="Y144" t="s">
        <v>10324</v>
      </c>
      <c r="AA144" t="s">
        <v>145</v>
      </c>
      <c r="AB144" t="s">
        <v>146</v>
      </c>
      <c r="AC144" s="119">
        <v>279395</v>
      </c>
      <c r="AD144">
        <v>279395</v>
      </c>
      <c r="AE144">
        <v>279395</v>
      </c>
      <c r="AF144">
        <v>0</v>
      </c>
      <c r="AG144">
        <v>279395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 s="32">
        <v>0</v>
      </c>
      <c r="AO144">
        <v>0</v>
      </c>
      <c r="AP144">
        <v>0</v>
      </c>
      <c r="AQ144">
        <v>0</v>
      </c>
      <c r="AR144">
        <v>0</v>
      </c>
      <c r="AS144">
        <v>1</v>
      </c>
      <c r="AT144">
        <v>1979</v>
      </c>
      <c r="AV144">
        <v>684</v>
      </c>
      <c r="AW144">
        <v>684</v>
      </c>
      <c r="AX144">
        <v>2</v>
      </c>
      <c r="AY144">
        <v>1</v>
      </c>
      <c r="AZ144">
        <v>2</v>
      </c>
      <c r="BC144" t="s">
        <v>233</v>
      </c>
      <c r="BS144" t="s">
        <v>2663</v>
      </c>
      <c r="BT144" t="s">
        <v>11045</v>
      </c>
      <c r="BV144" t="s">
        <v>2665</v>
      </c>
      <c r="BX144" t="s">
        <v>2666</v>
      </c>
      <c r="BY144" t="s">
        <v>785</v>
      </c>
      <c r="BZ144" t="s">
        <v>2667</v>
      </c>
      <c r="CB144" s="27">
        <v>37092</v>
      </c>
      <c r="CC144">
        <v>295000</v>
      </c>
      <c r="CD144" t="s">
        <v>210</v>
      </c>
      <c r="CE144" t="s">
        <v>151</v>
      </c>
      <c r="CF144" t="s">
        <v>151</v>
      </c>
      <c r="CG144" t="s">
        <v>11046</v>
      </c>
      <c r="CH144" s="27">
        <v>36769</v>
      </c>
      <c r="CI144">
        <v>230000</v>
      </c>
      <c r="CJ144" t="s">
        <v>210</v>
      </c>
      <c r="CK144" t="s">
        <v>151</v>
      </c>
      <c r="CL144" t="s">
        <v>151</v>
      </c>
      <c r="CM144" t="s">
        <v>11047</v>
      </c>
      <c r="CN144" s="27">
        <v>34639</v>
      </c>
      <c r="CO144">
        <v>225000</v>
      </c>
      <c r="CP144" t="s">
        <v>210</v>
      </c>
      <c r="CQ144" t="s">
        <v>151</v>
      </c>
      <c r="CR144" t="s">
        <v>151</v>
      </c>
      <c r="CS144" t="s">
        <v>11048</v>
      </c>
      <c r="CT144" s="27">
        <v>34121</v>
      </c>
      <c r="CU144">
        <v>157000</v>
      </c>
      <c r="CV144" t="s">
        <v>210</v>
      </c>
      <c r="CW144" t="s">
        <v>151</v>
      </c>
      <c r="CX144" t="s">
        <v>151</v>
      </c>
      <c r="CY144" t="s">
        <v>11049</v>
      </c>
      <c r="CZ144" t="s">
        <v>11050</v>
      </c>
      <c r="DA144" t="s">
        <v>154</v>
      </c>
      <c r="DB144" t="s">
        <v>242</v>
      </c>
      <c r="DE144">
        <v>1</v>
      </c>
      <c r="DF144">
        <v>1980</v>
      </c>
      <c r="DG144" t="s">
        <v>11051</v>
      </c>
      <c r="DH144">
        <v>7</v>
      </c>
      <c r="DI144" s="128" t="s">
        <v>156</v>
      </c>
      <c r="DJ1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4" s="130">
        <f>Table13[[#This Row],[JUST]]*Table13[[#This Row],[Storm Millage]]/1000</f>
        <v>0</v>
      </c>
      <c r="DL1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44" s="136">
        <f>Table13[[#This Row],[JUST]]*Table13[[#This Row],[Recreational Millage]]/1000</f>
        <v>2291.6364484133828</v>
      </c>
      <c r="DN144" s="137">
        <f>Table13[[#This Row],[Recreational Assessment]]+Table13[[#This Row],[Storm Assessment]]</f>
        <v>2291.6364484133828</v>
      </c>
      <c r="DO144" s="145" t="e">
        <f>Methodology!#REF!</f>
        <v>#REF!</v>
      </c>
      <c r="DP144" s="146" t="e">
        <f>(Table13[[#This Row],[JUST]]*Table13[[#This Row],[Ad Valorem Recreational Millage]])/1000</f>
        <v>#REF!</v>
      </c>
    </row>
    <row r="145" spans="1:120" x14ac:dyDescent="0.3">
      <c r="A145">
        <v>525</v>
      </c>
      <c r="B145">
        <v>1</v>
      </c>
      <c r="C145" s="165" t="s">
        <v>11136</v>
      </c>
      <c r="D145" t="s">
        <v>777</v>
      </c>
      <c r="E145" t="s">
        <v>1453</v>
      </c>
      <c r="F145">
        <v>10004530</v>
      </c>
      <c r="G145" s="32" t="s">
        <v>196</v>
      </c>
      <c r="H145" t="s">
        <v>299</v>
      </c>
      <c r="I145" t="s">
        <v>226</v>
      </c>
      <c r="J145">
        <v>1</v>
      </c>
      <c r="K145">
        <v>0</v>
      </c>
      <c r="L145">
        <v>0</v>
      </c>
      <c r="M145">
        <v>0.12670000000000001</v>
      </c>
      <c r="N145" t="s">
        <v>135</v>
      </c>
      <c r="O145" t="s">
        <v>136</v>
      </c>
      <c r="S145" t="s">
        <v>140</v>
      </c>
      <c r="V145" t="s">
        <v>205</v>
      </c>
      <c r="W145" t="s">
        <v>11137</v>
      </c>
      <c r="X145" t="s">
        <v>11138</v>
      </c>
      <c r="Y145" t="s">
        <v>10324</v>
      </c>
      <c r="AA145" t="s">
        <v>145</v>
      </c>
      <c r="AB145" t="s">
        <v>146</v>
      </c>
      <c r="AC145" s="119">
        <v>279395</v>
      </c>
      <c r="AD145">
        <v>279395</v>
      </c>
      <c r="AE145">
        <v>279395</v>
      </c>
      <c r="AF145">
        <v>0</v>
      </c>
      <c r="AG145">
        <v>279395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 s="32">
        <v>0</v>
      </c>
      <c r="AO145">
        <v>0</v>
      </c>
      <c r="AP145">
        <v>0</v>
      </c>
      <c r="AQ145">
        <v>0</v>
      </c>
      <c r="AR145">
        <v>0</v>
      </c>
      <c r="AS145">
        <v>1</v>
      </c>
      <c r="AT145">
        <v>1979</v>
      </c>
      <c r="AV145">
        <v>684</v>
      </c>
      <c r="AW145">
        <v>684</v>
      </c>
      <c r="AX145">
        <v>2</v>
      </c>
      <c r="AY145">
        <v>1</v>
      </c>
      <c r="AZ145">
        <v>2</v>
      </c>
      <c r="BC145" t="s">
        <v>233</v>
      </c>
      <c r="BS145" t="s">
        <v>11139</v>
      </c>
      <c r="BT145" t="s">
        <v>11140</v>
      </c>
      <c r="BV145" t="s">
        <v>11141</v>
      </c>
      <c r="BX145" t="s">
        <v>176</v>
      </c>
      <c r="BY145" t="s">
        <v>149</v>
      </c>
      <c r="BZ145" t="s">
        <v>177</v>
      </c>
      <c r="CB145" s="27">
        <v>33664</v>
      </c>
      <c r="CC145">
        <v>139000</v>
      </c>
      <c r="CD145" t="s">
        <v>210</v>
      </c>
      <c r="CE145" t="s">
        <v>151</v>
      </c>
      <c r="CF145" t="s">
        <v>151</v>
      </c>
      <c r="CG145" t="s">
        <v>11142</v>
      </c>
      <c r="CZ145" t="s">
        <v>11143</v>
      </c>
      <c r="DA145" t="s">
        <v>154</v>
      </c>
      <c r="DB145" t="s">
        <v>242</v>
      </c>
      <c r="DE145">
        <v>1</v>
      </c>
      <c r="DF145">
        <v>1980</v>
      </c>
      <c r="DG145" t="s">
        <v>11144</v>
      </c>
      <c r="DH145">
        <v>7</v>
      </c>
      <c r="DI145" s="128" t="s">
        <v>156</v>
      </c>
      <c r="DJ1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5" s="130">
        <f>Table13[[#This Row],[JUST]]*Table13[[#This Row],[Storm Millage]]/1000</f>
        <v>0</v>
      </c>
      <c r="DL1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45" s="136">
        <f>Table13[[#This Row],[JUST]]*Table13[[#This Row],[Recreational Millage]]/1000</f>
        <v>2291.6364484133828</v>
      </c>
      <c r="DN145" s="137">
        <f>Table13[[#This Row],[Recreational Assessment]]+Table13[[#This Row],[Storm Assessment]]</f>
        <v>2291.6364484133828</v>
      </c>
      <c r="DO145" s="145" t="e">
        <f>Methodology!#REF!</f>
        <v>#REF!</v>
      </c>
      <c r="DP145" s="146" t="e">
        <f>(Table13[[#This Row],[JUST]]*Table13[[#This Row],[Ad Valorem Recreational Millage]])/1000</f>
        <v>#REF!</v>
      </c>
    </row>
    <row r="146" spans="1:120" x14ac:dyDescent="0.3">
      <c r="A146">
        <v>210</v>
      </c>
      <c r="B146">
        <v>1</v>
      </c>
      <c r="C146" s="165" t="s">
        <v>11180</v>
      </c>
      <c r="D146" t="s">
        <v>801</v>
      </c>
      <c r="E146" t="s">
        <v>1482</v>
      </c>
      <c r="F146">
        <v>10004556</v>
      </c>
      <c r="G146" s="32" t="s">
        <v>196</v>
      </c>
      <c r="H146" t="s">
        <v>299</v>
      </c>
      <c r="I146" t="s">
        <v>226</v>
      </c>
      <c r="J146">
        <v>1</v>
      </c>
      <c r="K146">
        <v>0</v>
      </c>
      <c r="L146">
        <v>0</v>
      </c>
      <c r="M146">
        <v>0.32535999999999998</v>
      </c>
      <c r="N146" t="s">
        <v>135</v>
      </c>
      <c r="O146" t="s">
        <v>136</v>
      </c>
      <c r="S146" t="s">
        <v>140</v>
      </c>
      <c r="V146" t="s">
        <v>205</v>
      </c>
      <c r="W146" t="s">
        <v>11181</v>
      </c>
      <c r="X146" t="s">
        <v>11182</v>
      </c>
      <c r="Y146" t="s">
        <v>10324</v>
      </c>
      <c r="AA146" t="s">
        <v>145</v>
      </c>
      <c r="AB146" t="s">
        <v>146</v>
      </c>
      <c r="AC146" s="119">
        <v>279395</v>
      </c>
      <c r="AD146">
        <v>279395</v>
      </c>
      <c r="AE146">
        <v>279395</v>
      </c>
      <c r="AF146">
        <v>0</v>
      </c>
      <c r="AG146">
        <v>279395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 s="32">
        <v>0</v>
      </c>
      <c r="AO146">
        <v>0</v>
      </c>
      <c r="AP146">
        <v>0</v>
      </c>
      <c r="AQ146">
        <v>0</v>
      </c>
      <c r="AR146">
        <v>0</v>
      </c>
      <c r="AS146">
        <v>1</v>
      </c>
      <c r="AT146">
        <v>1979</v>
      </c>
      <c r="AV146">
        <v>684</v>
      </c>
      <c r="AW146">
        <v>684</v>
      </c>
      <c r="AX146">
        <v>2</v>
      </c>
      <c r="AY146">
        <v>1</v>
      </c>
      <c r="AZ146">
        <v>2</v>
      </c>
      <c r="BC146" t="s">
        <v>233</v>
      </c>
      <c r="BS146" t="s">
        <v>11183</v>
      </c>
      <c r="BV146" t="s">
        <v>11184</v>
      </c>
      <c r="BX146" t="s">
        <v>11185</v>
      </c>
      <c r="BY146" t="s">
        <v>149</v>
      </c>
      <c r="BZ146" t="s">
        <v>5134</v>
      </c>
      <c r="CB146" s="27">
        <v>44152</v>
      </c>
      <c r="CC146">
        <v>387500</v>
      </c>
      <c r="CD146" t="s">
        <v>210</v>
      </c>
      <c r="CE146" t="s">
        <v>181</v>
      </c>
      <c r="CF146" t="s">
        <v>181</v>
      </c>
      <c r="CG146" t="s">
        <v>11186</v>
      </c>
      <c r="CH146" s="27">
        <v>40497</v>
      </c>
      <c r="CI146">
        <v>271600</v>
      </c>
      <c r="CJ146" t="s">
        <v>210</v>
      </c>
      <c r="CK146" t="s">
        <v>181</v>
      </c>
      <c r="CL146" t="s">
        <v>181</v>
      </c>
      <c r="CM146" t="s">
        <v>11187</v>
      </c>
      <c r="CN146" s="27">
        <v>37964</v>
      </c>
      <c r="CO146">
        <v>375000</v>
      </c>
      <c r="CP146" t="s">
        <v>210</v>
      </c>
      <c r="CQ146" t="s">
        <v>151</v>
      </c>
      <c r="CR146" t="s">
        <v>151</v>
      </c>
      <c r="CS146" t="s">
        <v>11188</v>
      </c>
      <c r="CT146" s="27">
        <v>31594</v>
      </c>
      <c r="CU146">
        <v>123000</v>
      </c>
      <c r="CV146" t="s">
        <v>210</v>
      </c>
      <c r="CW146" t="s">
        <v>151</v>
      </c>
      <c r="CX146" t="s">
        <v>151</v>
      </c>
      <c r="CY146" t="s">
        <v>11189</v>
      </c>
      <c r="CZ146" t="s">
        <v>11190</v>
      </c>
      <c r="DA146" t="s">
        <v>154</v>
      </c>
      <c r="DB146" t="s">
        <v>242</v>
      </c>
      <c r="DE146">
        <v>1</v>
      </c>
      <c r="DF146">
        <v>1980</v>
      </c>
      <c r="DG146" t="s">
        <v>11191</v>
      </c>
      <c r="DH146">
        <v>7</v>
      </c>
      <c r="DI146" s="128" t="s">
        <v>156</v>
      </c>
      <c r="DJ1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6" s="130">
        <f>Table13[[#This Row],[JUST]]*Table13[[#This Row],[Storm Millage]]/1000</f>
        <v>0</v>
      </c>
      <c r="DL1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46" s="136">
        <f>Table13[[#This Row],[JUST]]*Table13[[#This Row],[Recreational Millage]]/1000</f>
        <v>2291.6364484133828</v>
      </c>
      <c r="DN146" s="137">
        <f>Table13[[#This Row],[Recreational Assessment]]+Table13[[#This Row],[Storm Assessment]]</f>
        <v>2291.6364484133828</v>
      </c>
      <c r="DO146" s="145" t="e">
        <f>Methodology!#REF!</f>
        <v>#REF!</v>
      </c>
      <c r="DP146" s="146" t="e">
        <f>(Table13[[#This Row],[JUST]]*Table13[[#This Row],[Ad Valorem Recreational Millage]])/1000</f>
        <v>#REF!</v>
      </c>
    </row>
    <row r="147" spans="1:120" x14ac:dyDescent="0.3">
      <c r="A147">
        <v>176</v>
      </c>
      <c r="B147">
        <v>1</v>
      </c>
      <c r="C147" s="165" t="s">
        <v>11192</v>
      </c>
      <c r="D147" t="s">
        <v>801</v>
      </c>
      <c r="E147" t="s">
        <v>1496</v>
      </c>
      <c r="F147">
        <v>10004557</v>
      </c>
      <c r="G147" s="32" t="s">
        <v>196</v>
      </c>
      <c r="H147" t="s">
        <v>299</v>
      </c>
      <c r="I147" t="s">
        <v>226</v>
      </c>
      <c r="J147">
        <v>1</v>
      </c>
      <c r="K147">
        <v>0</v>
      </c>
      <c r="L147">
        <v>0</v>
      </c>
      <c r="M147">
        <v>0.32535999999999998</v>
      </c>
      <c r="N147" t="s">
        <v>135</v>
      </c>
      <c r="O147" t="s">
        <v>136</v>
      </c>
      <c r="S147" t="s">
        <v>140</v>
      </c>
      <c r="V147" t="s">
        <v>205</v>
      </c>
      <c r="W147" t="s">
        <v>11193</v>
      </c>
      <c r="X147" t="s">
        <v>11194</v>
      </c>
      <c r="Y147" t="s">
        <v>10324</v>
      </c>
      <c r="AA147" t="s">
        <v>145</v>
      </c>
      <c r="AB147" t="s">
        <v>146</v>
      </c>
      <c r="AC147" s="119">
        <v>279395</v>
      </c>
      <c r="AD147">
        <v>279395</v>
      </c>
      <c r="AE147">
        <v>279395</v>
      </c>
      <c r="AF147">
        <v>0</v>
      </c>
      <c r="AG147">
        <v>279395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 s="32">
        <v>0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1979</v>
      </c>
      <c r="AV147">
        <v>684</v>
      </c>
      <c r="AW147">
        <v>684</v>
      </c>
      <c r="AX147">
        <v>2</v>
      </c>
      <c r="AY147">
        <v>1</v>
      </c>
      <c r="AZ147">
        <v>2</v>
      </c>
      <c r="BC147" t="s">
        <v>233</v>
      </c>
      <c r="BS147" t="s">
        <v>11195</v>
      </c>
      <c r="BT147" t="s">
        <v>11196</v>
      </c>
      <c r="BV147" t="s">
        <v>11197</v>
      </c>
      <c r="BX147" t="s">
        <v>11198</v>
      </c>
      <c r="BY147" t="s">
        <v>278</v>
      </c>
      <c r="BZ147" t="s">
        <v>11199</v>
      </c>
      <c r="CB147" s="27">
        <v>36578</v>
      </c>
      <c r="CC147">
        <v>225000</v>
      </c>
      <c r="CD147" t="s">
        <v>210</v>
      </c>
      <c r="CE147" t="s">
        <v>151</v>
      </c>
      <c r="CF147" t="s">
        <v>151</v>
      </c>
      <c r="CG147" t="s">
        <v>11200</v>
      </c>
      <c r="CH147" s="27">
        <v>33725</v>
      </c>
      <c r="CI147">
        <v>159900</v>
      </c>
      <c r="CJ147" t="s">
        <v>210</v>
      </c>
      <c r="CK147" t="s">
        <v>151</v>
      </c>
      <c r="CL147" t="s">
        <v>151</v>
      </c>
      <c r="CM147" t="s">
        <v>11201</v>
      </c>
      <c r="CN147" s="27">
        <v>32660</v>
      </c>
      <c r="CO147">
        <v>124000</v>
      </c>
      <c r="CP147" t="s">
        <v>210</v>
      </c>
      <c r="CQ147" t="s">
        <v>151</v>
      </c>
      <c r="CR147" t="s">
        <v>151</v>
      </c>
      <c r="CS147" t="s">
        <v>11202</v>
      </c>
      <c r="CZ147" t="s">
        <v>11203</v>
      </c>
      <c r="DA147" t="s">
        <v>154</v>
      </c>
      <c r="DB147" t="s">
        <v>242</v>
      </c>
      <c r="DE147">
        <v>1</v>
      </c>
      <c r="DF147">
        <v>1980</v>
      </c>
      <c r="DG147" t="s">
        <v>11204</v>
      </c>
      <c r="DH147">
        <v>7</v>
      </c>
      <c r="DI147" s="128" t="s">
        <v>156</v>
      </c>
      <c r="DJ14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7" s="130">
        <f>Table13[[#This Row],[JUST]]*Table13[[#This Row],[Storm Millage]]/1000</f>
        <v>0</v>
      </c>
      <c r="DL14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47" s="136">
        <f>Table13[[#This Row],[JUST]]*Table13[[#This Row],[Recreational Millage]]/1000</f>
        <v>2291.6364484133828</v>
      </c>
      <c r="DN147" s="137">
        <f>Table13[[#This Row],[Recreational Assessment]]+Table13[[#This Row],[Storm Assessment]]</f>
        <v>2291.6364484133828</v>
      </c>
      <c r="DO147" s="145" t="e">
        <f>Methodology!#REF!</f>
        <v>#REF!</v>
      </c>
      <c r="DP147" s="146" t="e">
        <f>(Table13[[#This Row],[JUST]]*Table13[[#This Row],[Ad Valorem Recreational Millage]])/1000</f>
        <v>#REF!</v>
      </c>
    </row>
    <row r="148" spans="1:120" x14ac:dyDescent="0.3">
      <c r="A148">
        <v>460</v>
      </c>
      <c r="B148">
        <v>1</v>
      </c>
      <c r="C148" s="165" t="s">
        <v>11214</v>
      </c>
      <c r="D148" t="s">
        <v>801</v>
      </c>
      <c r="E148" t="s">
        <v>1523</v>
      </c>
      <c r="F148">
        <v>10004559</v>
      </c>
      <c r="G148" s="32" t="s">
        <v>196</v>
      </c>
      <c r="H148" t="s">
        <v>299</v>
      </c>
      <c r="I148" t="s">
        <v>226</v>
      </c>
      <c r="J148">
        <v>1</v>
      </c>
      <c r="K148">
        <v>0</v>
      </c>
      <c r="L148">
        <v>0</v>
      </c>
      <c r="M148">
        <v>0.32535999999999998</v>
      </c>
      <c r="N148" t="s">
        <v>135</v>
      </c>
      <c r="O148" t="s">
        <v>136</v>
      </c>
      <c r="S148" t="s">
        <v>140</v>
      </c>
      <c r="V148" t="s">
        <v>205</v>
      </c>
      <c r="W148" t="s">
        <v>11215</v>
      </c>
      <c r="X148" t="s">
        <v>11216</v>
      </c>
      <c r="Y148" t="s">
        <v>10324</v>
      </c>
      <c r="AA148" t="s">
        <v>145</v>
      </c>
      <c r="AB148" t="s">
        <v>146</v>
      </c>
      <c r="AC148" s="119">
        <v>279395</v>
      </c>
      <c r="AD148">
        <v>279395</v>
      </c>
      <c r="AE148">
        <v>279395</v>
      </c>
      <c r="AF148">
        <v>0</v>
      </c>
      <c r="AG148">
        <v>279395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 s="32">
        <v>0</v>
      </c>
      <c r="AO148">
        <v>0</v>
      </c>
      <c r="AP148">
        <v>0</v>
      </c>
      <c r="AQ148">
        <v>0</v>
      </c>
      <c r="AR148">
        <v>0</v>
      </c>
      <c r="AS148">
        <v>1</v>
      </c>
      <c r="AT148">
        <v>1979</v>
      </c>
      <c r="AV148">
        <v>684</v>
      </c>
      <c r="AW148">
        <v>684</v>
      </c>
      <c r="AX148">
        <v>2</v>
      </c>
      <c r="AY148">
        <v>1</v>
      </c>
      <c r="AZ148">
        <v>2</v>
      </c>
      <c r="BC148" t="s">
        <v>233</v>
      </c>
      <c r="BS148" t="s">
        <v>11217</v>
      </c>
      <c r="BV148" t="s">
        <v>11218</v>
      </c>
      <c r="BX148" t="s">
        <v>11219</v>
      </c>
      <c r="BY148" t="s">
        <v>785</v>
      </c>
      <c r="BZ148" t="s">
        <v>11220</v>
      </c>
      <c r="CB148" s="27">
        <v>31868</v>
      </c>
      <c r="CC148">
        <v>118000</v>
      </c>
      <c r="CD148" t="s">
        <v>210</v>
      </c>
      <c r="CE148" t="s">
        <v>151</v>
      </c>
      <c r="CF148" t="s">
        <v>151</v>
      </c>
      <c r="CG148" t="s">
        <v>11221</v>
      </c>
      <c r="CZ148" t="s">
        <v>11222</v>
      </c>
      <c r="DA148" t="s">
        <v>154</v>
      </c>
      <c r="DB148" t="s">
        <v>242</v>
      </c>
      <c r="DE148">
        <v>1</v>
      </c>
      <c r="DF148">
        <v>1980</v>
      </c>
      <c r="DG148" t="s">
        <v>11223</v>
      </c>
      <c r="DH148">
        <v>7</v>
      </c>
      <c r="DI148" s="128" t="s">
        <v>156</v>
      </c>
      <c r="DJ1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8" s="130">
        <f>Table13[[#This Row],[JUST]]*Table13[[#This Row],[Storm Millage]]/1000</f>
        <v>0</v>
      </c>
      <c r="DL1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48" s="136">
        <f>Table13[[#This Row],[JUST]]*Table13[[#This Row],[Recreational Millage]]/1000</f>
        <v>2291.6364484133828</v>
      </c>
      <c r="DN148" s="137">
        <f>Table13[[#This Row],[Recreational Assessment]]+Table13[[#This Row],[Storm Assessment]]</f>
        <v>2291.6364484133828</v>
      </c>
      <c r="DO148" s="145" t="e">
        <f>Methodology!#REF!</f>
        <v>#REF!</v>
      </c>
      <c r="DP148" s="146" t="e">
        <f>(Table13[[#This Row],[JUST]]*Table13[[#This Row],[Ad Valorem Recreational Millage]])/1000</f>
        <v>#REF!</v>
      </c>
    </row>
    <row r="149" spans="1:120" x14ac:dyDescent="0.3">
      <c r="A149">
        <v>554</v>
      </c>
      <c r="B149">
        <v>1</v>
      </c>
      <c r="C149" s="165" t="s">
        <v>11278</v>
      </c>
      <c r="D149" t="s">
        <v>801</v>
      </c>
      <c r="E149" t="s">
        <v>11279</v>
      </c>
      <c r="F149">
        <v>10004564</v>
      </c>
      <c r="G149" s="32" t="s">
        <v>196</v>
      </c>
      <c r="H149" t="s">
        <v>299</v>
      </c>
      <c r="I149" t="s">
        <v>226</v>
      </c>
      <c r="J149">
        <v>1</v>
      </c>
      <c r="K149">
        <v>0</v>
      </c>
      <c r="L149">
        <v>0</v>
      </c>
      <c r="M149">
        <v>0.32535999999999998</v>
      </c>
      <c r="N149" t="s">
        <v>135</v>
      </c>
      <c r="O149" t="s">
        <v>136</v>
      </c>
      <c r="S149" t="s">
        <v>140</v>
      </c>
      <c r="V149" t="s">
        <v>205</v>
      </c>
      <c r="W149" t="s">
        <v>11280</v>
      </c>
      <c r="X149" t="s">
        <v>11281</v>
      </c>
      <c r="Y149" t="s">
        <v>10324</v>
      </c>
      <c r="AA149" t="s">
        <v>145</v>
      </c>
      <c r="AB149" t="s">
        <v>146</v>
      </c>
      <c r="AC149" s="119">
        <v>279395</v>
      </c>
      <c r="AD149">
        <v>279395</v>
      </c>
      <c r="AE149">
        <v>279395</v>
      </c>
      <c r="AF149">
        <v>0</v>
      </c>
      <c r="AG149">
        <v>279395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 s="32">
        <v>0</v>
      </c>
      <c r="AO149">
        <v>0</v>
      </c>
      <c r="AP149">
        <v>0</v>
      </c>
      <c r="AQ149">
        <v>0</v>
      </c>
      <c r="AR149">
        <v>0</v>
      </c>
      <c r="AS149">
        <v>1</v>
      </c>
      <c r="AT149">
        <v>1979</v>
      </c>
      <c r="AV149">
        <v>684</v>
      </c>
      <c r="AW149">
        <v>684</v>
      </c>
      <c r="AX149">
        <v>2</v>
      </c>
      <c r="AY149">
        <v>1</v>
      </c>
      <c r="AZ149">
        <v>2</v>
      </c>
      <c r="BC149" t="s">
        <v>233</v>
      </c>
      <c r="BS149" t="s">
        <v>11282</v>
      </c>
      <c r="BV149" t="s">
        <v>11283</v>
      </c>
      <c r="BX149" t="s">
        <v>11284</v>
      </c>
      <c r="BY149" t="s">
        <v>343</v>
      </c>
      <c r="BZ149" t="s">
        <v>11285</v>
      </c>
      <c r="CB149" s="27">
        <v>44092</v>
      </c>
      <c r="CC149">
        <v>390000</v>
      </c>
      <c r="CD149" t="s">
        <v>210</v>
      </c>
      <c r="CE149" t="s">
        <v>181</v>
      </c>
      <c r="CF149" t="s">
        <v>181</v>
      </c>
      <c r="CG149" t="s">
        <v>11286</v>
      </c>
      <c r="CH149" s="27">
        <v>43480</v>
      </c>
      <c r="CI149">
        <v>389000</v>
      </c>
      <c r="CJ149" t="s">
        <v>210</v>
      </c>
      <c r="CK149" t="s">
        <v>181</v>
      </c>
      <c r="CL149" t="s">
        <v>181</v>
      </c>
      <c r="CM149" t="s">
        <v>11287</v>
      </c>
      <c r="CN149" s="27">
        <v>41078</v>
      </c>
      <c r="CO149">
        <v>262500</v>
      </c>
      <c r="CP149" t="s">
        <v>210</v>
      </c>
      <c r="CQ149" t="s">
        <v>181</v>
      </c>
      <c r="CR149" t="s">
        <v>181</v>
      </c>
      <c r="CS149" t="s">
        <v>11288</v>
      </c>
      <c r="CT149" s="27">
        <v>30376</v>
      </c>
      <c r="CU149">
        <v>40000</v>
      </c>
      <c r="CV149" t="s">
        <v>210</v>
      </c>
      <c r="CW149" t="s">
        <v>181</v>
      </c>
      <c r="CX149" t="s">
        <v>181</v>
      </c>
      <c r="CY149" t="s">
        <v>11289</v>
      </c>
      <c r="CZ149" t="s">
        <v>11290</v>
      </c>
      <c r="DA149" t="s">
        <v>154</v>
      </c>
      <c r="DB149" t="s">
        <v>242</v>
      </c>
      <c r="DE149">
        <v>1</v>
      </c>
      <c r="DF149">
        <v>1980</v>
      </c>
      <c r="DG149" t="s">
        <v>11291</v>
      </c>
      <c r="DH149">
        <v>7</v>
      </c>
      <c r="DI149" s="128" t="s">
        <v>156</v>
      </c>
      <c r="DJ1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49" s="130">
        <f>Table13[[#This Row],[JUST]]*Table13[[#This Row],[Storm Millage]]/1000</f>
        <v>0</v>
      </c>
      <c r="DL1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49" s="136">
        <f>Table13[[#This Row],[JUST]]*Table13[[#This Row],[Recreational Millage]]/1000</f>
        <v>2291.6364484133828</v>
      </c>
      <c r="DN149" s="137">
        <f>Table13[[#This Row],[Recreational Assessment]]+Table13[[#This Row],[Storm Assessment]]</f>
        <v>2291.6364484133828</v>
      </c>
      <c r="DO149" s="145" t="e">
        <f>Methodology!#REF!</f>
        <v>#REF!</v>
      </c>
      <c r="DP149" s="146" t="e">
        <f>(Table13[[#This Row],[JUST]]*Table13[[#This Row],[Ad Valorem Recreational Millage]])/1000</f>
        <v>#REF!</v>
      </c>
    </row>
    <row r="150" spans="1:120" x14ac:dyDescent="0.3">
      <c r="A150">
        <v>360</v>
      </c>
      <c r="B150">
        <v>1</v>
      </c>
      <c r="C150" s="165" t="s">
        <v>11292</v>
      </c>
      <c r="D150" t="s">
        <v>801</v>
      </c>
      <c r="E150" t="s">
        <v>11293</v>
      </c>
      <c r="F150">
        <v>10004565</v>
      </c>
      <c r="G150" s="32" t="s">
        <v>196</v>
      </c>
      <c r="H150" t="s">
        <v>299</v>
      </c>
      <c r="I150" t="s">
        <v>226</v>
      </c>
      <c r="J150">
        <v>1</v>
      </c>
      <c r="K150">
        <v>0</v>
      </c>
      <c r="L150">
        <v>0</v>
      </c>
      <c r="M150">
        <v>0.32535999999999998</v>
      </c>
      <c r="N150" t="s">
        <v>135</v>
      </c>
      <c r="O150" t="s">
        <v>136</v>
      </c>
      <c r="S150" t="s">
        <v>140</v>
      </c>
      <c r="V150" t="s">
        <v>205</v>
      </c>
      <c r="W150" t="s">
        <v>11294</v>
      </c>
      <c r="X150" t="s">
        <v>11295</v>
      </c>
      <c r="Y150" t="s">
        <v>10324</v>
      </c>
      <c r="AA150" t="s">
        <v>145</v>
      </c>
      <c r="AB150" t="s">
        <v>146</v>
      </c>
      <c r="AC150" s="119">
        <v>279395</v>
      </c>
      <c r="AD150">
        <v>279395</v>
      </c>
      <c r="AE150">
        <v>279395</v>
      </c>
      <c r="AF150">
        <v>0</v>
      </c>
      <c r="AG150">
        <v>279395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 s="32">
        <v>0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1979</v>
      </c>
      <c r="AV150">
        <v>684</v>
      </c>
      <c r="AW150">
        <v>684</v>
      </c>
      <c r="AX150">
        <v>2</v>
      </c>
      <c r="AY150">
        <v>1</v>
      </c>
      <c r="AZ150">
        <v>2</v>
      </c>
      <c r="BC150" t="s">
        <v>233</v>
      </c>
      <c r="BS150" t="s">
        <v>11255</v>
      </c>
      <c r="BT150" t="s">
        <v>11256</v>
      </c>
      <c r="BV150" t="s">
        <v>11296</v>
      </c>
      <c r="BX150" t="s">
        <v>11258</v>
      </c>
      <c r="BY150" t="s">
        <v>343</v>
      </c>
      <c r="BZ150" t="s">
        <v>11259</v>
      </c>
      <c r="CB150" s="27">
        <v>41270</v>
      </c>
      <c r="CC150">
        <v>307000</v>
      </c>
      <c r="CD150" t="s">
        <v>210</v>
      </c>
      <c r="CE150" t="s">
        <v>181</v>
      </c>
      <c r="CF150" t="s">
        <v>181</v>
      </c>
      <c r="CG150" t="s">
        <v>11297</v>
      </c>
      <c r="CH150" s="27">
        <v>36965</v>
      </c>
      <c r="CI150">
        <v>300000</v>
      </c>
      <c r="CJ150" t="s">
        <v>210</v>
      </c>
      <c r="CK150" t="s">
        <v>151</v>
      </c>
      <c r="CL150" t="s">
        <v>151</v>
      </c>
      <c r="CM150" t="s">
        <v>11298</v>
      </c>
      <c r="CN150" s="27">
        <v>29373</v>
      </c>
      <c r="CO150">
        <v>106000</v>
      </c>
      <c r="CP150" t="s">
        <v>210</v>
      </c>
      <c r="CQ150" t="s">
        <v>151</v>
      </c>
      <c r="CR150" t="s">
        <v>151</v>
      </c>
      <c r="CS150" t="s">
        <v>11299</v>
      </c>
      <c r="CT150" s="27">
        <v>29037</v>
      </c>
      <c r="CU150">
        <v>68900</v>
      </c>
      <c r="CV150" t="s">
        <v>210</v>
      </c>
      <c r="CW150" t="s">
        <v>151</v>
      </c>
      <c r="CX150" t="s">
        <v>151</v>
      </c>
      <c r="CY150" t="s">
        <v>11300</v>
      </c>
      <c r="CZ150" t="s">
        <v>11301</v>
      </c>
      <c r="DA150" t="s">
        <v>154</v>
      </c>
      <c r="DB150" t="s">
        <v>242</v>
      </c>
      <c r="DE150">
        <v>1</v>
      </c>
      <c r="DF150">
        <v>1980</v>
      </c>
      <c r="DG150" t="s">
        <v>11302</v>
      </c>
      <c r="DH150">
        <v>7</v>
      </c>
      <c r="DI150" s="128" t="s">
        <v>156</v>
      </c>
      <c r="DJ1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0" s="130">
        <f>Table13[[#This Row],[JUST]]*Table13[[#This Row],[Storm Millage]]/1000</f>
        <v>0</v>
      </c>
      <c r="DL1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50" s="136">
        <f>Table13[[#This Row],[JUST]]*Table13[[#This Row],[Recreational Millage]]/1000</f>
        <v>2291.6364484133828</v>
      </c>
      <c r="DN150" s="137">
        <f>Table13[[#This Row],[Recreational Assessment]]+Table13[[#This Row],[Storm Assessment]]</f>
        <v>2291.6364484133828</v>
      </c>
      <c r="DO150" s="145" t="e">
        <f>Methodology!#REF!</f>
        <v>#REF!</v>
      </c>
      <c r="DP150" s="146" t="e">
        <f>(Table13[[#This Row],[JUST]]*Table13[[#This Row],[Ad Valorem Recreational Millage]])/1000</f>
        <v>#REF!</v>
      </c>
    </row>
    <row r="151" spans="1:120" x14ac:dyDescent="0.3">
      <c r="A151">
        <v>445</v>
      </c>
      <c r="B151">
        <v>1</v>
      </c>
      <c r="C151" s="165" t="s">
        <v>11303</v>
      </c>
      <c r="D151" t="s">
        <v>801</v>
      </c>
      <c r="E151" t="s">
        <v>11304</v>
      </c>
      <c r="F151">
        <v>10004566</v>
      </c>
      <c r="G151" s="32" t="s">
        <v>196</v>
      </c>
      <c r="H151" t="s">
        <v>299</v>
      </c>
      <c r="I151" t="s">
        <v>226</v>
      </c>
      <c r="J151">
        <v>1</v>
      </c>
      <c r="K151">
        <v>0</v>
      </c>
      <c r="L151">
        <v>0</v>
      </c>
      <c r="M151">
        <v>0.32535999999999998</v>
      </c>
      <c r="N151" t="s">
        <v>135</v>
      </c>
      <c r="O151" t="s">
        <v>136</v>
      </c>
      <c r="S151" t="s">
        <v>140</v>
      </c>
      <c r="V151" t="s">
        <v>205</v>
      </c>
      <c r="W151" t="s">
        <v>11305</v>
      </c>
      <c r="X151" t="s">
        <v>11306</v>
      </c>
      <c r="Y151" t="s">
        <v>10324</v>
      </c>
      <c r="AA151" t="s">
        <v>145</v>
      </c>
      <c r="AB151" t="s">
        <v>146</v>
      </c>
      <c r="AC151" s="119">
        <v>279395</v>
      </c>
      <c r="AD151">
        <v>279395</v>
      </c>
      <c r="AE151">
        <v>279395</v>
      </c>
      <c r="AF151">
        <v>0</v>
      </c>
      <c r="AG151">
        <v>279395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 s="32">
        <v>0</v>
      </c>
      <c r="AO151">
        <v>0</v>
      </c>
      <c r="AP151">
        <v>0</v>
      </c>
      <c r="AQ151">
        <v>0</v>
      </c>
      <c r="AR151">
        <v>0</v>
      </c>
      <c r="AS151">
        <v>1</v>
      </c>
      <c r="AT151">
        <v>1979</v>
      </c>
      <c r="AV151">
        <v>684</v>
      </c>
      <c r="AW151">
        <v>684</v>
      </c>
      <c r="AX151">
        <v>2</v>
      </c>
      <c r="AY151">
        <v>1</v>
      </c>
      <c r="AZ151">
        <v>2</v>
      </c>
      <c r="BC151" t="s">
        <v>233</v>
      </c>
      <c r="BS151" t="s">
        <v>11307</v>
      </c>
      <c r="BT151" t="s">
        <v>11308</v>
      </c>
      <c r="BV151" t="s">
        <v>11309</v>
      </c>
      <c r="BX151" t="s">
        <v>11310</v>
      </c>
      <c r="BY151" t="s">
        <v>238</v>
      </c>
      <c r="BZ151" t="s">
        <v>11311</v>
      </c>
      <c r="CB151" s="27">
        <v>31929</v>
      </c>
      <c r="CC151">
        <v>143000</v>
      </c>
      <c r="CD151" t="s">
        <v>210</v>
      </c>
      <c r="CE151" t="s">
        <v>181</v>
      </c>
      <c r="CF151" t="s">
        <v>181</v>
      </c>
      <c r="CG151" t="s">
        <v>11312</v>
      </c>
      <c r="CH151" s="27">
        <v>30803</v>
      </c>
      <c r="CI151">
        <v>130000</v>
      </c>
      <c r="CJ151" t="s">
        <v>210</v>
      </c>
      <c r="CK151" t="s">
        <v>151</v>
      </c>
      <c r="CL151" t="s">
        <v>151</v>
      </c>
      <c r="CM151" t="s">
        <v>11313</v>
      </c>
      <c r="CZ151" t="s">
        <v>11314</v>
      </c>
      <c r="DA151" t="s">
        <v>154</v>
      </c>
      <c r="DB151" t="s">
        <v>242</v>
      </c>
      <c r="DE151">
        <v>1</v>
      </c>
      <c r="DF151">
        <v>1980</v>
      </c>
      <c r="DG151" t="s">
        <v>11315</v>
      </c>
      <c r="DH151">
        <v>7</v>
      </c>
      <c r="DI151" s="128" t="s">
        <v>156</v>
      </c>
      <c r="DJ1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1" s="130">
        <f>Table13[[#This Row],[JUST]]*Table13[[#This Row],[Storm Millage]]/1000</f>
        <v>0</v>
      </c>
      <c r="DL1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51" s="136">
        <f>Table13[[#This Row],[JUST]]*Table13[[#This Row],[Recreational Millage]]/1000</f>
        <v>2291.6364484133828</v>
      </c>
      <c r="DN151" s="137">
        <f>Table13[[#This Row],[Recreational Assessment]]+Table13[[#This Row],[Storm Assessment]]</f>
        <v>2291.6364484133828</v>
      </c>
      <c r="DO151" s="145" t="e">
        <f>Methodology!#REF!</f>
        <v>#REF!</v>
      </c>
      <c r="DP151" s="146" t="e">
        <f>(Table13[[#This Row],[JUST]]*Table13[[#This Row],[Ad Valorem Recreational Millage]])/1000</f>
        <v>#REF!</v>
      </c>
    </row>
    <row r="152" spans="1:120" x14ac:dyDescent="0.3">
      <c r="A152">
        <v>182</v>
      </c>
      <c r="B152">
        <v>1</v>
      </c>
      <c r="C152" s="165" t="s">
        <v>11316</v>
      </c>
      <c r="D152" t="s">
        <v>801</v>
      </c>
      <c r="E152" t="s">
        <v>11317</v>
      </c>
      <c r="F152">
        <v>10004567</v>
      </c>
      <c r="G152" s="32" t="s">
        <v>196</v>
      </c>
      <c r="H152" t="s">
        <v>299</v>
      </c>
      <c r="I152" t="s">
        <v>226</v>
      </c>
      <c r="J152">
        <v>1</v>
      </c>
      <c r="K152">
        <v>0</v>
      </c>
      <c r="L152">
        <v>0</v>
      </c>
      <c r="M152">
        <v>0.32535999999999998</v>
      </c>
      <c r="N152" t="s">
        <v>135</v>
      </c>
      <c r="O152" t="s">
        <v>136</v>
      </c>
      <c r="S152" t="s">
        <v>140</v>
      </c>
      <c r="V152" t="s">
        <v>205</v>
      </c>
      <c r="W152" t="s">
        <v>11318</v>
      </c>
      <c r="X152" t="s">
        <v>11319</v>
      </c>
      <c r="Y152" t="s">
        <v>10324</v>
      </c>
      <c r="AA152" t="s">
        <v>145</v>
      </c>
      <c r="AB152" t="s">
        <v>146</v>
      </c>
      <c r="AC152" s="119">
        <v>279395</v>
      </c>
      <c r="AD152">
        <v>279395</v>
      </c>
      <c r="AE152">
        <v>279395</v>
      </c>
      <c r="AF152">
        <v>0</v>
      </c>
      <c r="AG152">
        <v>279395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 s="32">
        <v>0</v>
      </c>
      <c r="AO152">
        <v>0</v>
      </c>
      <c r="AP152">
        <v>0</v>
      </c>
      <c r="AQ152">
        <v>0</v>
      </c>
      <c r="AR152">
        <v>0</v>
      </c>
      <c r="AS152">
        <v>1</v>
      </c>
      <c r="AT152">
        <v>1979</v>
      </c>
      <c r="AV152">
        <v>684</v>
      </c>
      <c r="AW152">
        <v>684</v>
      </c>
      <c r="AX152">
        <v>2</v>
      </c>
      <c r="AY152">
        <v>1</v>
      </c>
      <c r="AZ152">
        <v>2</v>
      </c>
      <c r="BC152" t="s">
        <v>233</v>
      </c>
      <c r="BS152" t="s">
        <v>11320</v>
      </c>
      <c r="BV152" t="s">
        <v>1793</v>
      </c>
      <c r="BX152" t="s">
        <v>1794</v>
      </c>
      <c r="BY152" t="s">
        <v>149</v>
      </c>
      <c r="BZ152" t="s">
        <v>1795</v>
      </c>
      <c r="CB152" s="27">
        <v>42676</v>
      </c>
      <c r="CC152">
        <v>320000</v>
      </c>
      <c r="CD152" t="s">
        <v>210</v>
      </c>
      <c r="CE152" t="s">
        <v>181</v>
      </c>
      <c r="CF152" t="s">
        <v>181</v>
      </c>
      <c r="CG152" t="s">
        <v>11321</v>
      </c>
      <c r="CH152" s="27">
        <v>32721</v>
      </c>
      <c r="CI152">
        <v>130500</v>
      </c>
      <c r="CJ152" t="s">
        <v>210</v>
      </c>
      <c r="CK152" t="s">
        <v>151</v>
      </c>
      <c r="CL152" t="s">
        <v>151</v>
      </c>
      <c r="CM152" t="s">
        <v>11322</v>
      </c>
      <c r="CN152" s="27">
        <v>29342</v>
      </c>
      <c r="CO152">
        <v>100000</v>
      </c>
      <c r="CP152" t="s">
        <v>210</v>
      </c>
      <c r="CQ152" t="s">
        <v>151</v>
      </c>
      <c r="CR152" t="s">
        <v>151</v>
      </c>
      <c r="CS152" t="s">
        <v>11323</v>
      </c>
      <c r="CZ152" t="s">
        <v>11324</v>
      </c>
      <c r="DA152" t="s">
        <v>154</v>
      </c>
      <c r="DB152" t="s">
        <v>242</v>
      </c>
      <c r="DE152">
        <v>1</v>
      </c>
      <c r="DF152">
        <v>1980</v>
      </c>
      <c r="DG152" t="s">
        <v>11325</v>
      </c>
      <c r="DH152">
        <v>7</v>
      </c>
      <c r="DI152" s="128" t="s">
        <v>156</v>
      </c>
      <c r="DJ15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2" s="130">
        <f>Table13[[#This Row],[JUST]]*Table13[[#This Row],[Storm Millage]]/1000</f>
        <v>0</v>
      </c>
      <c r="DL15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52" s="136">
        <f>Table13[[#This Row],[JUST]]*Table13[[#This Row],[Recreational Millage]]/1000</f>
        <v>2291.6364484133828</v>
      </c>
      <c r="DN152" s="137">
        <f>Table13[[#This Row],[Recreational Assessment]]+Table13[[#This Row],[Storm Assessment]]</f>
        <v>2291.6364484133828</v>
      </c>
      <c r="DO152" s="145" t="e">
        <f>Methodology!#REF!</f>
        <v>#REF!</v>
      </c>
      <c r="DP152" s="146" t="e">
        <f>(Table13[[#This Row],[JUST]]*Table13[[#This Row],[Ad Valorem Recreational Millage]])/1000</f>
        <v>#REF!</v>
      </c>
    </row>
    <row r="153" spans="1:120" x14ac:dyDescent="0.3">
      <c r="A153">
        <v>287</v>
      </c>
      <c r="B153">
        <v>1</v>
      </c>
      <c r="C153" s="165" t="s">
        <v>12336</v>
      </c>
      <c r="D153" t="s">
        <v>801</v>
      </c>
      <c r="E153" t="s">
        <v>2158</v>
      </c>
      <c r="F153">
        <v>10004549</v>
      </c>
      <c r="G153" s="32" t="s">
        <v>196</v>
      </c>
      <c r="H153" t="s">
        <v>299</v>
      </c>
      <c r="I153" t="s">
        <v>226</v>
      </c>
      <c r="J153">
        <v>1</v>
      </c>
      <c r="K153">
        <v>0</v>
      </c>
      <c r="L153">
        <v>0</v>
      </c>
      <c r="M153">
        <v>0.32535999999999998</v>
      </c>
      <c r="N153" t="s">
        <v>135</v>
      </c>
      <c r="O153" t="s">
        <v>136</v>
      </c>
      <c r="S153" t="s">
        <v>140</v>
      </c>
      <c r="V153" t="s">
        <v>205</v>
      </c>
      <c r="W153" t="s">
        <v>12337</v>
      </c>
      <c r="X153" t="s">
        <v>12337</v>
      </c>
      <c r="Y153" t="s">
        <v>12337</v>
      </c>
      <c r="Z153" t="s">
        <v>12337</v>
      </c>
      <c r="AA153" t="s">
        <v>12337</v>
      </c>
      <c r="AB153" t="s">
        <v>12337</v>
      </c>
      <c r="AC153" s="119">
        <v>279395</v>
      </c>
      <c r="AD153">
        <v>279395</v>
      </c>
      <c r="AE153">
        <v>279395</v>
      </c>
      <c r="AF153">
        <v>0</v>
      </c>
      <c r="AG153">
        <v>279395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 s="32">
        <v>0</v>
      </c>
      <c r="AO153">
        <v>0</v>
      </c>
      <c r="AP153">
        <v>0</v>
      </c>
      <c r="AQ153">
        <v>0</v>
      </c>
      <c r="AR153">
        <v>0</v>
      </c>
      <c r="AS153">
        <v>1</v>
      </c>
      <c r="AT153">
        <v>1979</v>
      </c>
      <c r="AV153">
        <v>684</v>
      </c>
      <c r="AW153">
        <v>684</v>
      </c>
      <c r="AX153">
        <v>2</v>
      </c>
      <c r="AY153">
        <v>1</v>
      </c>
      <c r="AZ153">
        <v>2</v>
      </c>
      <c r="BC153" t="s">
        <v>233</v>
      </c>
      <c r="BS153" t="s">
        <v>12337</v>
      </c>
      <c r="BT153" t="s">
        <v>12337</v>
      </c>
      <c r="BU153" t="s">
        <v>12337</v>
      </c>
      <c r="BV153" t="s">
        <v>12337</v>
      </c>
      <c r="BW153" t="s">
        <v>12337</v>
      </c>
      <c r="BX153" t="s">
        <v>12337</v>
      </c>
      <c r="BZ153" t="s">
        <v>12337</v>
      </c>
      <c r="CA153" t="s">
        <v>12337</v>
      </c>
      <c r="CB153" s="27">
        <v>44152</v>
      </c>
      <c r="CC153">
        <v>380000</v>
      </c>
      <c r="CD153" t="s">
        <v>210</v>
      </c>
      <c r="CE153" t="s">
        <v>181</v>
      </c>
      <c r="CF153" t="s">
        <v>181</v>
      </c>
      <c r="CG153" t="s">
        <v>12338</v>
      </c>
      <c r="CH153" s="27">
        <v>42984</v>
      </c>
      <c r="CI153">
        <v>310000</v>
      </c>
      <c r="CJ153" t="s">
        <v>210</v>
      </c>
      <c r="CK153" t="s">
        <v>181</v>
      </c>
      <c r="CL153" t="s">
        <v>181</v>
      </c>
      <c r="CM153" t="s">
        <v>12339</v>
      </c>
      <c r="CN153" s="27">
        <v>41730</v>
      </c>
      <c r="CO153">
        <v>258500</v>
      </c>
      <c r="CP153" t="s">
        <v>210</v>
      </c>
      <c r="CQ153" t="s">
        <v>181</v>
      </c>
      <c r="CR153" t="s">
        <v>181</v>
      </c>
      <c r="CS153" t="s">
        <v>12340</v>
      </c>
      <c r="CT153" s="27">
        <v>29799</v>
      </c>
      <c r="CU153">
        <v>112000</v>
      </c>
      <c r="CV153" t="s">
        <v>210</v>
      </c>
      <c r="CW153" t="s">
        <v>151</v>
      </c>
      <c r="CX153" t="s">
        <v>151</v>
      </c>
      <c r="CY153" t="s">
        <v>12341</v>
      </c>
      <c r="CZ153" t="s">
        <v>12342</v>
      </c>
      <c r="DA153" t="s">
        <v>154</v>
      </c>
      <c r="DB153" t="s">
        <v>242</v>
      </c>
      <c r="DE153">
        <v>1</v>
      </c>
      <c r="DF153">
        <v>1980</v>
      </c>
      <c r="DG153" t="s">
        <v>12343</v>
      </c>
      <c r="DH153">
        <v>7</v>
      </c>
      <c r="DI153" s="128" t="s">
        <v>156</v>
      </c>
      <c r="DJ1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3" s="130">
        <f>Table13[[#This Row],[JUST]]*Table13[[#This Row],[Storm Millage]]/1000</f>
        <v>0</v>
      </c>
      <c r="DL1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53" s="136">
        <f>Table13[[#This Row],[JUST]]*Table13[[#This Row],[Recreational Millage]]/1000</f>
        <v>2291.6364484133828</v>
      </c>
      <c r="DN153" s="137">
        <f>Table13[[#This Row],[Recreational Assessment]]+Table13[[#This Row],[Storm Assessment]]</f>
        <v>2291.6364484133828</v>
      </c>
      <c r="DO153" s="145" t="e">
        <f>Methodology!#REF!</f>
        <v>#REF!</v>
      </c>
      <c r="DP153" s="146" t="e">
        <f>(Table13[[#This Row],[JUST]]*Table13[[#This Row],[Ad Valorem Recreational Millage]])/1000</f>
        <v>#REF!</v>
      </c>
    </row>
    <row r="154" spans="1:120" x14ac:dyDescent="0.3">
      <c r="A154">
        <v>24</v>
      </c>
      <c r="B154">
        <v>1</v>
      </c>
      <c r="C154" s="165" t="s">
        <v>11967</v>
      </c>
      <c r="D154" t="s">
        <v>3890</v>
      </c>
      <c r="E154" t="s">
        <v>271</v>
      </c>
      <c r="F154">
        <v>10003988</v>
      </c>
      <c r="G154" s="32" t="s">
        <v>196</v>
      </c>
      <c r="H154" t="s">
        <v>299</v>
      </c>
      <c r="I154" t="s">
        <v>226</v>
      </c>
      <c r="J154">
        <v>1</v>
      </c>
      <c r="K154">
        <v>0</v>
      </c>
      <c r="L154">
        <v>0</v>
      </c>
      <c r="M154">
        <v>0.10824</v>
      </c>
      <c r="N154" t="s">
        <v>135</v>
      </c>
      <c r="O154" t="s">
        <v>136</v>
      </c>
      <c r="P154" t="s">
        <v>137</v>
      </c>
      <c r="Q154" t="s">
        <v>138</v>
      </c>
      <c r="S154" t="s">
        <v>140</v>
      </c>
      <c r="V154" t="s">
        <v>205</v>
      </c>
      <c r="W154" t="s">
        <v>11968</v>
      </c>
      <c r="X154" t="s">
        <v>11969</v>
      </c>
      <c r="Y154" t="s">
        <v>11703</v>
      </c>
      <c r="AA154" t="s">
        <v>145</v>
      </c>
      <c r="AB154" t="s">
        <v>146</v>
      </c>
      <c r="AC154" s="30">
        <v>541833</v>
      </c>
      <c r="AD154">
        <v>411838</v>
      </c>
      <c r="AE154">
        <v>361838</v>
      </c>
      <c r="AF154">
        <v>0</v>
      </c>
      <c r="AG154">
        <v>541833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50000</v>
      </c>
      <c r="AO154">
        <v>0</v>
      </c>
      <c r="AP154">
        <v>0</v>
      </c>
      <c r="AQ154">
        <v>0</v>
      </c>
      <c r="AR154">
        <v>0</v>
      </c>
      <c r="AS154">
        <v>1</v>
      </c>
      <c r="AT154">
        <v>1975</v>
      </c>
      <c r="AV154">
        <v>861</v>
      </c>
      <c r="AW154">
        <v>861</v>
      </c>
      <c r="AX154">
        <v>2</v>
      </c>
      <c r="AY154">
        <v>2</v>
      </c>
      <c r="AZ154">
        <v>2</v>
      </c>
      <c r="BC154" t="s">
        <v>233</v>
      </c>
      <c r="BD154" t="s">
        <v>233</v>
      </c>
      <c r="BS154" t="s">
        <v>11970</v>
      </c>
      <c r="BT154" t="s">
        <v>11971</v>
      </c>
      <c r="BV154" t="s">
        <v>11972</v>
      </c>
      <c r="BX154" t="s">
        <v>145</v>
      </c>
      <c r="BY154" t="s">
        <v>149</v>
      </c>
      <c r="BZ154" t="s">
        <v>146</v>
      </c>
      <c r="CB154" s="27">
        <v>33208</v>
      </c>
      <c r="CC154">
        <v>260000</v>
      </c>
      <c r="CD154" t="s">
        <v>210</v>
      </c>
      <c r="CE154" t="s">
        <v>151</v>
      </c>
      <c r="CF154" t="s">
        <v>151</v>
      </c>
      <c r="CG154" t="s">
        <v>11973</v>
      </c>
      <c r="CH154" s="27">
        <v>30834</v>
      </c>
      <c r="CI154">
        <v>215000</v>
      </c>
      <c r="CJ154" t="s">
        <v>210</v>
      </c>
      <c r="CK154" t="s">
        <v>151</v>
      </c>
      <c r="CL154" t="s">
        <v>151</v>
      </c>
      <c r="CM154" t="s">
        <v>11974</v>
      </c>
      <c r="CZ154" t="s">
        <v>11975</v>
      </c>
      <c r="DA154" t="s">
        <v>154</v>
      </c>
      <c r="DB154" t="s">
        <v>242</v>
      </c>
      <c r="DE154">
        <v>1</v>
      </c>
      <c r="DF154">
        <v>1976</v>
      </c>
      <c r="DG154" t="s">
        <v>11976</v>
      </c>
      <c r="DH154">
        <v>7</v>
      </c>
      <c r="DI154" s="128" t="s">
        <v>156</v>
      </c>
      <c r="DJ1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4" s="130">
        <f>Table13[[#This Row],[JUST]]*Table13[[#This Row],[Storm Millage]]/1000</f>
        <v>0</v>
      </c>
      <c r="DL1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54" s="136">
        <f>Table13[[#This Row],[JUST]]*Table13[[#This Row],[Recreational Millage]]/1000</f>
        <v>2303.0381863545144</v>
      </c>
      <c r="DN154" s="137">
        <f>Table13[[#This Row],[Recreational Assessment]]+Table13[[#This Row],[Storm Assessment]]</f>
        <v>2303.0381863545144</v>
      </c>
      <c r="DO154" s="145" t="e">
        <f>Methodology!#REF!</f>
        <v>#REF!</v>
      </c>
      <c r="DP154" s="146" t="e">
        <f>(Table13[[#This Row],[JUST]]*Table13[[#This Row],[Ad Valorem Recreational Millage]])/1000</f>
        <v>#REF!</v>
      </c>
    </row>
    <row r="155" spans="1:120" x14ac:dyDescent="0.3">
      <c r="A155">
        <v>72</v>
      </c>
      <c r="B155">
        <v>1</v>
      </c>
      <c r="C155" s="165" t="s">
        <v>10333</v>
      </c>
      <c r="D155" t="s">
        <v>854</v>
      </c>
      <c r="E155" t="s">
        <v>1114</v>
      </c>
      <c r="F155">
        <v>10004587</v>
      </c>
      <c r="G155" s="32" t="s">
        <v>196</v>
      </c>
      <c r="H155" t="s">
        <v>299</v>
      </c>
      <c r="I155" t="s">
        <v>226</v>
      </c>
      <c r="J155">
        <v>1</v>
      </c>
      <c r="K155">
        <v>0</v>
      </c>
      <c r="L155">
        <v>0</v>
      </c>
      <c r="M155">
        <v>0.23408000000000001</v>
      </c>
      <c r="N155" t="s">
        <v>135</v>
      </c>
      <c r="O155" t="s">
        <v>136</v>
      </c>
      <c r="S155" t="s">
        <v>140</v>
      </c>
      <c r="V155" t="s">
        <v>205</v>
      </c>
      <c r="W155" t="s">
        <v>10334</v>
      </c>
      <c r="X155" t="s">
        <v>10335</v>
      </c>
      <c r="Y155" t="s">
        <v>10324</v>
      </c>
      <c r="AA155" t="s">
        <v>145</v>
      </c>
      <c r="AB155" t="s">
        <v>146</v>
      </c>
      <c r="AC155" s="119">
        <v>281818</v>
      </c>
      <c r="AD155">
        <v>281818</v>
      </c>
      <c r="AE155">
        <v>281818</v>
      </c>
      <c r="AF155">
        <v>0</v>
      </c>
      <c r="AG155">
        <v>281818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 s="32">
        <v>0</v>
      </c>
      <c r="AO155">
        <v>0</v>
      </c>
      <c r="AP155">
        <v>0</v>
      </c>
      <c r="AQ155">
        <v>0</v>
      </c>
      <c r="AR155">
        <v>0</v>
      </c>
      <c r="AS155">
        <v>1</v>
      </c>
      <c r="AT155">
        <v>1980</v>
      </c>
      <c r="AV155">
        <v>684</v>
      </c>
      <c r="AW155">
        <v>684</v>
      </c>
      <c r="AX155">
        <v>2</v>
      </c>
      <c r="AY155">
        <v>1</v>
      </c>
      <c r="AZ155">
        <v>2</v>
      </c>
      <c r="BC155" t="s">
        <v>233</v>
      </c>
      <c r="BS155" t="s">
        <v>10336</v>
      </c>
      <c r="BT155" t="s">
        <v>10337</v>
      </c>
      <c r="BV155" t="s">
        <v>10338</v>
      </c>
      <c r="BX155" t="s">
        <v>612</v>
      </c>
      <c r="BY155" t="s">
        <v>238</v>
      </c>
      <c r="BZ155" t="s">
        <v>613</v>
      </c>
      <c r="CB155" s="27">
        <v>32905</v>
      </c>
      <c r="CC155">
        <v>118000</v>
      </c>
      <c r="CD155" t="s">
        <v>210</v>
      </c>
      <c r="CE155" t="s">
        <v>151</v>
      </c>
      <c r="CF155" t="s">
        <v>151</v>
      </c>
      <c r="CG155" t="s">
        <v>10339</v>
      </c>
      <c r="CH155" s="27">
        <v>30560</v>
      </c>
      <c r="CI155">
        <v>128500</v>
      </c>
      <c r="CJ155" t="s">
        <v>210</v>
      </c>
      <c r="CK155" t="s">
        <v>151</v>
      </c>
      <c r="CL155" t="s">
        <v>151</v>
      </c>
      <c r="CM155" t="s">
        <v>10340</v>
      </c>
      <c r="CZ155" t="s">
        <v>10341</v>
      </c>
      <c r="DA155" t="s">
        <v>154</v>
      </c>
      <c r="DB155" t="s">
        <v>242</v>
      </c>
      <c r="DE155">
        <v>1</v>
      </c>
      <c r="DF155">
        <v>1980</v>
      </c>
      <c r="DG155" t="s">
        <v>10342</v>
      </c>
      <c r="DH155">
        <v>7</v>
      </c>
      <c r="DI155" s="128" t="s">
        <v>156</v>
      </c>
      <c r="DJ1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5" s="130">
        <f>Table13[[#This Row],[JUST]]*Table13[[#This Row],[Storm Millage]]/1000</f>
        <v>0</v>
      </c>
      <c r="DL1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55" s="136">
        <f>Table13[[#This Row],[JUST]]*Table13[[#This Row],[Recreational Millage]]/1000</f>
        <v>2311.5102296711202</v>
      </c>
      <c r="DN155" s="137">
        <f>Table13[[#This Row],[Recreational Assessment]]+Table13[[#This Row],[Storm Assessment]]</f>
        <v>2311.5102296711202</v>
      </c>
      <c r="DO155" s="145" t="e">
        <f>Methodology!#REF!</f>
        <v>#REF!</v>
      </c>
      <c r="DP155" s="146" t="e">
        <f>(Table13[[#This Row],[JUST]]*Table13[[#This Row],[Ad Valorem Recreational Millage]])/1000</f>
        <v>#REF!</v>
      </c>
    </row>
    <row r="156" spans="1:120" x14ac:dyDescent="0.3">
      <c r="A156">
        <v>123</v>
      </c>
      <c r="B156">
        <v>1</v>
      </c>
      <c r="C156" s="165" t="s">
        <v>10343</v>
      </c>
      <c r="D156" t="s">
        <v>854</v>
      </c>
      <c r="E156" t="s">
        <v>1121</v>
      </c>
      <c r="F156">
        <v>10004588</v>
      </c>
      <c r="G156" s="32" t="s">
        <v>196</v>
      </c>
      <c r="H156" t="s">
        <v>299</v>
      </c>
      <c r="I156" t="s">
        <v>226</v>
      </c>
      <c r="J156">
        <v>1</v>
      </c>
      <c r="K156">
        <v>0</v>
      </c>
      <c r="L156">
        <v>0</v>
      </c>
      <c r="M156">
        <v>0.23408000000000001</v>
      </c>
      <c r="N156" t="s">
        <v>135</v>
      </c>
      <c r="O156" t="s">
        <v>136</v>
      </c>
      <c r="S156" t="s">
        <v>140</v>
      </c>
      <c r="V156" t="s">
        <v>205</v>
      </c>
      <c r="W156" t="s">
        <v>10344</v>
      </c>
      <c r="X156" t="s">
        <v>10345</v>
      </c>
      <c r="Y156" t="s">
        <v>10324</v>
      </c>
      <c r="AA156" t="s">
        <v>145</v>
      </c>
      <c r="AB156" t="s">
        <v>146</v>
      </c>
      <c r="AC156" s="119">
        <v>281818</v>
      </c>
      <c r="AD156">
        <v>281818</v>
      </c>
      <c r="AE156">
        <v>281818</v>
      </c>
      <c r="AF156">
        <v>0</v>
      </c>
      <c r="AG156">
        <v>281818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 s="32">
        <v>0</v>
      </c>
      <c r="AO156">
        <v>0</v>
      </c>
      <c r="AP156">
        <v>0</v>
      </c>
      <c r="AQ156">
        <v>0</v>
      </c>
      <c r="AR156">
        <v>0</v>
      </c>
      <c r="AS156">
        <v>1</v>
      </c>
      <c r="AT156">
        <v>1980</v>
      </c>
      <c r="AV156">
        <v>684</v>
      </c>
      <c r="AW156">
        <v>684</v>
      </c>
      <c r="AX156">
        <v>2</v>
      </c>
      <c r="AY156">
        <v>1</v>
      </c>
      <c r="AZ156">
        <v>2</v>
      </c>
      <c r="BC156" t="s">
        <v>233</v>
      </c>
      <c r="BS156" t="s">
        <v>10346</v>
      </c>
      <c r="BT156" t="s">
        <v>10347</v>
      </c>
      <c r="BV156" t="s">
        <v>10348</v>
      </c>
      <c r="BW156" t="s">
        <v>10349</v>
      </c>
      <c r="BX156" t="s">
        <v>3953</v>
      </c>
      <c r="BZ156" t="s">
        <v>10350</v>
      </c>
      <c r="CA156" t="s">
        <v>548</v>
      </c>
      <c r="CB156" s="27">
        <v>42333</v>
      </c>
      <c r="CC156">
        <v>265000</v>
      </c>
      <c r="CD156" t="s">
        <v>210</v>
      </c>
      <c r="CE156" t="s">
        <v>181</v>
      </c>
      <c r="CF156" t="s">
        <v>181</v>
      </c>
      <c r="CG156" t="s">
        <v>10351</v>
      </c>
      <c r="CH156" s="27">
        <v>37006</v>
      </c>
      <c r="CI156">
        <v>275000</v>
      </c>
      <c r="CJ156" t="s">
        <v>210</v>
      </c>
      <c r="CK156" t="s">
        <v>151</v>
      </c>
      <c r="CL156" t="s">
        <v>151</v>
      </c>
      <c r="CM156" t="s">
        <v>10352</v>
      </c>
      <c r="CN156" s="27">
        <v>34304</v>
      </c>
      <c r="CO156">
        <v>165000</v>
      </c>
      <c r="CP156" t="s">
        <v>210</v>
      </c>
      <c r="CQ156" t="s">
        <v>151</v>
      </c>
      <c r="CR156" t="s">
        <v>151</v>
      </c>
      <c r="CS156" t="s">
        <v>10353</v>
      </c>
      <c r="CT156" s="27">
        <v>31533</v>
      </c>
      <c r="CU156">
        <v>116800</v>
      </c>
      <c r="CV156" t="s">
        <v>210</v>
      </c>
      <c r="CW156" t="s">
        <v>181</v>
      </c>
      <c r="CX156" t="s">
        <v>181</v>
      </c>
      <c r="CY156" t="s">
        <v>10354</v>
      </c>
      <c r="CZ156" t="s">
        <v>10355</v>
      </c>
      <c r="DA156" t="s">
        <v>154</v>
      </c>
      <c r="DB156" t="s">
        <v>242</v>
      </c>
      <c r="DE156">
        <v>1</v>
      </c>
      <c r="DF156">
        <v>1980</v>
      </c>
      <c r="DG156" t="s">
        <v>10356</v>
      </c>
      <c r="DH156">
        <v>7</v>
      </c>
      <c r="DI156" s="128" t="s">
        <v>156</v>
      </c>
      <c r="DJ1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6" s="130">
        <f>Table13[[#This Row],[JUST]]*Table13[[#This Row],[Storm Millage]]/1000</f>
        <v>0</v>
      </c>
      <c r="DL1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56" s="136">
        <f>Table13[[#This Row],[JUST]]*Table13[[#This Row],[Recreational Millage]]/1000</f>
        <v>2311.5102296711202</v>
      </c>
      <c r="DN156" s="137">
        <f>Table13[[#This Row],[Recreational Assessment]]+Table13[[#This Row],[Storm Assessment]]</f>
        <v>2311.5102296711202</v>
      </c>
      <c r="DO156" s="145" t="e">
        <f>Methodology!#REF!</f>
        <v>#REF!</v>
      </c>
      <c r="DP156" s="146" t="e">
        <f>(Table13[[#This Row],[JUST]]*Table13[[#This Row],[Ad Valorem Recreational Millage]])/1000</f>
        <v>#REF!</v>
      </c>
    </row>
    <row r="157" spans="1:120" x14ac:dyDescent="0.3">
      <c r="A157">
        <v>241</v>
      </c>
      <c r="B157">
        <v>1</v>
      </c>
      <c r="C157" s="165" t="s">
        <v>10357</v>
      </c>
      <c r="D157" t="s">
        <v>854</v>
      </c>
      <c r="E157" t="s">
        <v>1262</v>
      </c>
      <c r="F157">
        <v>10004589</v>
      </c>
      <c r="G157" s="32" t="s">
        <v>196</v>
      </c>
      <c r="H157" t="s">
        <v>299</v>
      </c>
      <c r="I157" t="s">
        <v>226</v>
      </c>
      <c r="J157">
        <v>1</v>
      </c>
      <c r="K157">
        <v>0</v>
      </c>
      <c r="L157">
        <v>0</v>
      </c>
      <c r="M157">
        <v>0.23408000000000001</v>
      </c>
      <c r="N157" t="s">
        <v>135</v>
      </c>
      <c r="O157" t="s">
        <v>136</v>
      </c>
      <c r="S157" t="s">
        <v>140</v>
      </c>
      <c r="V157" t="s">
        <v>205</v>
      </c>
      <c r="W157" t="s">
        <v>10358</v>
      </c>
      <c r="X157" t="s">
        <v>10359</v>
      </c>
      <c r="Y157" t="s">
        <v>10324</v>
      </c>
      <c r="AA157" t="s">
        <v>145</v>
      </c>
      <c r="AB157" t="s">
        <v>146</v>
      </c>
      <c r="AC157" s="119">
        <v>281818</v>
      </c>
      <c r="AD157">
        <v>281818</v>
      </c>
      <c r="AE157">
        <v>281818</v>
      </c>
      <c r="AF157">
        <v>0</v>
      </c>
      <c r="AG157">
        <v>281818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 s="32">
        <v>0</v>
      </c>
      <c r="AO157">
        <v>0</v>
      </c>
      <c r="AP157">
        <v>0</v>
      </c>
      <c r="AQ157">
        <v>0</v>
      </c>
      <c r="AR157">
        <v>0</v>
      </c>
      <c r="AS157">
        <v>1</v>
      </c>
      <c r="AT157">
        <v>1980</v>
      </c>
      <c r="AV157">
        <v>684</v>
      </c>
      <c r="AW157">
        <v>684</v>
      </c>
      <c r="AX157">
        <v>2</v>
      </c>
      <c r="AY157">
        <v>1</v>
      </c>
      <c r="AZ157">
        <v>2</v>
      </c>
      <c r="BC157" t="s">
        <v>233</v>
      </c>
      <c r="BS157" t="s">
        <v>10360</v>
      </c>
      <c r="BV157" t="s">
        <v>10361</v>
      </c>
      <c r="BX157" t="s">
        <v>1158</v>
      </c>
      <c r="BY157" t="s">
        <v>430</v>
      </c>
      <c r="BZ157" t="s">
        <v>9927</v>
      </c>
      <c r="CB157" s="27">
        <v>38579</v>
      </c>
      <c r="CC157">
        <v>500000</v>
      </c>
      <c r="CD157" t="s">
        <v>210</v>
      </c>
      <c r="CE157" t="s">
        <v>151</v>
      </c>
      <c r="CF157" t="s">
        <v>151</v>
      </c>
      <c r="CG157" t="s">
        <v>10362</v>
      </c>
      <c r="CH157" s="27">
        <v>37894</v>
      </c>
      <c r="CI157">
        <v>355000</v>
      </c>
      <c r="CJ157" t="s">
        <v>210</v>
      </c>
      <c r="CK157" t="s">
        <v>151</v>
      </c>
      <c r="CL157" t="s">
        <v>151</v>
      </c>
      <c r="CM157" t="s">
        <v>10363</v>
      </c>
      <c r="CN157" s="27">
        <v>36264</v>
      </c>
      <c r="CO157">
        <v>239000</v>
      </c>
      <c r="CP157" t="s">
        <v>210</v>
      </c>
      <c r="CQ157" t="s">
        <v>151</v>
      </c>
      <c r="CR157" t="s">
        <v>151</v>
      </c>
      <c r="CS157" t="s">
        <v>10364</v>
      </c>
      <c r="CT157" s="27">
        <v>34090</v>
      </c>
      <c r="CU157">
        <v>163000</v>
      </c>
      <c r="CV157" t="s">
        <v>210</v>
      </c>
      <c r="CW157" t="s">
        <v>151</v>
      </c>
      <c r="CX157" t="s">
        <v>151</v>
      </c>
      <c r="CY157" t="s">
        <v>10365</v>
      </c>
      <c r="CZ157" t="s">
        <v>10366</v>
      </c>
      <c r="DA157" t="s">
        <v>154</v>
      </c>
      <c r="DB157" t="s">
        <v>242</v>
      </c>
      <c r="DE157">
        <v>1</v>
      </c>
      <c r="DF157">
        <v>1980</v>
      </c>
      <c r="DG157" t="s">
        <v>10367</v>
      </c>
      <c r="DH157">
        <v>7</v>
      </c>
      <c r="DI157" s="128" t="s">
        <v>156</v>
      </c>
      <c r="DJ1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7" s="130">
        <f>Table13[[#This Row],[JUST]]*Table13[[#This Row],[Storm Millage]]/1000</f>
        <v>0</v>
      </c>
      <c r="DL1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57" s="136">
        <f>Table13[[#This Row],[JUST]]*Table13[[#This Row],[Recreational Millage]]/1000</f>
        <v>2311.5102296711202</v>
      </c>
      <c r="DN157" s="137">
        <f>Table13[[#This Row],[Recreational Assessment]]+Table13[[#This Row],[Storm Assessment]]</f>
        <v>2311.5102296711202</v>
      </c>
      <c r="DO157" s="145" t="e">
        <f>Methodology!#REF!</f>
        <v>#REF!</v>
      </c>
      <c r="DP157" s="146" t="e">
        <f>(Table13[[#This Row],[JUST]]*Table13[[#This Row],[Ad Valorem Recreational Millage]])/1000</f>
        <v>#REF!</v>
      </c>
    </row>
    <row r="158" spans="1:120" x14ac:dyDescent="0.3">
      <c r="A158">
        <v>271</v>
      </c>
      <c r="B158">
        <v>1</v>
      </c>
      <c r="C158" s="165" t="s">
        <v>10368</v>
      </c>
      <c r="D158" t="s">
        <v>854</v>
      </c>
      <c r="E158" t="s">
        <v>1277</v>
      </c>
      <c r="F158">
        <v>10004590</v>
      </c>
      <c r="G158" s="32" t="s">
        <v>196</v>
      </c>
      <c r="H158" t="s">
        <v>299</v>
      </c>
      <c r="I158" t="s">
        <v>226</v>
      </c>
      <c r="J158">
        <v>1</v>
      </c>
      <c r="K158">
        <v>0</v>
      </c>
      <c r="L158">
        <v>0</v>
      </c>
      <c r="M158">
        <v>0.23408000000000001</v>
      </c>
      <c r="N158" t="s">
        <v>135</v>
      </c>
      <c r="O158" t="s">
        <v>136</v>
      </c>
      <c r="S158" t="s">
        <v>140</v>
      </c>
      <c r="V158" t="s">
        <v>205</v>
      </c>
      <c r="W158" t="s">
        <v>10369</v>
      </c>
      <c r="X158" t="s">
        <v>10370</v>
      </c>
      <c r="Y158" t="s">
        <v>10324</v>
      </c>
      <c r="AA158" t="s">
        <v>145</v>
      </c>
      <c r="AB158" t="s">
        <v>146</v>
      </c>
      <c r="AC158" s="119">
        <v>281818</v>
      </c>
      <c r="AD158">
        <v>281818</v>
      </c>
      <c r="AE158">
        <v>281818</v>
      </c>
      <c r="AF158">
        <v>0</v>
      </c>
      <c r="AG158">
        <v>281818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 s="32">
        <v>0</v>
      </c>
      <c r="AO158">
        <v>0</v>
      </c>
      <c r="AP158">
        <v>0</v>
      </c>
      <c r="AQ158">
        <v>0</v>
      </c>
      <c r="AR158">
        <v>0</v>
      </c>
      <c r="AS158">
        <v>1</v>
      </c>
      <c r="AT158">
        <v>1980</v>
      </c>
      <c r="AV158">
        <v>684</v>
      </c>
      <c r="AW158">
        <v>684</v>
      </c>
      <c r="AX158">
        <v>2</v>
      </c>
      <c r="AY158">
        <v>1</v>
      </c>
      <c r="AZ158">
        <v>2</v>
      </c>
      <c r="BC158" t="s">
        <v>233</v>
      </c>
      <c r="BS158" t="s">
        <v>10371</v>
      </c>
      <c r="BV158" t="s">
        <v>10372</v>
      </c>
      <c r="BX158" t="s">
        <v>10373</v>
      </c>
      <c r="BY158" t="s">
        <v>194</v>
      </c>
      <c r="BZ158" t="s">
        <v>10374</v>
      </c>
      <c r="CB158" s="27">
        <v>36619</v>
      </c>
      <c r="CC158">
        <v>197000</v>
      </c>
      <c r="CD158" t="s">
        <v>210</v>
      </c>
      <c r="CE158" t="s">
        <v>151</v>
      </c>
      <c r="CF158" t="s">
        <v>151</v>
      </c>
      <c r="CG158" t="s">
        <v>10375</v>
      </c>
      <c r="CH158" s="27">
        <v>30468</v>
      </c>
      <c r="CI158">
        <v>132500</v>
      </c>
      <c r="CJ158" t="s">
        <v>210</v>
      </c>
      <c r="CK158" t="s">
        <v>151</v>
      </c>
      <c r="CL158" t="s">
        <v>151</v>
      </c>
      <c r="CM158" t="s">
        <v>10376</v>
      </c>
      <c r="CZ158" t="s">
        <v>10377</v>
      </c>
      <c r="DA158" t="s">
        <v>154</v>
      </c>
      <c r="DB158" t="s">
        <v>242</v>
      </c>
      <c r="DE158">
        <v>1</v>
      </c>
      <c r="DF158">
        <v>1980</v>
      </c>
      <c r="DG158" t="s">
        <v>10378</v>
      </c>
      <c r="DH158">
        <v>7</v>
      </c>
      <c r="DI158" s="128" t="s">
        <v>156</v>
      </c>
      <c r="DJ1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8" s="130">
        <f>Table13[[#This Row],[JUST]]*Table13[[#This Row],[Storm Millage]]/1000</f>
        <v>0</v>
      </c>
      <c r="DL1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58" s="136">
        <f>Table13[[#This Row],[JUST]]*Table13[[#This Row],[Recreational Millage]]/1000</f>
        <v>2311.5102296711202</v>
      </c>
      <c r="DN158" s="137">
        <f>Table13[[#This Row],[Recreational Assessment]]+Table13[[#This Row],[Storm Assessment]]</f>
        <v>2311.5102296711202</v>
      </c>
      <c r="DO158" s="145" t="e">
        <f>Methodology!#REF!</f>
        <v>#REF!</v>
      </c>
      <c r="DP158" s="146" t="e">
        <f>(Table13[[#This Row],[JUST]]*Table13[[#This Row],[Ad Valorem Recreational Millage]])/1000</f>
        <v>#REF!</v>
      </c>
    </row>
    <row r="159" spans="1:120" x14ac:dyDescent="0.3">
      <c r="A159">
        <v>112</v>
      </c>
      <c r="B159">
        <v>1</v>
      </c>
      <c r="C159" s="165" t="s">
        <v>10379</v>
      </c>
      <c r="D159" t="s">
        <v>854</v>
      </c>
      <c r="E159" t="s">
        <v>1292</v>
      </c>
      <c r="F159">
        <v>10004591</v>
      </c>
      <c r="G159" s="32" t="s">
        <v>196</v>
      </c>
      <c r="H159" t="s">
        <v>299</v>
      </c>
      <c r="I159" t="s">
        <v>226</v>
      </c>
      <c r="J159">
        <v>1</v>
      </c>
      <c r="K159">
        <v>0</v>
      </c>
      <c r="L159">
        <v>0</v>
      </c>
      <c r="M159">
        <v>0.23408000000000001</v>
      </c>
      <c r="N159" t="s">
        <v>135</v>
      </c>
      <c r="O159" t="s">
        <v>136</v>
      </c>
      <c r="S159" t="s">
        <v>140</v>
      </c>
      <c r="V159" t="s">
        <v>205</v>
      </c>
      <c r="W159" t="s">
        <v>10380</v>
      </c>
      <c r="X159" t="s">
        <v>10381</v>
      </c>
      <c r="Y159" t="s">
        <v>10324</v>
      </c>
      <c r="AA159" t="s">
        <v>145</v>
      </c>
      <c r="AB159" t="s">
        <v>146</v>
      </c>
      <c r="AC159" s="119">
        <v>281818</v>
      </c>
      <c r="AD159">
        <v>281818</v>
      </c>
      <c r="AE159">
        <v>281818</v>
      </c>
      <c r="AF159">
        <v>0</v>
      </c>
      <c r="AG159">
        <v>281818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 s="32">
        <v>0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1980</v>
      </c>
      <c r="AV159">
        <v>684</v>
      </c>
      <c r="AW159">
        <v>684</v>
      </c>
      <c r="AX159">
        <v>2</v>
      </c>
      <c r="AY159">
        <v>1</v>
      </c>
      <c r="AZ159">
        <v>2</v>
      </c>
      <c r="BC159" t="s">
        <v>233</v>
      </c>
      <c r="BS159" t="s">
        <v>10382</v>
      </c>
      <c r="BV159" t="s">
        <v>10383</v>
      </c>
      <c r="BX159" t="s">
        <v>5368</v>
      </c>
      <c r="BY159" t="s">
        <v>194</v>
      </c>
      <c r="BZ159" t="s">
        <v>5369</v>
      </c>
      <c r="CB159" s="27">
        <v>44097</v>
      </c>
      <c r="CC159">
        <v>337500</v>
      </c>
      <c r="CD159" t="s">
        <v>210</v>
      </c>
      <c r="CE159" t="s">
        <v>181</v>
      </c>
      <c r="CF159" t="s">
        <v>181</v>
      </c>
      <c r="CG159" t="s">
        <v>10384</v>
      </c>
      <c r="CH159" s="27">
        <v>37487</v>
      </c>
      <c r="CI159">
        <v>328500</v>
      </c>
      <c r="CJ159" t="s">
        <v>210</v>
      </c>
      <c r="CK159" t="s">
        <v>151</v>
      </c>
      <c r="CL159" t="s">
        <v>151</v>
      </c>
      <c r="CM159" t="s">
        <v>10385</v>
      </c>
      <c r="CN159" s="27">
        <v>34820</v>
      </c>
      <c r="CO159">
        <v>250000</v>
      </c>
      <c r="CP159" t="s">
        <v>210</v>
      </c>
      <c r="CQ159" t="s">
        <v>151</v>
      </c>
      <c r="CR159" t="s">
        <v>151</v>
      </c>
      <c r="CS159" t="s">
        <v>10386</v>
      </c>
      <c r="CT159" s="27">
        <v>34790</v>
      </c>
      <c r="CU159">
        <v>52400</v>
      </c>
      <c r="CV159" t="s">
        <v>210</v>
      </c>
      <c r="CW159" t="s">
        <v>181</v>
      </c>
      <c r="CX159" t="s">
        <v>181</v>
      </c>
      <c r="CY159" t="s">
        <v>10387</v>
      </c>
      <c r="CZ159" t="s">
        <v>10388</v>
      </c>
      <c r="DA159" t="s">
        <v>154</v>
      </c>
      <c r="DB159" t="s">
        <v>242</v>
      </c>
      <c r="DE159">
        <v>1</v>
      </c>
      <c r="DF159">
        <v>1980</v>
      </c>
      <c r="DG159" t="s">
        <v>10389</v>
      </c>
      <c r="DH159">
        <v>7</v>
      </c>
      <c r="DI159" s="128" t="s">
        <v>156</v>
      </c>
      <c r="DJ1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59" s="130">
        <f>Table13[[#This Row],[JUST]]*Table13[[#This Row],[Storm Millage]]/1000</f>
        <v>0</v>
      </c>
      <c r="DL1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59" s="136">
        <f>Table13[[#This Row],[JUST]]*Table13[[#This Row],[Recreational Millage]]/1000</f>
        <v>2311.5102296711202</v>
      </c>
      <c r="DN159" s="137">
        <f>Table13[[#This Row],[Recreational Assessment]]+Table13[[#This Row],[Storm Assessment]]</f>
        <v>2311.5102296711202</v>
      </c>
      <c r="DO159" s="145" t="e">
        <f>Methodology!#REF!</f>
        <v>#REF!</v>
      </c>
      <c r="DP159" s="146" t="e">
        <f>(Table13[[#This Row],[JUST]]*Table13[[#This Row],[Ad Valorem Recreational Millage]])/1000</f>
        <v>#REF!</v>
      </c>
    </row>
    <row r="160" spans="1:120" x14ac:dyDescent="0.3">
      <c r="A160">
        <v>533</v>
      </c>
      <c r="B160">
        <v>1</v>
      </c>
      <c r="C160" s="165" t="s">
        <v>10390</v>
      </c>
      <c r="D160" t="s">
        <v>854</v>
      </c>
      <c r="E160" t="s">
        <v>1304</v>
      </c>
      <c r="F160">
        <v>10004592</v>
      </c>
      <c r="G160" s="32" t="s">
        <v>196</v>
      </c>
      <c r="H160" t="s">
        <v>299</v>
      </c>
      <c r="I160" t="s">
        <v>226</v>
      </c>
      <c r="J160">
        <v>1</v>
      </c>
      <c r="K160">
        <v>0</v>
      </c>
      <c r="L160">
        <v>0</v>
      </c>
      <c r="M160">
        <v>0.23408000000000001</v>
      </c>
      <c r="N160" t="s">
        <v>135</v>
      </c>
      <c r="O160" t="s">
        <v>136</v>
      </c>
      <c r="S160" t="s">
        <v>140</v>
      </c>
      <c r="V160" t="s">
        <v>205</v>
      </c>
      <c r="W160" t="s">
        <v>10391</v>
      </c>
      <c r="X160" t="s">
        <v>10392</v>
      </c>
      <c r="Y160" t="s">
        <v>10324</v>
      </c>
      <c r="AA160" t="s">
        <v>145</v>
      </c>
      <c r="AB160" t="s">
        <v>146</v>
      </c>
      <c r="AC160" s="119">
        <v>281818</v>
      </c>
      <c r="AD160">
        <v>281818</v>
      </c>
      <c r="AE160">
        <v>281818</v>
      </c>
      <c r="AF160">
        <v>0</v>
      </c>
      <c r="AG160">
        <v>281818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 s="32">
        <v>0</v>
      </c>
      <c r="AO160">
        <v>0</v>
      </c>
      <c r="AP160">
        <v>0</v>
      </c>
      <c r="AQ160">
        <v>0</v>
      </c>
      <c r="AR160">
        <v>0</v>
      </c>
      <c r="AS160">
        <v>1</v>
      </c>
      <c r="AT160">
        <v>1980</v>
      </c>
      <c r="AV160">
        <v>684</v>
      </c>
      <c r="AW160">
        <v>684</v>
      </c>
      <c r="AX160">
        <v>2</v>
      </c>
      <c r="AY160">
        <v>1</v>
      </c>
      <c r="AZ160">
        <v>2</v>
      </c>
      <c r="BC160" t="s">
        <v>233</v>
      </c>
      <c r="BS160" t="s">
        <v>10393</v>
      </c>
      <c r="BV160" t="s">
        <v>10394</v>
      </c>
      <c r="BX160" t="s">
        <v>10395</v>
      </c>
      <c r="BY160" t="s">
        <v>331</v>
      </c>
      <c r="BZ160" t="s">
        <v>10396</v>
      </c>
      <c r="CB160" s="27">
        <v>42178</v>
      </c>
      <c r="CC160">
        <v>255000</v>
      </c>
      <c r="CD160" t="s">
        <v>210</v>
      </c>
      <c r="CE160" t="s">
        <v>181</v>
      </c>
      <c r="CF160" t="s">
        <v>181</v>
      </c>
      <c r="CG160" t="s">
        <v>10397</v>
      </c>
      <c r="CH160" s="27">
        <v>37585</v>
      </c>
      <c r="CI160">
        <v>307500</v>
      </c>
      <c r="CJ160" t="s">
        <v>210</v>
      </c>
      <c r="CK160" t="s">
        <v>151</v>
      </c>
      <c r="CL160" t="s">
        <v>383</v>
      </c>
      <c r="CM160" t="s">
        <v>10398</v>
      </c>
      <c r="CN160" s="27">
        <v>34121</v>
      </c>
      <c r="CO160">
        <v>164000</v>
      </c>
      <c r="CP160" t="s">
        <v>210</v>
      </c>
      <c r="CQ160" t="s">
        <v>151</v>
      </c>
      <c r="CR160" t="s">
        <v>151</v>
      </c>
      <c r="CS160" t="s">
        <v>10399</v>
      </c>
      <c r="CT160" s="27">
        <v>32813</v>
      </c>
      <c r="CU160">
        <v>121500</v>
      </c>
      <c r="CV160" t="s">
        <v>210</v>
      </c>
      <c r="CW160" t="s">
        <v>151</v>
      </c>
      <c r="CX160" t="s">
        <v>151</v>
      </c>
      <c r="CY160" t="s">
        <v>10400</v>
      </c>
      <c r="CZ160" t="s">
        <v>10401</v>
      </c>
      <c r="DA160" t="s">
        <v>154</v>
      </c>
      <c r="DB160" t="s">
        <v>242</v>
      </c>
      <c r="DE160">
        <v>1</v>
      </c>
      <c r="DF160">
        <v>1980</v>
      </c>
      <c r="DG160" t="s">
        <v>10402</v>
      </c>
      <c r="DH160">
        <v>7</v>
      </c>
      <c r="DI160" s="128" t="s">
        <v>156</v>
      </c>
      <c r="DJ1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0" s="130">
        <f>Table13[[#This Row],[JUST]]*Table13[[#This Row],[Storm Millage]]/1000</f>
        <v>0</v>
      </c>
      <c r="DL1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60" s="136">
        <f>Table13[[#This Row],[JUST]]*Table13[[#This Row],[Recreational Millage]]/1000</f>
        <v>2311.5102296711202</v>
      </c>
      <c r="DN160" s="137">
        <f>Table13[[#This Row],[Recreational Assessment]]+Table13[[#This Row],[Storm Assessment]]</f>
        <v>2311.5102296711202</v>
      </c>
      <c r="DO160" s="145" t="e">
        <f>Methodology!#REF!</f>
        <v>#REF!</v>
      </c>
      <c r="DP160" s="146" t="e">
        <f>(Table13[[#This Row],[JUST]]*Table13[[#This Row],[Ad Valorem Recreational Millage]])/1000</f>
        <v>#REF!</v>
      </c>
    </row>
    <row r="161" spans="1:120" x14ac:dyDescent="0.3">
      <c r="A161">
        <v>444</v>
      </c>
      <c r="B161">
        <v>1</v>
      </c>
      <c r="C161" s="165" t="s">
        <v>10403</v>
      </c>
      <c r="D161" t="s">
        <v>854</v>
      </c>
      <c r="E161" t="s">
        <v>1316</v>
      </c>
      <c r="F161">
        <v>10004593</v>
      </c>
      <c r="G161" s="32" t="s">
        <v>196</v>
      </c>
      <c r="H161" t="s">
        <v>299</v>
      </c>
      <c r="I161" t="s">
        <v>226</v>
      </c>
      <c r="J161">
        <v>1</v>
      </c>
      <c r="K161">
        <v>0</v>
      </c>
      <c r="L161">
        <v>0</v>
      </c>
      <c r="M161">
        <v>0.23408000000000001</v>
      </c>
      <c r="N161" t="s">
        <v>135</v>
      </c>
      <c r="O161" t="s">
        <v>136</v>
      </c>
      <c r="S161" t="s">
        <v>140</v>
      </c>
      <c r="V161" t="s">
        <v>205</v>
      </c>
      <c r="W161" t="s">
        <v>10404</v>
      </c>
      <c r="X161" t="s">
        <v>10405</v>
      </c>
      <c r="Y161" t="s">
        <v>10324</v>
      </c>
      <c r="AA161" t="s">
        <v>145</v>
      </c>
      <c r="AB161" t="s">
        <v>146</v>
      </c>
      <c r="AC161" s="119">
        <v>281818</v>
      </c>
      <c r="AD161">
        <v>281818</v>
      </c>
      <c r="AE161">
        <v>281818</v>
      </c>
      <c r="AF161">
        <v>0</v>
      </c>
      <c r="AG161">
        <v>281818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 s="32">
        <v>0</v>
      </c>
      <c r="AO161">
        <v>0</v>
      </c>
      <c r="AP161">
        <v>0</v>
      </c>
      <c r="AQ161">
        <v>0</v>
      </c>
      <c r="AR161">
        <v>0</v>
      </c>
      <c r="AS161">
        <v>1</v>
      </c>
      <c r="AT161">
        <v>1980</v>
      </c>
      <c r="AV161">
        <v>684</v>
      </c>
      <c r="AW161">
        <v>684</v>
      </c>
      <c r="AX161">
        <v>2</v>
      </c>
      <c r="AY161">
        <v>1</v>
      </c>
      <c r="AZ161">
        <v>2</v>
      </c>
      <c r="BC161" t="s">
        <v>233</v>
      </c>
      <c r="BS161" t="s">
        <v>10406</v>
      </c>
      <c r="BT161" t="s">
        <v>10407</v>
      </c>
      <c r="BV161" t="s">
        <v>10408</v>
      </c>
      <c r="BX161" t="s">
        <v>176</v>
      </c>
      <c r="BY161" t="s">
        <v>149</v>
      </c>
      <c r="BZ161" t="s">
        <v>177</v>
      </c>
      <c r="CB161" s="27">
        <v>29099</v>
      </c>
      <c r="CC161">
        <v>59000</v>
      </c>
      <c r="CD161" t="s">
        <v>210</v>
      </c>
      <c r="CE161" t="s">
        <v>151</v>
      </c>
      <c r="CF161" t="s">
        <v>151</v>
      </c>
      <c r="CG161" t="s">
        <v>10409</v>
      </c>
      <c r="CZ161" t="s">
        <v>10410</v>
      </c>
      <c r="DA161" t="s">
        <v>154</v>
      </c>
      <c r="DB161" t="s">
        <v>242</v>
      </c>
      <c r="DE161">
        <v>1</v>
      </c>
      <c r="DF161">
        <v>1980</v>
      </c>
      <c r="DG161" t="s">
        <v>10411</v>
      </c>
      <c r="DH161">
        <v>7</v>
      </c>
      <c r="DI161" s="128" t="s">
        <v>156</v>
      </c>
      <c r="DJ1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1" s="130">
        <f>Table13[[#This Row],[JUST]]*Table13[[#This Row],[Storm Millage]]/1000</f>
        <v>0</v>
      </c>
      <c r="DL1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61" s="136">
        <f>Table13[[#This Row],[JUST]]*Table13[[#This Row],[Recreational Millage]]/1000</f>
        <v>2311.5102296711202</v>
      </c>
      <c r="DN161" s="137">
        <f>Table13[[#This Row],[Recreational Assessment]]+Table13[[#This Row],[Storm Assessment]]</f>
        <v>2311.5102296711202</v>
      </c>
      <c r="DO161" s="145" t="e">
        <f>Methodology!#REF!</f>
        <v>#REF!</v>
      </c>
      <c r="DP161" s="146" t="e">
        <f>(Table13[[#This Row],[JUST]]*Table13[[#This Row],[Ad Valorem Recreational Millage]])/1000</f>
        <v>#REF!</v>
      </c>
    </row>
    <row r="162" spans="1:120" x14ac:dyDescent="0.3">
      <c r="A162">
        <v>443</v>
      </c>
      <c r="B162">
        <v>1</v>
      </c>
      <c r="C162" s="165" t="s">
        <v>10422</v>
      </c>
      <c r="D162" t="s">
        <v>854</v>
      </c>
      <c r="E162" t="s">
        <v>1336</v>
      </c>
      <c r="F162">
        <v>10004595</v>
      </c>
      <c r="G162" s="32" t="s">
        <v>196</v>
      </c>
      <c r="H162" t="s">
        <v>299</v>
      </c>
      <c r="I162" t="s">
        <v>226</v>
      </c>
      <c r="J162">
        <v>1</v>
      </c>
      <c r="K162">
        <v>0</v>
      </c>
      <c r="L162">
        <v>0</v>
      </c>
      <c r="M162">
        <v>0.23408000000000001</v>
      </c>
      <c r="N162" t="s">
        <v>135</v>
      </c>
      <c r="O162" t="s">
        <v>136</v>
      </c>
      <c r="S162" t="s">
        <v>140</v>
      </c>
      <c r="V162" t="s">
        <v>205</v>
      </c>
      <c r="W162" t="s">
        <v>10423</v>
      </c>
      <c r="X162" t="s">
        <v>10424</v>
      </c>
      <c r="Y162" t="s">
        <v>10324</v>
      </c>
      <c r="AA162" t="s">
        <v>145</v>
      </c>
      <c r="AB162" t="s">
        <v>146</v>
      </c>
      <c r="AC162" s="119">
        <v>281818</v>
      </c>
      <c r="AD162">
        <v>281818</v>
      </c>
      <c r="AE162">
        <v>281818</v>
      </c>
      <c r="AF162">
        <v>0</v>
      </c>
      <c r="AG162">
        <v>281818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 s="32">
        <v>0</v>
      </c>
      <c r="AO162">
        <v>0</v>
      </c>
      <c r="AP162">
        <v>0</v>
      </c>
      <c r="AQ162">
        <v>0</v>
      </c>
      <c r="AR162">
        <v>0</v>
      </c>
      <c r="AS162">
        <v>1</v>
      </c>
      <c r="AT162">
        <v>1980</v>
      </c>
      <c r="AV162">
        <v>684</v>
      </c>
      <c r="AW162">
        <v>684</v>
      </c>
      <c r="AX162">
        <v>2</v>
      </c>
      <c r="AY162">
        <v>1</v>
      </c>
      <c r="AZ162">
        <v>2</v>
      </c>
      <c r="BC162" t="s">
        <v>233</v>
      </c>
      <c r="BS162" t="s">
        <v>10425</v>
      </c>
      <c r="BT162" t="s">
        <v>10426</v>
      </c>
      <c r="BV162" t="s">
        <v>10427</v>
      </c>
      <c r="BX162" t="s">
        <v>10428</v>
      </c>
      <c r="BY162" t="s">
        <v>1372</v>
      </c>
      <c r="BZ162" t="s">
        <v>10429</v>
      </c>
      <c r="CB162" s="27">
        <v>44152</v>
      </c>
      <c r="CC162">
        <v>365000</v>
      </c>
      <c r="CD162" t="s">
        <v>210</v>
      </c>
      <c r="CE162" t="s">
        <v>181</v>
      </c>
      <c r="CF162" t="s">
        <v>181</v>
      </c>
      <c r="CG162" t="s">
        <v>10430</v>
      </c>
      <c r="CH162" s="27">
        <v>30742</v>
      </c>
      <c r="CI162">
        <v>117500</v>
      </c>
      <c r="CJ162" t="s">
        <v>210</v>
      </c>
      <c r="CK162" t="s">
        <v>151</v>
      </c>
      <c r="CL162" t="s">
        <v>151</v>
      </c>
      <c r="CM162" t="s">
        <v>10431</v>
      </c>
      <c r="CZ162" t="s">
        <v>10432</v>
      </c>
      <c r="DA162" t="s">
        <v>154</v>
      </c>
      <c r="DB162" t="s">
        <v>242</v>
      </c>
      <c r="DE162">
        <v>1</v>
      </c>
      <c r="DF162">
        <v>1980</v>
      </c>
      <c r="DG162" t="s">
        <v>10433</v>
      </c>
      <c r="DH162">
        <v>7</v>
      </c>
      <c r="DI162" s="128" t="s">
        <v>156</v>
      </c>
      <c r="DJ1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2" s="130">
        <f>Table13[[#This Row],[JUST]]*Table13[[#This Row],[Storm Millage]]/1000</f>
        <v>0</v>
      </c>
      <c r="DL1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62" s="136">
        <f>Table13[[#This Row],[JUST]]*Table13[[#This Row],[Recreational Millage]]/1000</f>
        <v>2311.5102296711202</v>
      </c>
      <c r="DN162" s="137">
        <f>Table13[[#This Row],[Recreational Assessment]]+Table13[[#This Row],[Storm Assessment]]</f>
        <v>2311.5102296711202</v>
      </c>
      <c r="DO162" s="145" t="e">
        <f>Methodology!#REF!</f>
        <v>#REF!</v>
      </c>
      <c r="DP162" s="146" t="e">
        <f>(Table13[[#This Row],[JUST]]*Table13[[#This Row],[Ad Valorem Recreational Millage]])/1000</f>
        <v>#REF!</v>
      </c>
    </row>
    <row r="163" spans="1:120" x14ac:dyDescent="0.3">
      <c r="A163">
        <v>526</v>
      </c>
      <c r="B163">
        <v>1</v>
      </c>
      <c r="C163" s="165" t="s">
        <v>10434</v>
      </c>
      <c r="D163" t="s">
        <v>854</v>
      </c>
      <c r="E163" t="s">
        <v>1350</v>
      </c>
      <c r="F163">
        <v>10004596</v>
      </c>
      <c r="G163" s="32" t="s">
        <v>196</v>
      </c>
      <c r="H163" t="s">
        <v>299</v>
      </c>
      <c r="I163" t="s">
        <v>226</v>
      </c>
      <c r="J163">
        <v>1</v>
      </c>
      <c r="K163">
        <v>0</v>
      </c>
      <c r="L163">
        <v>0</v>
      </c>
      <c r="M163">
        <v>0.23408000000000001</v>
      </c>
      <c r="N163" t="s">
        <v>135</v>
      </c>
      <c r="O163" t="s">
        <v>136</v>
      </c>
      <c r="S163" t="s">
        <v>140</v>
      </c>
      <c r="V163" t="s">
        <v>205</v>
      </c>
      <c r="W163" t="s">
        <v>10435</v>
      </c>
      <c r="X163" t="s">
        <v>10436</v>
      </c>
      <c r="Y163" t="s">
        <v>10324</v>
      </c>
      <c r="AA163" t="s">
        <v>145</v>
      </c>
      <c r="AB163" t="s">
        <v>146</v>
      </c>
      <c r="AC163" s="119">
        <v>281818</v>
      </c>
      <c r="AD163">
        <v>281818</v>
      </c>
      <c r="AE163">
        <v>281818</v>
      </c>
      <c r="AF163">
        <v>0</v>
      </c>
      <c r="AG163">
        <v>281818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 s="32">
        <v>0</v>
      </c>
      <c r="AO163">
        <v>0</v>
      </c>
      <c r="AP163">
        <v>0</v>
      </c>
      <c r="AQ163">
        <v>0</v>
      </c>
      <c r="AR163">
        <v>0</v>
      </c>
      <c r="AS163">
        <v>1</v>
      </c>
      <c r="AT163">
        <v>1980</v>
      </c>
      <c r="AV163">
        <v>684</v>
      </c>
      <c r="AW163">
        <v>684</v>
      </c>
      <c r="AX163">
        <v>2</v>
      </c>
      <c r="AY163">
        <v>1</v>
      </c>
      <c r="AZ163">
        <v>2</v>
      </c>
      <c r="BC163" t="s">
        <v>233</v>
      </c>
      <c r="BS163" t="s">
        <v>10437</v>
      </c>
      <c r="BV163" t="s">
        <v>10438</v>
      </c>
      <c r="BW163" t="s">
        <v>10439</v>
      </c>
      <c r="BX163" t="s">
        <v>5866</v>
      </c>
      <c r="BY163" t="s">
        <v>517</v>
      </c>
      <c r="BZ163" t="s">
        <v>10440</v>
      </c>
      <c r="CA163" t="s">
        <v>519</v>
      </c>
      <c r="CB163" s="27">
        <v>29099</v>
      </c>
      <c r="CC163">
        <v>58000</v>
      </c>
      <c r="CD163" t="s">
        <v>210</v>
      </c>
      <c r="CE163" t="s">
        <v>151</v>
      </c>
      <c r="CF163" t="s">
        <v>151</v>
      </c>
      <c r="CG163" t="s">
        <v>10441</v>
      </c>
      <c r="CZ163" t="s">
        <v>10442</v>
      </c>
      <c r="DA163" t="s">
        <v>154</v>
      </c>
      <c r="DB163" t="s">
        <v>242</v>
      </c>
      <c r="DE163">
        <v>1</v>
      </c>
      <c r="DF163">
        <v>1980</v>
      </c>
      <c r="DG163" t="s">
        <v>10443</v>
      </c>
      <c r="DH163">
        <v>7</v>
      </c>
      <c r="DI163" s="128" t="s">
        <v>156</v>
      </c>
      <c r="DJ1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3" s="130">
        <f>Table13[[#This Row],[JUST]]*Table13[[#This Row],[Storm Millage]]/1000</f>
        <v>0</v>
      </c>
      <c r="DL1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63" s="136">
        <f>Table13[[#This Row],[JUST]]*Table13[[#This Row],[Recreational Millage]]/1000</f>
        <v>2311.5102296711202</v>
      </c>
      <c r="DN163" s="137">
        <f>Table13[[#This Row],[Recreational Assessment]]+Table13[[#This Row],[Storm Assessment]]</f>
        <v>2311.5102296711202</v>
      </c>
      <c r="DO163" s="145" t="e">
        <f>Methodology!#REF!</f>
        <v>#REF!</v>
      </c>
      <c r="DP163" s="146" t="e">
        <f>(Table13[[#This Row],[JUST]]*Table13[[#This Row],[Ad Valorem Recreational Millage]])/1000</f>
        <v>#REF!</v>
      </c>
    </row>
    <row r="164" spans="1:120" x14ac:dyDescent="0.3">
      <c r="A164">
        <v>113</v>
      </c>
      <c r="B164">
        <v>1</v>
      </c>
      <c r="C164" s="165" t="s">
        <v>10492</v>
      </c>
      <c r="D164" t="s">
        <v>854</v>
      </c>
      <c r="E164" t="s">
        <v>1442</v>
      </c>
      <c r="F164">
        <v>10004600</v>
      </c>
      <c r="G164" s="32" t="s">
        <v>196</v>
      </c>
      <c r="H164" t="s">
        <v>299</v>
      </c>
      <c r="I164" t="s">
        <v>226</v>
      </c>
      <c r="J164">
        <v>1</v>
      </c>
      <c r="K164">
        <v>0</v>
      </c>
      <c r="L164">
        <v>0</v>
      </c>
      <c r="M164">
        <v>0.23408000000000001</v>
      </c>
      <c r="N164" t="s">
        <v>135</v>
      </c>
      <c r="O164" t="s">
        <v>136</v>
      </c>
      <c r="S164" t="s">
        <v>140</v>
      </c>
      <c r="V164" t="s">
        <v>205</v>
      </c>
      <c r="W164" t="s">
        <v>10493</v>
      </c>
      <c r="X164" t="s">
        <v>10494</v>
      </c>
      <c r="Y164" t="s">
        <v>10324</v>
      </c>
      <c r="AA164" t="s">
        <v>145</v>
      </c>
      <c r="AB164" t="s">
        <v>146</v>
      </c>
      <c r="AC164" s="119">
        <v>281818</v>
      </c>
      <c r="AD164">
        <v>281818</v>
      </c>
      <c r="AE164">
        <v>281818</v>
      </c>
      <c r="AF164">
        <v>0</v>
      </c>
      <c r="AG164">
        <v>281818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 s="32">
        <v>0</v>
      </c>
      <c r="AO164">
        <v>0</v>
      </c>
      <c r="AP164">
        <v>0</v>
      </c>
      <c r="AQ164">
        <v>0</v>
      </c>
      <c r="AR164">
        <v>0</v>
      </c>
      <c r="AS164">
        <v>1</v>
      </c>
      <c r="AT164">
        <v>1980</v>
      </c>
      <c r="AV164">
        <v>684</v>
      </c>
      <c r="AW164">
        <v>684</v>
      </c>
      <c r="AX164">
        <v>2</v>
      </c>
      <c r="AY164">
        <v>1</v>
      </c>
      <c r="AZ164">
        <v>2</v>
      </c>
      <c r="BC164" t="s">
        <v>233</v>
      </c>
      <c r="BS164" t="s">
        <v>10495</v>
      </c>
      <c r="BT164" t="s">
        <v>10496</v>
      </c>
      <c r="BV164" t="s">
        <v>10497</v>
      </c>
      <c r="BX164" t="s">
        <v>8790</v>
      </c>
      <c r="BY164" t="s">
        <v>194</v>
      </c>
      <c r="BZ164" t="s">
        <v>8791</v>
      </c>
      <c r="CB164" s="27">
        <v>42696</v>
      </c>
      <c r="CC164">
        <v>277500</v>
      </c>
      <c r="CD164" t="s">
        <v>210</v>
      </c>
      <c r="CE164" t="s">
        <v>181</v>
      </c>
      <c r="CF164" t="s">
        <v>181</v>
      </c>
      <c r="CG164" t="s">
        <v>10498</v>
      </c>
      <c r="CH164" s="27">
        <v>37789</v>
      </c>
      <c r="CI164">
        <v>350000</v>
      </c>
      <c r="CJ164" t="s">
        <v>210</v>
      </c>
      <c r="CK164" t="s">
        <v>151</v>
      </c>
      <c r="CL164" t="s">
        <v>151</v>
      </c>
      <c r="CM164" t="s">
        <v>10499</v>
      </c>
      <c r="CN164" s="27">
        <v>34366</v>
      </c>
      <c r="CO164">
        <v>175000</v>
      </c>
      <c r="CP164" t="s">
        <v>210</v>
      </c>
      <c r="CQ164" t="s">
        <v>151</v>
      </c>
      <c r="CR164" t="s">
        <v>151</v>
      </c>
      <c r="CS164" t="s">
        <v>10500</v>
      </c>
      <c r="CZ164" t="s">
        <v>10501</v>
      </c>
      <c r="DA164" t="s">
        <v>154</v>
      </c>
      <c r="DB164" t="s">
        <v>242</v>
      </c>
      <c r="DE164">
        <v>1</v>
      </c>
      <c r="DF164">
        <v>1980</v>
      </c>
      <c r="DG164" t="s">
        <v>10502</v>
      </c>
      <c r="DH164">
        <v>7</v>
      </c>
      <c r="DI164" s="128" t="s">
        <v>156</v>
      </c>
      <c r="DJ16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4" s="130">
        <f>Table13[[#This Row],[JUST]]*Table13[[#This Row],[Storm Millage]]/1000</f>
        <v>0</v>
      </c>
      <c r="DL16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64" s="136">
        <f>Table13[[#This Row],[JUST]]*Table13[[#This Row],[Recreational Millage]]/1000</f>
        <v>2311.5102296711202</v>
      </c>
      <c r="DN164" s="137">
        <f>Table13[[#This Row],[Recreational Assessment]]+Table13[[#This Row],[Storm Assessment]]</f>
        <v>2311.5102296711202</v>
      </c>
      <c r="DO164" s="145" t="e">
        <f>Methodology!#REF!</f>
        <v>#REF!</v>
      </c>
      <c r="DP164" s="146" t="e">
        <f>(Table13[[#This Row],[JUST]]*Table13[[#This Row],[Ad Valorem Recreational Millage]])/1000</f>
        <v>#REF!</v>
      </c>
    </row>
    <row r="165" spans="1:120" x14ac:dyDescent="0.3">
      <c r="A165">
        <v>356</v>
      </c>
      <c r="B165">
        <v>1</v>
      </c>
      <c r="C165" s="165" t="s">
        <v>10503</v>
      </c>
      <c r="D165" t="s">
        <v>854</v>
      </c>
      <c r="E165" t="s">
        <v>1392</v>
      </c>
      <c r="F165">
        <v>10004601</v>
      </c>
      <c r="G165" s="32" t="s">
        <v>196</v>
      </c>
      <c r="H165" t="s">
        <v>299</v>
      </c>
      <c r="I165" t="s">
        <v>226</v>
      </c>
      <c r="J165">
        <v>1</v>
      </c>
      <c r="K165">
        <v>0</v>
      </c>
      <c r="L165">
        <v>0</v>
      </c>
      <c r="M165">
        <v>0.23408000000000001</v>
      </c>
      <c r="N165" t="s">
        <v>135</v>
      </c>
      <c r="O165" t="s">
        <v>136</v>
      </c>
      <c r="S165" t="s">
        <v>140</v>
      </c>
      <c r="V165" t="s">
        <v>205</v>
      </c>
      <c r="W165" t="s">
        <v>10504</v>
      </c>
      <c r="X165" t="s">
        <v>10505</v>
      </c>
      <c r="Y165" t="s">
        <v>10324</v>
      </c>
      <c r="AA165" t="s">
        <v>145</v>
      </c>
      <c r="AB165" t="s">
        <v>146</v>
      </c>
      <c r="AC165" s="119">
        <v>281818</v>
      </c>
      <c r="AD165">
        <v>281818</v>
      </c>
      <c r="AE165">
        <v>281818</v>
      </c>
      <c r="AF165">
        <v>0</v>
      </c>
      <c r="AG165">
        <v>281818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 s="32">
        <v>0</v>
      </c>
      <c r="AO165">
        <v>0</v>
      </c>
      <c r="AP165">
        <v>0</v>
      </c>
      <c r="AQ165">
        <v>0</v>
      </c>
      <c r="AR165">
        <v>0</v>
      </c>
      <c r="AS165">
        <v>1</v>
      </c>
      <c r="AT165">
        <v>1980</v>
      </c>
      <c r="AV165">
        <v>684</v>
      </c>
      <c r="AW165">
        <v>684</v>
      </c>
      <c r="AX165">
        <v>2</v>
      </c>
      <c r="AY165">
        <v>1</v>
      </c>
      <c r="AZ165">
        <v>2</v>
      </c>
      <c r="BC165" t="s">
        <v>233</v>
      </c>
      <c r="BS165" t="s">
        <v>10506</v>
      </c>
      <c r="BV165" t="s">
        <v>10507</v>
      </c>
      <c r="BX165" t="s">
        <v>10508</v>
      </c>
      <c r="BY165" t="s">
        <v>785</v>
      </c>
      <c r="BZ165" t="s">
        <v>10509</v>
      </c>
      <c r="CB165" s="27">
        <v>38618</v>
      </c>
      <c r="CC165">
        <v>392000</v>
      </c>
      <c r="CD165" t="s">
        <v>210</v>
      </c>
      <c r="CE165" t="s">
        <v>151</v>
      </c>
      <c r="CF165" t="s">
        <v>151</v>
      </c>
      <c r="CG165" t="s">
        <v>10510</v>
      </c>
      <c r="CH165" s="27">
        <v>34394</v>
      </c>
      <c r="CI165">
        <v>185000</v>
      </c>
      <c r="CJ165" t="s">
        <v>210</v>
      </c>
      <c r="CK165" t="s">
        <v>151</v>
      </c>
      <c r="CL165" t="s">
        <v>151</v>
      </c>
      <c r="CM165" t="s">
        <v>10511</v>
      </c>
      <c r="CN165" s="27">
        <v>30834</v>
      </c>
      <c r="CO165">
        <v>127500</v>
      </c>
      <c r="CP165" t="s">
        <v>210</v>
      </c>
      <c r="CQ165" t="s">
        <v>151</v>
      </c>
      <c r="CR165" t="s">
        <v>151</v>
      </c>
      <c r="CS165" t="s">
        <v>10512</v>
      </c>
      <c r="CZ165" t="s">
        <v>10513</v>
      </c>
      <c r="DA165" t="s">
        <v>154</v>
      </c>
      <c r="DB165" t="s">
        <v>242</v>
      </c>
      <c r="DE165">
        <v>1</v>
      </c>
      <c r="DF165">
        <v>1980</v>
      </c>
      <c r="DG165" t="s">
        <v>10514</v>
      </c>
      <c r="DH165">
        <v>7</v>
      </c>
      <c r="DI165" s="128" t="s">
        <v>156</v>
      </c>
      <c r="DJ16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5" s="130">
        <f>Table13[[#This Row],[JUST]]*Table13[[#This Row],[Storm Millage]]/1000</f>
        <v>0</v>
      </c>
      <c r="DL16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65" s="136">
        <f>Table13[[#This Row],[JUST]]*Table13[[#This Row],[Recreational Millage]]/1000</f>
        <v>2311.5102296711202</v>
      </c>
      <c r="DN165" s="137">
        <f>Table13[[#This Row],[Recreational Assessment]]+Table13[[#This Row],[Storm Assessment]]</f>
        <v>2311.5102296711202</v>
      </c>
      <c r="DO165" s="145" t="e">
        <f>Methodology!#REF!</f>
        <v>#REF!</v>
      </c>
      <c r="DP165" s="146" t="e">
        <f>(Table13[[#This Row],[JUST]]*Table13[[#This Row],[Ad Valorem Recreational Millage]])/1000</f>
        <v>#REF!</v>
      </c>
    </row>
    <row r="166" spans="1:120" x14ac:dyDescent="0.3">
      <c r="A166">
        <v>232</v>
      </c>
      <c r="B166">
        <v>1</v>
      </c>
      <c r="C166" s="165" t="s">
        <v>10515</v>
      </c>
      <c r="D166" t="s">
        <v>854</v>
      </c>
      <c r="E166" t="s">
        <v>1453</v>
      </c>
      <c r="F166">
        <v>10004602</v>
      </c>
      <c r="G166" s="32" t="s">
        <v>196</v>
      </c>
      <c r="H166" t="s">
        <v>299</v>
      </c>
      <c r="I166" t="s">
        <v>226</v>
      </c>
      <c r="J166">
        <v>1</v>
      </c>
      <c r="K166">
        <v>0</v>
      </c>
      <c r="L166">
        <v>0</v>
      </c>
      <c r="M166">
        <v>0.23408000000000001</v>
      </c>
      <c r="N166" t="s">
        <v>135</v>
      </c>
      <c r="O166" t="s">
        <v>136</v>
      </c>
      <c r="S166" t="s">
        <v>140</v>
      </c>
      <c r="V166" t="s">
        <v>205</v>
      </c>
      <c r="W166" t="s">
        <v>10516</v>
      </c>
      <c r="X166" t="s">
        <v>10517</v>
      </c>
      <c r="Y166" t="s">
        <v>10324</v>
      </c>
      <c r="AA166" t="s">
        <v>145</v>
      </c>
      <c r="AB166" t="s">
        <v>146</v>
      </c>
      <c r="AC166" s="119">
        <v>281818</v>
      </c>
      <c r="AD166">
        <v>281818</v>
      </c>
      <c r="AE166">
        <v>281818</v>
      </c>
      <c r="AF166">
        <v>0</v>
      </c>
      <c r="AG166">
        <v>281818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 s="32">
        <v>0</v>
      </c>
      <c r="AO166">
        <v>0</v>
      </c>
      <c r="AP166">
        <v>0</v>
      </c>
      <c r="AQ166">
        <v>0</v>
      </c>
      <c r="AR166">
        <v>0</v>
      </c>
      <c r="AS166">
        <v>1</v>
      </c>
      <c r="AT166">
        <v>1980</v>
      </c>
      <c r="AV166">
        <v>684</v>
      </c>
      <c r="AW166">
        <v>684</v>
      </c>
      <c r="AX166">
        <v>2</v>
      </c>
      <c r="AY166">
        <v>1</v>
      </c>
      <c r="AZ166">
        <v>2</v>
      </c>
      <c r="BC166" t="s">
        <v>233</v>
      </c>
      <c r="BS166" t="s">
        <v>10518</v>
      </c>
      <c r="BT166" t="s">
        <v>10519</v>
      </c>
      <c r="BV166" t="s">
        <v>10520</v>
      </c>
      <c r="BX166" t="s">
        <v>1619</v>
      </c>
      <c r="BY166" t="s">
        <v>149</v>
      </c>
      <c r="BZ166" t="s">
        <v>1620</v>
      </c>
      <c r="CB166" s="27">
        <v>37617</v>
      </c>
      <c r="CC166">
        <v>335000</v>
      </c>
      <c r="CD166" t="s">
        <v>210</v>
      </c>
      <c r="CE166" t="s">
        <v>151</v>
      </c>
      <c r="CF166" t="s">
        <v>383</v>
      </c>
      <c r="CG166" t="s">
        <v>10521</v>
      </c>
      <c r="CH166" s="27">
        <v>37221</v>
      </c>
      <c r="CI166">
        <v>300000</v>
      </c>
      <c r="CJ166" t="s">
        <v>210</v>
      </c>
      <c r="CK166" t="s">
        <v>151</v>
      </c>
      <c r="CL166" t="s">
        <v>151</v>
      </c>
      <c r="CM166" t="s">
        <v>10522</v>
      </c>
      <c r="CN166" s="27">
        <v>32813</v>
      </c>
      <c r="CO166">
        <v>126000</v>
      </c>
      <c r="CP166" t="s">
        <v>210</v>
      </c>
      <c r="CQ166" t="s">
        <v>151</v>
      </c>
      <c r="CR166" t="s">
        <v>151</v>
      </c>
      <c r="CS166" t="s">
        <v>10523</v>
      </c>
      <c r="CT166" s="27">
        <v>31107</v>
      </c>
      <c r="CU166">
        <v>125000</v>
      </c>
      <c r="CV166" t="s">
        <v>210</v>
      </c>
      <c r="CW166" t="s">
        <v>151</v>
      </c>
      <c r="CX166" t="s">
        <v>151</v>
      </c>
      <c r="CY166" t="s">
        <v>10524</v>
      </c>
      <c r="CZ166" t="s">
        <v>10525</v>
      </c>
      <c r="DA166" t="s">
        <v>154</v>
      </c>
      <c r="DB166" t="s">
        <v>242</v>
      </c>
      <c r="DE166">
        <v>1</v>
      </c>
      <c r="DF166">
        <v>1980</v>
      </c>
      <c r="DG166" t="s">
        <v>10526</v>
      </c>
      <c r="DH166">
        <v>7</v>
      </c>
      <c r="DI166" s="128" t="s">
        <v>156</v>
      </c>
      <c r="DJ1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6" s="130">
        <f>Table13[[#This Row],[JUST]]*Table13[[#This Row],[Storm Millage]]/1000</f>
        <v>0</v>
      </c>
      <c r="DL1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66" s="136">
        <f>Table13[[#This Row],[JUST]]*Table13[[#This Row],[Recreational Millage]]/1000</f>
        <v>2311.5102296711202</v>
      </c>
      <c r="DN166" s="137">
        <f>Table13[[#This Row],[Recreational Assessment]]+Table13[[#This Row],[Storm Assessment]]</f>
        <v>2311.5102296711202</v>
      </c>
      <c r="DO166" s="145" t="e">
        <f>Methodology!#REF!</f>
        <v>#REF!</v>
      </c>
      <c r="DP166" s="146" t="e">
        <f>(Table13[[#This Row],[JUST]]*Table13[[#This Row],[Ad Valorem Recreational Millage]])/1000</f>
        <v>#REF!</v>
      </c>
    </row>
    <row r="167" spans="1:120" x14ac:dyDescent="0.3">
      <c r="A167">
        <v>340</v>
      </c>
      <c r="B167">
        <v>1</v>
      </c>
      <c r="C167" s="165" t="s">
        <v>10527</v>
      </c>
      <c r="D167" t="s">
        <v>854</v>
      </c>
      <c r="E167" t="s">
        <v>1404</v>
      </c>
      <c r="F167">
        <v>10004603</v>
      </c>
      <c r="G167" s="32" t="s">
        <v>196</v>
      </c>
      <c r="H167" t="s">
        <v>299</v>
      </c>
      <c r="I167" t="s">
        <v>226</v>
      </c>
      <c r="J167">
        <v>1</v>
      </c>
      <c r="K167">
        <v>0</v>
      </c>
      <c r="L167">
        <v>0</v>
      </c>
      <c r="M167">
        <v>0.23408000000000001</v>
      </c>
      <c r="N167" t="s">
        <v>135</v>
      </c>
      <c r="O167" t="s">
        <v>136</v>
      </c>
      <c r="S167" t="s">
        <v>140</v>
      </c>
      <c r="V167" t="s">
        <v>205</v>
      </c>
      <c r="W167" t="s">
        <v>10528</v>
      </c>
      <c r="X167" t="s">
        <v>10529</v>
      </c>
      <c r="Y167" t="s">
        <v>10324</v>
      </c>
      <c r="AA167" t="s">
        <v>145</v>
      </c>
      <c r="AB167" t="s">
        <v>146</v>
      </c>
      <c r="AC167" s="119">
        <v>281818</v>
      </c>
      <c r="AD167">
        <v>281818</v>
      </c>
      <c r="AE167">
        <v>281818</v>
      </c>
      <c r="AF167">
        <v>0</v>
      </c>
      <c r="AG167">
        <v>281818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 s="32">
        <v>0</v>
      </c>
      <c r="AO167">
        <v>0</v>
      </c>
      <c r="AP167">
        <v>0</v>
      </c>
      <c r="AQ167">
        <v>0</v>
      </c>
      <c r="AR167">
        <v>0</v>
      </c>
      <c r="AS167">
        <v>1</v>
      </c>
      <c r="AT167">
        <v>1980</v>
      </c>
      <c r="AV167">
        <v>684</v>
      </c>
      <c r="AW167">
        <v>684</v>
      </c>
      <c r="AX167">
        <v>2</v>
      </c>
      <c r="AY167">
        <v>1</v>
      </c>
      <c r="AZ167">
        <v>2</v>
      </c>
      <c r="BC167" t="s">
        <v>233</v>
      </c>
      <c r="BS167" t="s">
        <v>10530</v>
      </c>
      <c r="BV167" t="s">
        <v>10531</v>
      </c>
      <c r="BX167" t="s">
        <v>7679</v>
      </c>
      <c r="BY167" t="s">
        <v>517</v>
      </c>
      <c r="BZ167" t="s">
        <v>10532</v>
      </c>
      <c r="CA167" t="s">
        <v>519</v>
      </c>
      <c r="CB167" s="27">
        <v>43838</v>
      </c>
      <c r="CC167">
        <v>345000</v>
      </c>
      <c r="CD167" t="s">
        <v>210</v>
      </c>
      <c r="CE167" t="s">
        <v>181</v>
      </c>
      <c r="CF167" t="s">
        <v>181</v>
      </c>
      <c r="CG167" t="s">
        <v>10533</v>
      </c>
      <c r="CH167" s="27">
        <v>41976</v>
      </c>
      <c r="CI167">
        <v>257500</v>
      </c>
      <c r="CJ167" t="s">
        <v>210</v>
      </c>
      <c r="CK167" t="s">
        <v>181</v>
      </c>
      <c r="CL167" t="s">
        <v>181</v>
      </c>
      <c r="CM167" t="s">
        <v>10534</v>
      </c>
      <c r="CN167" s="27">
        <v>40739</v>
      </c>
      <c r="CO167">
        <v>255800</v>
      </c>
      <c r="CP167" t="s">
        <v>210</v>
      </c>
      <c r="CQ167" t="s">
        <v>181</v>
      </c>
      <c r="CR167" t="s">
        <v>181</v>
      </c>
      <c r="CS167" t="s">
        <v>10535</v>
      </c>
      <c r="CT167" s="27">
        <v>37735</v>
      </c>
      <c r="CU167">
        <v>350000</v>
      </c>
      <c r="CV167" t="s">
        <v>210</v>
      </c>
      <c r="CW167" t="s">
        <v>151</v>
      </c>
      <c r="CX167" t="s">
        <v>151</v>
      </c>
      <c r="CY167" t="s">
        <v>10536</v>
      </c>
      <c r="CZ167" t="s">
        <v>10537</v>
      </c>
      <c r="DA167" t="s">
        <v>154</v>
      </c>
      <c r="DB167" t="s">
        <v>242</v>
      </c>
      <c r="DE167">
        <v>1</v>
      </c>
      <c r="DF167">
        <v>1980</v>
      </c>
      <c r="DG167" t="s">
        <v>10538</v>
      </c>
      <c r="DH167">
        <v>7</v>
      </c>
      <c r="DI167" s="128" t="s">
        <v>156</v>
      </c>
      <c r="DJ1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7" s="130">
        <f>Table13[[#This Row],[JUST]]*Table13[[#This Row],[Storm Millage]]/1000</f>
        <v>0</v>
      </c>
      <c r="DL1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67" s="136">
        <f>Table13[[#This Row],[JUST]]*Table13[[#This Row],[Recreational Millage]]/1000</f>
        <v>2311.5102296711202</v>
      </c>
      <c r="DN167" s="137">
        <f>Table13[[#This Row],[Recreational Assessment]]+Table13[[#This Row],[Storm Assessment]]</f>
        <v>2311.5102296711202</v>
      </c>
      <c r="DO167" s="145" t="e">
        <f>Methodology!#REF!</f>
        <v>#REF!</v>
      </c>
      <c r="DP167" s="146" t="e">
        <f>(Table13[[#This Row],[JUST]]*Table13[[#This Row],[Ad Valorem Recreational Millage]])/1000</f>
        <v>#REF!</v>
      </c>
    </row>
    <row r="168" spans="1:120" x14ac:dyDescent="0.3">
      <c r="A168">
        <v>233</v>
      </c>
      <c r="B168">
        <v>1</v>
      </c>
      <c r="C168" s="165" t="s">
        <v>10539</v>
      </c>
      <c r="D168" t="s">
        <v>854</v>
      </c>
      <c r="E168" t="s">
        <v>1415</v>
      </c>
      <c r="F168">
        <v>10004604</v>
      </c>
      <c r="G168" s="32" t="s">
        <v>196</v>
      </c>
      <c r="H168" t="s">
        <v>299</v>
      </c>
      <c r="I168" t="s">
        <v>226</v>
      </c>
      <c r="J168">
        <v>1</v>
      </c>
      <c r="K168">
        <v>0</v>
      </c>
      <c r="L168">
        <v>0</v>
      </c>
      <c r="M168">
        <v>0.23408000000000001</v>
      </c>
      <c r="N168" t="s">
        <v>135</v>
      </c>
      <c r="O168" t="s">
        <v>136</v>
      </c>
      <c r="S168" t="s">
        <v>140</v>
      </c>
      <c r="V168" t="s">
        <v>205</v>
      </c>
      <c r="W168" t="s">
        <v>10540</v>
      </c>
      <c r="X168" t="s">
        <v>10541</v>
      </c>
      <c r="Y168" t="s">
        <v>10324</v>
      </c>
      <c r="AA168" t="s">
        <v>145</v>
      </c>
      <c r="AB168" t="s">
        <v>146</v>
      </c>
      <c r="AC168" s="119">
        <v>281818</v>
      </c>
      <c r="AD168">
        <v>281818</v>
      </c>
      <c r="AE168">
        <v>281818</v>
      </c>
      <c r="AF168">
        <v>0</v>
      </c>
      <c r="AG168">
        <v>281818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 s="32">
        <v>0</v>
      </c>
      <c r="AO168">
        <v>0</v>
      </c>
      <c r="AP168">
        <v>0</v>
      </c>
      <c r="AQ168">
        <v>0</v>
      </c>
      <c r="AR168">
        <v>0</v>
      </c>
      <c r="AS168">
        <v>1</v>
      </c>
      <c r="AT168">
        <v>1980</v>
      </c>
      <c r="AV168">
        <v>684</v>
      </c>
      <c r="AW168">
        <v>684</v>
      </c>
      <c r="AX168">
        <v>2</v>
      </c>
      <c r="AY168">
        <v>1</v>
      </c>
      <c r="AZ168">
        <v>2</v>
      </c>
      <c r="BC168" t="s">
        <v>233</v>
      </c>
      <c r="BS168" t="s">
        <v>10542</v>
      </c>
      <c r="BV168" t="s">
        <v>10543</v>
      </c>
      <c r="BX168" t="s">
        <v>10544</v>
      </c>
      <c r="BY168" t="s">
        <v>149</v>
      </c>
      <c r="BZ168" t="s">
        <v>10545</v>
      </c>
      <c r="CB168" s="27">
        <v>42753</v>
      </c>
      <c r="CC168">
        <v>315000</v>
      </c>
      <c r="CD168" t="s">
        <v>210</v>
      </c>
      <c r="CE168" t="s">
        <v>181</v>
      </c>
      <c r="CF168" t="s">
        <v>181</v>
      </c>
      <c r="CG168" t="s">
        <v>10546</v>
      </c>
      <c r="CH168" s="27">
        <v>36971</v>
      </c>
      <c r="CI168">
        <v>285000</v>
      </c>
      <c r="CJ168" t="s">
        <v>210</v>
      </c>
      <c r="CK168" t="s">
        <v>151</v>
      </c>
      <c r="CL168" t="s">
        <v>151</v>
      </c>
      <c r="CM168" t="s">
        <v>10547</v>
      </c>
      <c r="CN168" s="27">
        <v>35794</v>
      </c>
      <c r="CO168">
        <v>242000</v>
      </c>
      <c r="CP168" t="s">
        <v>210</v>
      </c>
      <c r="CQ168" t="s">
        <v>151</v>
      </c>
      <c r="CR168" t="s">
        <v>151</v>
      </c>
      <c r="CS168" t="s">
        <v>10548</v>
      </c>
      <c r="CT168" s="27">
        <v>33786</v>
      </c>
      <c r="CU168">
        <v>150500</v>
      </c>
      <c r="CV168" t="s">
        <v>210</v>
      </c>
      <c r="CW168" t="s">
        <v>151</v>
      </c>
      <c r="CX168" t="s">
        <v>151</v>
      </c>
      <c r="CY168" t="s">
        <v>10549</v>
      </c>
      <c r="CZ168" t="s">
        <v>10550</v>
      </c>
      <c r="DA168" t="s">
        <v>154</v>
      </c>
      <c r="DB168" t="s">
        <v>242</v>
      </c>
      <c r="DE168">
        <v>1</v>
      </c>
      <c r="DF168">
        <v>1980</v>
      </c>
      <c r="DG168" t="s">
        <v>10551</v>
      </c>
      <c r="DH168">
        <v>7</v>
      </c>
      <c r="DI168" s="128" t="s">
        <v>156</v>
      </c>
      <c r="DJ1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8" s="130">
        <f>Table13[[#This Row],[JUST]]*Table13[[#This Row],[Storm Millage]]/1000</f>
        <v>0</v>
      </c>
      <c r="DL1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68" s="136">
        <f>Table13[[#This Row],[JUST]]*Table13[[#This Row],[Recreational Millage]]/1000</f>
        <v>2311.5102296711202</v>
      </c>
      <c r="DN168" s="137">
        <f>Table13[[#This Row],[Recreational Assessment]]+Table13[[#This Row],[Storm Assessment]]</f>
        <v>2311.5102296711202</v>
      </c>
      <c r="DO168" s="145" t="e">
        <f>Methodology!#REF!</f>
        <v>#REF!</v>
      </c>
      <c r="DP168" s="146" t="e">
        <f>(Table13[[#This Row],[JUST]]*Table13[[#This Row],[Ad Valorem Recreational Millage]])/1000</f>
        <v>#REF!</v>
      </c>
    </row>
    <row r="169" spans="1:120" x14ac:dyDescent="0.3">
      <c r="A169">
        <v>300</v>
      </c>
      <c r="B169">
        <v>1</v>
      </c>
      <c r="C169" s="165" t="s">
        <v>10552</v>
      </c>
      <c r="D169" t="s">
        <v>854</v>
      </c>
      <c r="E169" t="s">
        <v>1468</v>
      </c>
      <c r="F169">
        <v>10004605</v>
      </c>
      <c r="G169" s="32" t="s">
        <v>196</v>
      </c>
      <c r="H169" t="s">
        <v>299</v>
      </c>
      <c r="I169" t="s">
        <v>226</v>
      </c>
      <c r="J169">
        <v>1</v>
      </c>
      <c r="K169">
        <v>0</v>
      </c>
      <c r="L169">
        <v>0</v>
      </c>
      <c r="M169">
        <v>0.23408000000000001</v>
      </c>
      <c r="N169" t="s">
        <v>135</v>
      </c>
      <c r="O169" t="s">
        <v>136</v>
      </c>
      <c r="S169" t="s">
        <v>140</v>
      </c>
      <c r="V169" t="s">
        <v>205</v>
      </c>
      <c r="W169" t="s">
        <v>10553</v>
      </c>
      <c r="X169" t="s">
        <v>10554</v>
      </c>
      <c r="Y169" t="s">
        <v>10324</v>
      </c>
      <c r="AA169" t="s">
        <v>145</v>
      </c>
      <c r="AB169" t="s">
        <v>146</v>
      </c>
      <c r="AC169" s="119">
        <v>281818</v>
      </c>
      <c r="AD169">
        <v>281818</v>
      </c>
      <c r="AE169">
        <v>281818</v>
      </c>
      <c r="AF169">
        <v>0</v>
      </c>
      <c r="AG169">
        <v>281818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 s="32">
        <v>0</v>
      </c>
      <c r="AO169">
        <v>0</v>
      </c>
      <c r="AP169">
        <v>0</v>
      </c>
      <c r="AQ169">
        <v>0</v>
      </c>
      <c r="AR169">
        <v>0</v>
      </c>
      <c r="AS169">
        <v>1</v>
      </c>
      <c r="AT169">
        <v>1980</v>
      </c>
      <c r="AV169">
        <v>684</v>
      </c>
      <c r="AW169">
        <v>684</v>
      </c>
      <c r="AX169">
        <v>2</v>
      </c>
      <c r="AY169">
        <v>1</v>
      </c>
      <c r="AZ169">
        <v>2</v>
      </c>
      <c r="BC169" t="s">
        <v>233</v>
      </c>
      <c r="BS169" t="s">
        <v>10382</v>
      </c>
      <c r="BV169" t="s">
        <v>10555</v>
      </c>
      <c r="BX169" t="s">
        <v>5368</v>
      </c>
      <c r="BY169" t="s">
        <v>194</v>
      </c>
      <c r="BZ169" t="s">
        <v>5369</v>
      </c>
      <c r="CB169" s="27">
        <v>44102</v>
      </c>
      <c r="CC169">
        <v>345000</v>
      </c>
      <c r="CD169" t="s">
        <v>210</v>
      </c>
      <c r="CE169" t="s">
        <v>181</v>
      </c>
      <c r="CF169" t="s">
        <v>181</v>
      </c>
      <c r="CG169" t="s">
        <v>10556</v>
      </c>
      <c r="CH169" s="27">
        <v>40695</v>
      </c>
      <c r="CI169">
        <v>273600</v>
      </c>
      <c r="CJ169" t="s">
        <v>210</v>
      </c>
      <c r="CK169" t="s">
        <v>181</v>
      </c>
      <c r="CL169" t="s">
        <v>181</v>
      </c>
      <c r="CM169" t="s">
        <v>10557</v>
      </c>
      <c r="CN169" s="27">
        <v>38171</v>
      </c>
      <c r="CO169">
        <v>395000</v>
      </c>
      <c r="CP169" t="s">
        <v>210</v>
      </c>
      <c r="CQ169" t="s">
        <v>151</v>
      </c>
      <c r="CR169" t="s">
        <v>959</v>
      </c>
      <c r="CS169" t="s">
        <v>10558</v>
      </c>
      <c r="CT169" s="27">
        <v>31868</v>
      </c>
      <c r="CU169">
        <v>126500</v>
      </c>
      <c r="CV169" t="s">
        <v>210</v>
      </c>
      <c r="CW169" t="s">
        <v>151</v>
      </c>
      <c r="CX169" t="s">
        <v>151</v>
      </c>
      <c r="CY169" t="s">
        <v>10559</v>
      </c>
      <c r="CZ169" t="s">
        <v>10560</v>
      </c>
      <c r="DA169" t="s">
        <v>154</v>
      </c>
      <c r="DB169" t="s">
        <v>242</v>
      </c>
      <c r="DE169">
        <v>1</v>
      </c>
      <c r="DF169">
        <v>1980</v>
      </c>
      <c r="DG169" t="s">
        <v>10561</v>
      </c>
      <c r="DH169">
        <v>7</v>
      </c>
      <c r="DI169" s="128" t="s">
        <v>156</v>
      </c>
      <c r="DJ1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69" s="130">
        <f>Table13[[#This Row],[JUST]]*Table13[[#This Row],[Storm Millage]]/1000</f>
        <v>0</v>
      </c>
      <c r="DL1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69" s="136">
        <f>Table13[[#This Row],[JUST]]*Table13[[#This Row],[Recreational Millage]]/1000</f>
        <v>2311.5102296711202</v>
      </c>
      <c r="DN169" s="137">
        <f>Table13[[#This Row],[Recreational Assessment]]+Table13[[#This Row],[Storm Assessment]]</f>
        <v>2311.5102296711202</v>
      </c>
      <c r="DO169" s="145" t="e">
        <f>Methodology!#REF!</f>
        <v>#REF!</v>
      </c>
      <c r="DP169" s="146" t="e">
        <f>(Table13[[#This Row],[JUST]]*Table13[[#This Row],[Ad Valorem Recreational Millage]])/1000</f>
        <v>#REF!</v>
      </c>
    </row>
    <row r="170" spans="1:120" x14ac:dyDescent="0.3">
      <c r="A170">
        <v>124</v>
      </c>
      <c r="B170">
        <v>1</v>
      </c>
      <c r="C170" s="165" t="s">
        <v>10562</v>
      </c>
      <c r="D170" t="s">
        <v>854</v>
      </c>
      <c r="E170" t="s">
        <v>1482</v>
      </c>
      <c r="F170">
        <v>10004606</v>
      </c>
      <c r="G170" s="32" t="s">
        <v>196</v>
      </c>
      <c r="H170" t="s">
        <v>299</v>
      </c>
      <c r="I170" t="s">
        <v>226</v>
      </c>
      <c r="J170">
        <v>1</v>
      </c>
      <c r="K170">
        <v>0</v>
      </c>
      <c r="L170">
        <v>0</v>
      </c>
      <c r="M170">
        <v>0.23408000000000001</v>
      </c>
      <c r="N170" t="s">
        <v>135</v>
      </c>
      <c r="O170" t="s">
        <v>136</v>
      </c>
      <c r="S170" t="s">
        <v>140</v>
      </c>
      <c r="V170" t="s">
        <v>205</v>
      </c>
      <c r="W170" t="s">
        <v>10563</v>
      </c>
      <c r="X170" t="s">
        <v>10564</v>
      </c>
      <c r="Y170" t="s">
        <v>10324</v>
      </c>
      <c r="AA170" t="s">
        <v>145</v>
      </c>
      <c r="AB170" t="s">
        <v>146</v>
      </c>
      <c r="AC170" s="119">
        <v>281818</v>
      </c>
      <c r="AD170">
        <v>281818</v>
      </c>
      <c r="AE170">
        <v>281818</v>
      </c>
      <c r="AF170">
        <v>0</v>
      </c>
      <c r="AG170">
        <v>281818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 s="32">
        <v>0</v>
      </c>
      <c r="AO170">
        <v>0</v>
      </c>
      <c r="AP170">
        <v>0</v>
      </c>
      <c r="AQ170">
        <v>0</v>
      </c>
      <c r="AR170">
        <v>0</v>
      </c>
      <c r="AS170">
        <v>1</v>
      </c>
      <c r="AT170">
        <v>1980</v>
      </c>
      <c r="AV170">
        <v>684</v>
      </c>
      <c r="AW170">
        <v>684</v>
      </c>
      <c r="AX170">
        <v>2</v>
      </c>
      <c r="AY170">
        <v>1</v>
      </c>
      <c r="AZ170">
        <v>2</v>
      </c>
      <c r="BC170" t="s">
        <v>233</v>
      </c>
      <c r="BS170" t="s">
        <v>10565</v>
      </c>
      <c r="BV170" t="s">
        <v>10566</v>
      </c>
      <c r="BX170" t="s">
        <v>10567</v>
      </c>
      <c r="BY170" t="s">
        <v>785</v>
      </c>
      <c r="BZ170" t="s">
        <v>10568</v>
      </c>
      <c r="CB170" s="27">
        <v>37321</v>
      </c>
      <c r="CC170">
        <v>300000</v>
      </c>
      <c r="CD170" t="s">
        <v>210</v>
      </c>
      <c r="CE170" t="s">
        <v>151</v>
      </c>
      <c r="CF170" t="s">
        <v>383</v>
      </c>
      <c r="CG170" t="s">
        <v>10569</v>
      </c>
      <c r="CH170" s="27">
        <v>36784</v>
      </c>
      <c r="CI170">
        <v>235000</v>
      </c>
      <c r="CJ170" t="s">
        <v>210</v>
      </c>
      <c r="CK170" t="s">
        <v>151</v>
      </c>
      <c r="CL170" t="s">
        <v>151</v>
      </c>
      <c r="CM170" t="s">
        <v>10570</v>
      </c>
      <c r="CZ170" t="s">
        <v>10571</v>
      </c>
      <c r="DA170" t="s">
        <v>154</v>
      </c>
      <c r="DB170" t="s">
        <v>242</v>
      </c>
      <c r="DE170">
        <v>1</v>
      </c>
      <c r="DF170">
        <v>1980</v>
      </c>
      <c r="DG170" t="s">
        <v>10572</v>
      </c>
      <c r="DH170">
        <v>7</v>
      </c>
      <c r="DI170" s="128" t="s">
        <v>156</v>
      </c>
      <c r="DJ1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0" s="130">
        <f>Table13[[#This Row],[JUST]]*Table13[[#This Row],[Storm Millage]]/1000</f>
        <v>0</v>
      </c>
      <c r="DL1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70" s="136">
        <f>Table13[[#This Row],[JUST]]*Table13[[#This Row],[Recreational Millage]]/1000</f>
        <v>2311.5102296711202</v>
      </c>
      <c r="DN170" s="137">
        <f>Table13[[#This Row],[Recreational Assessment]]+Table13[[#This Row],[Storm Assessment]]</f>
        <v>2311.5102296711202</v>
      </c>
      <c r="DO170" s="145" t="e">
        <f>Methodology!#REF!</f>
        <v>#REF!</v>
      </c>
      <c r="DP170" s="146" t="e">
        <f>(Table13[[#This Row],[JUST]]*Table13[[#This Row],[Ad Valorem Recreational Millage]])/1000</f>
        <v>#REF!</v>
      </c>
    </row>
    <row r="171" spans="1:120" x14ac:dyDescent="0.3">
      <c r="A171">
        <v>252</v>
      </c>
      <c r="B171">
        <v>1</v>
      </c>
      <c r="C171" s="165" t="s">
        <v>10573</v>
      </c>
      <c r="D171" t="s">
        <v>854</v>
      </c>
      <c r="E171" t="s">
        <v>1496</v>
      </c>
      <c r="F171">
        <v>10004607</v>
      </c>
      <c r="G171" s="32" t="s">
        <v>196</v>
      </c>
      <c r="H171" t="s">
        <v>299</v>
      </c>
      <c r="I171" t="s">
        <v>226</v>
      </c>
      <c r="J171">
        <v>1</v>
      </c>
      <c r="K171">
        <v>0</v>
      </c>
      <c r="L171">
        <v>0</v>
      </c>
      <c r="M171">
        <v>0.23408000000000001</v>
      </c>
      <c r="N171" t="s">
        <v>135</v>
      </c>
      <c r="O171" t="s">
        <v>136</v>
      </c>
      <c r="S171" t="s">
        <v>140</v>
      </c>
      <c r="V171" t="s">
        <v>205</v>
      </c>
      <c r="W171" t="s">
        <v>10574</v>
      </c>
      <c r="X171" t="s">
        <v>10575</v>
      </c>
      <c r="Y171" t="s">
        <v>10324</v>
      </c>
      <c r="AA171" t="s">
        <v>145</v>
      </c>
      <c r="AB171" t="s">
        <v>146</v>
      </c>
      <c r="AC171" s="119">
        <v>281818</v>
      </c>
      <c r="AD171">
        <v>281818</v>
      </c>
      <c r="AE171">
        <v>281818</v>
      </c>
      <c r="AF171">
        <v>0</v>
      </c>
      <c r="AG171">
        <v>281818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 s="32">
        <v>0</v>
      </c>
      <c r="AO171">
        <v>0</v>
      </c>
      <c r="AP171">
        <v>0</v>
      </c>
      <c r="AQ171">
        <v>0</v>
      </c>
      <c r="AR171">
        <v>0</v>
      </c>
      <c r="AS171">
        <v>1</v>
      </c>
      <c r="AT171">
        <v>1980</v>
      </c>
      <c r="AV171">
        <v>684</v>
      </c>
      <c r="AW171">
        <v>684</v>
      </c>
      <c r="AX171">
        <v>2</v>
      </c>
      <c r="AY171">
        <v>1</v>
      </c>
      <c r="AZ171">
        <v>2</v>
      </c>
      <c r="BC171" t="s">
        <v>233</v>
      </c>
      <c r="BS171" t="s">
        <v>10576</v>
      </c>
      <c r="BV171" t="s">
        <v>10577</v>
      </c>
      <c r="BX171" t="s">
        <v>10578</v>
      </c>
      <c r="BY171" t="s">
        <v>194</v>
      </c>
      <c r="BZ171" t="s">
        <v>10579</v>
      </c>
      <c r="CB171" s="27">
        <v>44138</v>
      </c>
      <c r="CC171">
        <v>390000</v>
      </c>
      <c r="CD171" t="s">
        <v>210</v>
      </c>
      <c r="CE171" t="s">
        <v>181</v>
      </c>
      <c r="CF171" t="s">
        <v>181</v>
      </c>
      <c r="CG171" t="s">
        <v>10580</v>
      </c>
      <c r="CH171" s="27">
        <v>40722</v>
      </c>
      <c r="CI171">
        <v>215000</v>
      </c>
      <c r="CJ171" t="s">
        <v>210</v>
      </c>
      <c r="CK171" t="s">
        <v>181</v>
      </c>
      <c r="CL171" t="s">
        <v>181</v>
      </c>
      <c r="CM171" t="s">
        <v>10581</v>
      </c>
      <c r="CN171" s="27">
        <v>37032</v>
      </c>
      <c r="CO171">
        <v>283000</v>
      </c>
      <c r="CP171" t="s">
        <v>210</v>
      </c>
      <c r="CQ171" t="s">
        <v>151</v>
      </c>
      <c r="CR171" t="s">
        <v>151</v>
      </c>
      <c r="CS171" t="s">
        <v>10582</v>
      </c>
      <c r="CT171" s="27">
        <v>35681</v>
      </c>
      <c r="CU171">
        <v>246900</v>
      </c>
      <c r="CV171" t="s">
        <v>210</v>
      </c>
      <c r="CW171" t="s">
        <v>151</v>
      </c>
      <c r="CX171" t="s">
        <v>181</v>
      </c>
      <c r="CY171" t="s">
        <v>10583</v>
      </c>
      <c r="CZ171" t="s">
        <v>10584</v>
      </c>
      <c r="DA171" t="s">
        <v>154</v>
      </c>
      <c r="DB171" t="s">
        <v>242</v>
      </c>
      <c r="DE171">
        <v>1</v>
      </c>
      <c r="DF171">
        <v>1980</v>
      </c>
      <c r="DG171" t="s">
        <v>10585</v>
      </c>
      <c r="DH171">
        <v>7</v>
      </c>
      <c r="DI171" s="128" t="s">
        <v>156</v>
      </c>
      <c r="DJ1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1" s="130">
        <f>Table13[[#This Row],[JUST]]*Table13[[#This Row],[Storm Millage]]/1000</f>
        <v>0</v>
      </c>
      <c r="DL1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71" s="136">
        <f>Table13[[#This Row],[JUST]]*Table13[[#This Row],[Recreational Millage]]/1000</f>
        <v>2311.5102296711202</v>
      </c>
      <c r="DN171" s="137">
        <f>Table13[[#This Row],[Recreational Assessment]]+Table13[[#This Row],[Storm Assessment]]</f>
        <v>2311.5102296711202</v>
      </c>
      <c r="DO171" s="145" t="e">
        <f>Methodology!#REF!</f>
        <v>#REF!</v>
      </c>
      <c r="DP171" s="146" t="e">
        <f>(Table13[[#This Row],[JUST]]*Table13[[#This Row],[Ad Valorem Recreational Millage]])/1000</f>
        <v>#REF!</v>
      </c>
    </row>
    <row r="172" spans="1:120" x14ac:dyDescent="0.3">
      <c r="A172">
        <v>119</v>
      </c>
      <c r="B172">
        <v>1</v>
      </c>
      <c r="C172" s="165" t="s">
        <v>10586</v>
      </c>
      <c r="D172" t="s">
        <v>854</v>
      </c>
      <c r="E172" t="s">
        <v>1510</v>
      </c>
      <c r="F172">
        <v>10004608</v>
      </c>
      <c r="G172" s="32" t="s">
        <v>196</v>
      </c>
      <c r="H172" t="s">
        <v>299</v>
      </c>
      <c r="I172" t="s">
        <v>226</v>
      </c>
      <c r="J172">
        <v>1</v>
      </c>
      <c r="K172">
        <v>0</v>
      </c>
      <c r="L172">
        <v>0</v>
      </c>
      <c r="M172">
        <v>0.23408000000000001</v>
      </c>
      <c r="N172" t="s">
        <v>135</v>
      </c>
      <c r="O172" t="s">
        <v>136</v>
      </c>
      <c r="S172" t="s">
        <v>140</v>
      </c>
      <c r="V172" t="s">
        <v>205</v>
      </c>
      <c r="W172" t="s">
        <v>10587</v>
      </c>
      <c r="X172" t="s">
        <v>10588</v>
      </c>
      <c r="Y172" t="s">
        <v>10324</v>
      </c>
      <c r="AA172" t="s">
        <v>145</v>
      </c>
      <c r="AB172" t="s">
        <v>146</v>
      </c>
      <c r="AC172" s="119">
        <v>281818</v>
      </c>
      <c r="AD172">
        <v>281818</v>
      </c>
      <c r="AE172">
        <v>281818</v>
      </c>
      <c r="AF172">
        <v>0</v>
      </c>
      <c r="AG172">
        <v>281818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 s="32">
        <v>0</v>
      </c>
      <c r="AO172">
        <v>0</v>
      </c>
      <c r="AP172">
        <v>0</v>
      </c>
      <c r="AQ172">
        <v>0</v>
      </c>
      <c r="AR172">
        <v>0</v>
      </c>
      <c r="AS172">
        <v>1</v>
      </c>
      <c r="AT172">
        <v>1980</v>
      </c>
      <c r="AV172">
        <v>684</v>
      </c>
      <c r="AW172">
        <v>684</v>
      </c>
      <c r="AX172">
        <v>2</v>
      </c>
      <c r="AY172">
        <v>1</v>
      </c>
      <c r="AZ172">
        <v>2</v>
      </c>
      <c r="BC172" t="s">
        <v>233</v>
      </c>
      <c r="BS172" t="s">
        <v>10589</v>
      </c>
      <c r="BV172" t="s">
        <v>10590</v>
      </c>
      <c r="BX172" t="s">
        <v>7679</v>
      </c>
      <c r="BY172" t="s">
        <v>517</v>
      </c>
      <c r="BZ172" t="s">
        <v>10591</v>
      </c>
      <c r="CA172" t="s">
        <v>519</v>
      </c>
      <c r="CB172" s="27">
        <v>42538</v>
      </c>
      <c r="CC172">
        <v>240000</v>
      </c>
      <c r="CD172" t="s">
        <v>210</v>
      </c>
      <c r="CE172" t="s">
        <v>320</v>
      </c>
      <c r="CF172" t="s">
        <v>320</v>
      </c>
      <c r="CG172" t="s">
        <v>10592</v>
      </c>
      <c r="CH172" s="27">
        <v>32752</v>
      </c>
      <c r="CI172">
        <v>127000</v>
      </c>
      <c r="CJ172" t="s">
        <v>210</v>
      </c>
      <c r="CK172" t="s">
        <v>151</v>
      </c>
      <c r="CL172" t="s">
        <v>151</v>
      </c>
      <c r="CM172" t="s">
        <v>10593</v>
      </c>
      <c r="CN172" s="27">
        <v>32021</v>
      </c>
      <c r="CO172">
        <v>122500</v>
      </c>
      <c r="CP172" t="s">
        <v>210</v>
      </c>
      <c r="CQ172" t="s">
        <v>151</v>
      </c>
      <c r="CR172" t="s">
        <v>151</v>
      </c>
      <c r="CS172" t="s">
        <v>10594</v>
      </c>
      <c r="CZ172" t="s">
        <v>10595</v>
      </c>
      <c r="DA172" t="s">
        <v>154</v>
      </c>
      <c r="DB172" t="s">
        <v>242</v>
      </c>
      <c r="DE172">
        <v>1</v>
      </c>
      <c r="DF172">
        <v>1980</v>
      </c>
      <c r="DG172" t="s">
        <v>10596</v>
      </c>
      <c r="DH172">
        <v>7</v>
      </c>
      <c r="DI172" s="128" t="s">
        <v>156</v>
      </c>
      <c r="DJ1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2" s="130">
        <f>Table13[[#This Row],[JUST]]*Table13[[#This Row],[Storm Millage]]/1000</f>
        <v>0</v>
      </c>
      <c r="DL1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72" s="136">
        <f>Table13[[#This Row],[JUST]]*Table13[[#This Row],[Recreational Millage]]/1000</f>
        <v>2311.5102296711202</v>
      </c>
      <c r="DN172" s="137">
        <f>Table13[[#This Row],[Recreational Assessment]]+Table13[[#This Row],[Storm Assessment]]</f>
        <v>2311.5102296711202</v>
      </c>
      <c r="DO172" s="145" t="e">
        <f>Methodology!#REF!</f>
        <v>#REF!</v>
      </c>
      <c r="DP172" s="146" t="e">
        <f>(Table13[[#This Row],[JUST]]*Table13[[#This Row],[Ad Valorem Recreational Millage]])/1000</f>
        <v>#REF!</v>
      </c>
    </row>
    <row r="173" spans="1:120" x14ac:dyDescent="0.3">
      <c r="A173">
        <v>464</v>
      </c>
      <c r="B173">
        <v>1</v>
      </c>
      <c r="C173" s="165" t="s">
        <v>10867</v>
      </c>
      <c r="D173" t="s">
        <v>777</v>
      </c>
      <c r="E173" t="s">
        <v>1121</v>
      </c>
      <c r="F173">
        <v>10004522</v>
      </c>
      <c r="G173" s="32" t="s">
        <v>196</v>
      </c>
      <c r="H173" t="s">
        <v>299</v>
      </c>
      <c r="I173" t="s">
        <v>226</v>
      </c>
      <c r="J173">
        <v>1</v>
      </c>
      <c r="K173">
        <v>0</v>
      </c>
      <c r="L173">
        <v>0</v>
      </c>
      <c r="M173">
        <v>0.12670000000000001</v>
      </c>
      <c r="N173" t="s">
        <v>135</v>
      </c>
      <c r="O173" t="s">
        <v>136</v>
      </c>
      <c r="S173" t="s">
        <v>140</v>
      </c>
      <c r="V173" t="s">
        <v>205</v>
      </c>
      <c r="W173" t="s">
        <v>10868</v>
      </c>
      <c r="X173" t="s">
        <v>10869</v>
      </c>
      <c r="Y173" t="s">
        <v>10324</v>
      </c>
      <c r="AA173" t="s">
        <v>145</v>
      </c>
      <c r="AB173" t="s">
        <v>146</v>
      </c>
      <c r="AC173" s="119">
        <v>281818</v>
      </c>
      <c r="AD173">
        <v>281818</v>
      </c>
      <c r="AE173">
        <v>281818</v>
      </c>
      <c r="AF173">
        <v>0</v>
      </c>
      <c r="AG173">
        <v>281818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 s="32">
        <v>0</v>
      </c>
      <c r="AO173">
        <v>0</v>
      </c>
      <c r="AP173">
        <v>0</v>
      </c>
      <c r="AQ173">
        <v>0</v>
      </c>
      <c r="AR173">
        <v>0</v>
      </c>
      <c r="AS173">
        <v>1</v>
      </c>
      <c r="AT173">
        <v>1979</v>
      </c>
      <c r="AV173">
        <v>684</v>
      </c>
      <c r="AW173">
        <v>684</v>
      </c>
      <c r="AX173">
        <v>2</v>
      </c>
      <c r="AY173">
        <v>1</v>
      </c>
      <c r="AZ173">
        <v>2</v>
      </c>
      <c r="BC173" t="s">
        <v>233</v>
      </c>
      <c r="BS173" t="s">
        <v>10870</v>
      </c>
      <c r="BV173" t="s">
        <v>10871</v>
      </c>
      <c r="BX173" t="s">
        <v>10872</v>
      </c>
      <c r="BY173" t="s">
        <v>238</v>
      </c>
      <c r="BZ173" t="s">
        <v>10873</v>
      </c>
      <c r="CB173" s="27">
        <v>42537</v>
      </c>
      <c r="CC173">
        <v>275000</v>
      </c>
      <c r="CD173" t="s">
        <v>210</v>
      </c>
      <c r="CE173" t="s">
        <v>181</v>
      </c>
      <c r="CF173" t="s">
        <v>181</v>
      </c>
      <c r="CG173" t="s">
        <v>10874</v>
      </c>
      <c r="CH173" s="27">
        <v>38068</v>
      </c>
      <c r="CI173">
        <v>370000</v>
      </c>
      <c r="CJ173" t="s">
        <v>210</v>
      </c>
      <c r="CK173" t="s">
        <v>151</v>
      </c>
      <c r="CL173" t="s">
        <v>959</v>
      </c>
      <c r="CM173" t="s">
        <v>10875</v>
      </c>
      <c r="CN173" s="27">
        <v>37461</v>
      </c>
      <c r="CO173">
        <v>310000</v>
      </c>
      <c r="CP173" t="s">
        <v>210</v>
      </c>
      <c r="CQ173" t="s">
        <v>151</v>
      </c>
      <c r="CR173" t="s">
        <v>151</v>
      </c>
      <c r="CS173" t="s">
        <v>10876</v>
      </c>
      <c r="CT173" s="27">
        <v>32051</v>
      </c>
      <c r="CU173">
        <v>112000</v>
      </c>
      <c r="CV173" t="s">
        <v>210</v>
      </c>
      <c r="CW173" t="s">
        <v>151</v>
      </c>
      <c r="CX173" t="s">
        <v>151</v>
      </c>
      <c r="CY173" t="s">
        <v>10877</v>
      </c>
      <c r="CZ173" t="s">
        <v>10878</v>
      </c>
      <c r="DA173" t="s">
        <v>154</v>
      </c>
      <c r="DB173" t="s">
        <v>242</v>
      </c>
      <c r="DE173">
        <v>1</v>
      </c>
      <c r="DF173">
        <v>1980</v>
      </c>
      <c r="DG173" t="s">
        <v>10879</v>
      </c>
      <c r="DH173">
        <v>7</v>
      </c>
      <c r="DI173" s="128" t="s">
        <v>156</v>
      </c>
      <c r="DJ1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3" s="130">
        <f>Table13[[#This Row],[JUST]]*Table13[[#This Row],[Storm Millage]]/1000</f>
        <v>0</v>
      </c>
      <c r="DL1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73" s="136">
        <f>Table13[[#This Row],[JUST]]*Table13[[#This Row],[Recreational Millage]]/1000</f>
        <v>2311.5102296711202</v>
      </c>
      <c r="DN173" s="137">
        <f>Table13[[#This Row],[Recreational Assessment]]+Table13[[#This Row],[Storm Assessment]]</f>
        <v>2311.5102296711202</v>
      </c>
      <c r="DO173" s="145" t="e">
        <f>Methodology!#REF!</f>
        <v>#REF!</v>
      </c>
      <c r="DP173" s="146" t="e">
        <f>(Table13[[#This Row],[JUST]]*Table13[[#This Row],[Ad Valorem Recreational Millage]])/1000</f>
        <v>#REF!</v>
      </c>
    </row>
    <row r="174" spans="1:120" x14ac:dyDescent="0.3">
      <c r="A174">
        <v>463</v>
      </c>
      <c r="B174">
        <v>1</v>
      </c>
      <c r="C174" s="165" t="s">
        <v>10880</v>
      </c>
      <c r="D174" t="s">
        <v>777</v>
      </c>
      <c r="E174" t="s">
        <v>1262</v>
      </c>
      <c r="F174">
        <v>10004523</v>
      </c>
      <c r="G174" s="32" t="s">
        <v>196</v>
      </c>
      <c r="H174" t="s">
        <v>299</v>
      </c>
      <c r="I174" t="s">
        <v>226</v>
      </c>
      <c r="J174">
        <v>1</v>
      </c>
      <c r="K174">
        <v>0</v>
      </c>
      <c r="L174">
        <v>0</v>
      </c>
      <c r="M174">
        <v>0.12670000000000001</v>
      </c>
      <c r="N174" t="s">
        <v>135</v>
      </c>
      <c r="O174" t="s">
        <v>136</v>
      </c>
      <c r="S174" t="s">
        <v>140</v>
      </c>
      <c r="V174" t="s">
        <v>205</v>
      </c>
      <c r="W174" t="s">
        <v>10881</v>
      </c>
      <c r="X174" t="s">
        <v>10882</v>
      </c>
      <c r="Y174" t="s">
        <v>10324</v>
      </c>
      <c r="AA174" t="s">
        <v>145</v>
      </c>
      <c r="AB174" t="s">
        <v>146</v>
      </c>
      <c r="AC174" s="119">
        <v>281818</v>
      </c>
      <c r="AD174">
        <v>281818</v>
      </c>
      <c r="AE174">
        <v>281818</v>
      </c>
      <c r="AF174">
        <v>0</v>
      </c>
      <c r="AG174">
        <v>281818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 s="32">
        <v>0</v>
      </c>
      <c r="AO174">
        <v>0</v>
      </c>
      <c r="AP174">
        <v>0</v>
      </c>
      <c r="AQ174">
        <v>0</v>
      </c>
      <c r="AR174">
        <v>0</v>
      </c>
      <c r="AS174">
        <v>1</v>
      </c>
      <c r="AT174">
        <v>1979</v>
      </c>
      <c r="AV174">
        <v>684</v>
      </c>
      <c r="AW174">
        <v>684</v>
      </c>
      <c r="AX174">
        <v>2</v>
      </c>
      <c r="AY174">
        <v>1</v>
      </c>
      <c r="AZ174">
        <v>2</v>
      </c>
      <c r="BC174" t="s">
        <v>233</v>
      </c>
      <c r="BS174" t="s">
        <v>10883</v>
      </c>
      <c r="BV174" t="s">
        <v>10884</v>
      </c>
      <c r="BX174" t="s">
        <v>10885</v>
      </c>
      <c r="BY174" t="s">
        <v>430</v>
      </c>
      <c r="BZ174" t="s">
        <v>10886</v>
      </c>
      <c r="CB174" s="27">
        <v>30164</v>
      </c>
      <c r="CC174">
        <v>128000</v>
      </c>
      <c r="CD174" t="s">
        <v>210</v>
      </c>
      <c r="CE174" t="s">
        <v>151</v>
      </c>
      <c r="CF174" t="s">
        <v>151</v>
      </c>
      <c r="CG174" t="s">
        <v>10887</v>
      </c>
      <c r="CZ174" t="s">
        <v>10888</v>
      </c>
      <c r="DA174" t="s">
        <v>154</v>
      </c>
      <c r="DB174" t="s">
        <v>242</v>
      </c>
      <c r="DE174">
        <v>1</v>
      </c>
      <c r="DF174">
        <v>1980</v>
      </c>
      <c r="DG174" t="s">
        <v>10889</v>
      </c>
      <c r="DH174">
        <v>7</v>
      </c>
      <c r="DI174" s="128" t="s">
        <v>156</v>
      </c>
      <c r="DJ1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4" s="130">
        <f>Table13[[#This Row],[JUST]]*Table13[[#This Row],[Storm Millage]]/1000</f>
        <v>0</v>
      </c>
      <c r="DL1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74" s="136">
        <f>Table13[[#This Row],[JUST]]*Table13[[#This Row],[Recreational Millage]]/1000</f>
        <v>2311.5102296711202</v>
      </c>
      <c r="DN174" s="137">
        <f>Table13[[#This Row],[Recreational Assessment]]+Table13[[#This Row],[Storm Assessment]]</f>
        <v>2311.5102296711202</v>
      </c>
      <c r="DO174" s="145" t="e">
        <f>Methodology!#REF!</f>
        <v>#REF!</v>
      </c>
      <c r="DP174" s="146" t="e">
        <f>(Table13[[#This Row],[JUST]]*Table13[[#This Row],[Ad Valorem Recreational Millage]])/1000</f>
        <v>#REF!</v>
      </c>
    </row>
    <row r="175" spans="1:120" x14ac:dyDescent="0.3">
      <c r="A175">
        <v>358</v>
      </c>
      <c r="B175">
        <v>1</v>
      </c>
      <c r="C175" s="165" t="s">
        <v>10975</v>
      </c>
      <c r="D175" t="s">
        <v>801</v>
      </c>
      <c r="E175" t="s">
        <v>10976</v>
      </c>
      <c r="F175">
        <v>10004544</v>
      </c>
      <c r="G175" s="32" t="s">
        <v>196</v>
      </c>
      <c r="H175" t="s">
        <v>299</v>
      </c>
      <c r="I175" t="s">
        <v>226</v>
      </c>
      <c r="J175">
        <v>1</v>
      </c>
      <c r="K175">
        <v>0</v>
      </c>
      <c r="L175">
        <v>0</v>
      </c>
      <c r="M175">
        <v>0.32535999999999998</v>
      </c>
      <c r="N175" t="s">
        <v>135</v>
      </c>
      <c r="O175" t="s">
        <v>136</v>
      </c>
      <c r="S175" t="s">
        <v>140</v>
      </c>
      <c r="V175" t="s">
        <v>205</v>
      </c>
      <c r="W175" t="s">
        <v>10977</v>
      </c>
      <c r="X175" t="s">
        <v>10978</v>
      </c>
      <c r="Y175" t="s">
        <v>10324</v>
      </c>
      <c r="AA175" t="s">
        <v>145</v>
      </c>
      <c r="AB175" t="s">
        <v>146</v>
      </c>
      <c r="AC175" s="119">
        <v>281818</v>
      </c>
      <c r="AD175">
        <v>281818</v>
      </c>
      <c r="AE175">
        <v>281818</v>
      </c>
      <c r="AF175">
        <v>0</v>
      </c>
      <c r="AG175">
        <v>281818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 s="32">
        <v>0</v>
      </c>
      <c r="AO175">
        <v>0</v>
      </c>
      <c r="AP175">
        <v>0</v>
      </c>
      <c r="AQ175">
        <v>0</v>
      </c>
      <c r="AR175">
        <v>0</v>
      </c>
      <c r="AS175">
        <v>1</v>
      </c>
      <c r="AT175">
        <v>1979</v>
      </c>
      <c r="AV175">
        <v>684</v>
      </c>
      <c r="AW175">
        <v>684</v>
      </c>
      <c r="AX175">
        <v>2</v>
      </c>
      <c r="AY175">
        <v>1</v>
      </c>
      <c r="AZ175">
        <v>2</v>
      </c>
      <c r="BC175" t="s">
        <v>233</v>
      </c>
      <c r="BS175" t="s">
        <v>10979</v>
      </c>
      <c r="BT175" t="s">
        <v>3616</v>
      </c>
      <c r="BV175" t="s">
        <v>10980</v>
      </c>
      <c r="BX175" t="s">
        <v>784</v>
      </c>
      <c r="BY175" t="s">
        <v>785</v>
      </c>
      <c r="BZ175" t="s">
        <v>786</v>
      </c>
      <c r="CB175" s="27">
        <v>40402</v>
      </c>
      <c r="CC175">
        <v>235000</v>
      </c>
      <c r="CD175" t="s">
        <v>210</v>
      </c>
      <c r="CE175" t="s">
        <v>181</v>
      </c>
      <c r="CF175" t="s">
        <v>181</v>
      </c>
      <c r="CG175" t="s">
        <v>10981</v>
      </c>
      <c r="CH175" s="27">
        <v>38666</v>
      </c>
      <c r="CI175">
        <v>489000</v>
      </c>
      <c r="CJ175" t="s">
        <v>210</v>
      </c>
      <c r="CK175" t="s">
        <v>151</v>
      </c>
      <c r="CL175" t="s">
        <v>383</v>
      </c>
      <c r="CM175" t="s">
        <v>10982</v>
      </c>
      <c r="CN175" s="27">
        <v>37687</v>
      </c>
      <c r="CO175">
        <v>340000</v>
      </c>
      <c r="CP175" t="s">
        <v>210</v>
      </c>
      <c r="CQ175" t="s">
        <v>151</v>
      </c>
      <c r="CR175" t="s">
        <v>151</v>
      </c>
      <c r="CS175" t="s">
        <v>10983</v>
      </c>
      <c r="CT175" s="27">
        <v>33512</v>
      </c>
      <c r="CU175">
        <v>124900</v>
      </c>
      <c r="CV175" t="s">
        <v>210</v>
      </c>
      <c r="CW175" t="s">
        <v>151</v>
      </c>
      <c r="CX175" t="s">
        <v>151</v>
      </c>
      <c r="CY175" t="s">
        <v>10984</v>
      </c>
      <c r="CZ175" t="s">
        <v>10985</v>
      </c>
      <c r="DA175" t="s">
        <v>154</v>
      </c>
      <c r="DB175" t="s">
        <v>242</v>
      </c>
      <c r="DE175">
        <v>1</v>
      </c>
      <c r="DF175">
        <v>1980</v>
      </c>
      <c r="DG175" t="s">
        <v>10986</v>
      </c>
      <c r="DH175">
        <v>7</v>
      </c>
      <c r="DI175" s="128" t="s">
        <v>156</v>
      </c>
      <c r="DJ1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5" s="130">
        <f>Table13[[#This Row],[JUST]]*Table13[[#This Row],[Storm Millage]]/1000</f>
        <v>0</v>
      </c>
      <c r="DL1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75" s="136">
        <f>Table13[[#This Row],[JUST]]*Table13[[#This Row],[Recreational Millage]]/1000</f>
        <v>2311.5102296711202</v>
      </c>
      <c r="DN175" s="137">
        <f>Table13[[#This Row],[Recreational Assessment]]+Table13[[#This Row],[Storm Assessment]]</f>
        <v>2311.5102296711202</v>
      </c>
      <c r="DO175" s="145" t="e">
        <f>Methodology!#REF!</f>
        <v>#REF!</v>
      </c>
      <c r="DP175" s="146" t="e">
        <f>(Table13[[#This Row],[JUST]]*Table13[[#This Row],[Ad Valorem Recreational Millage]])/1000</f>
        <v>#REF!</v>
      </c>
    </row>
    <row r="176" spans="1:120" x14ac:dyDescent="0.3">
      <c r="A176">
        <v>235</v>
      </c>
      <c r="B176">
        <v>1</v>
      </c>
      <c r="C176" s="165" t="s">
        <v>10987</v>
      </c>
      <c r="D176" t="s">
        <v>801</v>
      </c>
      <c r="E176" t="s">
        <v>10988</v>
      </c>
      <c r="F176">
        <v>10004545</v>
      </c>
      <c r="G176" s="32" t="s">
        <v>196</v>
      </c>
      <c r="H176" t="s">
        <v>299</v>
      </c>
      <c r="I176" t="s">
        <v>226</v>
      </c>
      <c r="J176">
        <v>1</v>
      </c>
      <c r="K176">
        <v>0</v>
      </c>
      <c r="L176">
        <v>0</v>
      </c>
      <c r="M176">
        <v>0.32535999999999998</v>
      </c>
      <c r="N176" t="s">
        <v>135</v>
      </c>
      <c r="O176" t="s">
        <v>136</v>
      </c>
      <c r="S176" t="s">
        <v>140</v>
      </c>
      <c r="V176" t="s">
        <v>205</v>
      </c>
      <c r="W176" t="s">
        <v>10989</v>
      </c>
      <c r="X176" t="s">
        <v>10990</v>
      </c>
      <c r="Y176" t="s">
        <v>10324</v>
      </c>
      <c r="AA176" t="s">
        <v>145</v>
      </c>
      <c r="AB176" t="s">
        <v>146</v>
      </c>
      <c r="AC176" s="119">
        <v>281818</v>
      </c>
      <c r="AD176">
        <v>281818</v>
      </c>
      <c r="AE176">
        <v>281818</v>
      </c>
      <c r="AF176">
        <v>0</v>
      </c>
      <c r="AG176">
        <v>281818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 s="32">
        <v>0</v>
      </c>
      <c r="AO176">
        <v>0</v>
      </c>
      <c r="AP176">
        <v>0</v>
      </c>
      <c r="AQ176">
        <v>0</v>
      </c>
      <c r="AR176">
        <v>0</v>
      </c>
      <c r="AS176">
        <v>1</v>
      </c>
      <c r="AT176">
        <v>1979</v>
      </c>
      <c r="AV176">
        <v>684</v>
      </c>
      <c r="AW176">
        <v>684</v>
      </c>
      <c r="AX176">
        <v>2</v>
      </c>
      <c r="AY176">
        <v>1</v>
      </c>
      <c r="AZ176">
        <v>2</v>
      </c>
      <c r="BC176" t="s">
        <v>233</v>
      </c>
      <c r="BS176" t="s">
        <v>10991</v>
      </c>
      <c r="BV176" t="s">
        <v>586</v>
      </c>
      <c r="BX176" t="s">
        <v>10992</v>
      </c>
      <c r="BY176" t="s">
        <v>785</v>
      </c>
      <c r="BZ176" t="s">
        <v>10993</v>
      </c>
      <c r="CB176" s="27">
        <v>36686</v>
      </c>
      <c r="CC176">
        <v>210000</v>
      </c>
      <c r="CD176" t="s">
        <v>210</v>
      </c>
      <c r="CE176" t="s">
        <v>151</v>
      </c>
      <c r="CF176" t="s">
        <v>151</v>
      </c>
      <c r="CG176" t="s">
        <v>10994</v>
      </c>
      <c r="CH176" s="27">
        <v>34151</v>
      </c>
      <c r="CI176">
        <v>158000</v>
      </c>
      <c r="CJ176" t="s">
        <v>210</v>
      </c>
      <c r="CK176" t="s">
        <v>151</v>
      </c>
      <c r="CL176" t="s">
        <v>151</v>
      </c>
      <c r="CM176" t="s">
        <v>10995</v>
      </c>
      <c r="CN176" s="27">
        <v>33635</v>
      </c>
      <c r="CO176">
        <v>127500</v>
      </c>
      <c r="CP176" t="s">
        <v>210</v>
      </c>
      <c r="CQ176" t="s">
        <v>151</v>
      </c>
      <c r="CR176" t="s">
        <v>151</v>
      </c>
      <c r="CS176" t="s">
        <v>10996</v>
      </c>
      <c r="CZ176" t="s">
        <v>10997</v>
      </c>
      <c r="DA176" t="s">
        <v>154</v>
      </c>
      <c r="DB176" t="s">
        <v>242</v>
      </c>
      <c r="DE176">
        <v>1</v>
      </c>
      <c r="DF176">
        <v>1980</v>
      </c>
      <c r="DG176" t="s">
        <v>10998</v>
      </c>
      <c r="DH176">
        <v>7</v>
      </c>
      <c r="DI176" s="128" t="s">
        <v>156</v>
      </c>
      <c r="DJ1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6" s="130">
        <f>Table13[[#This Row],[JUST]]*Table13[[#This Row],[Storm Millage]]/1000</f>
        <v>0</v>
      </c>
      <c r="DL1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76" s="136">
        <f>Table13[[#This Row],[JUST]]*Table13[[#This Row],[Recreational Millage]]/1000</f>
        <v>2311.5102296711202</v>
      </c>
      <c r="DN176" s="137">
        <f>Table13[[#This Row],[Recreational Assessment]]+Table13[[#This Row],[Storm Assessment]]</f>
        <v>2311.5102296711202</v>
      </c>
      <c r="DO176" s="145" t="e">
        <f>Methodology!#REF!</f>
        <v>#REF!</v>
      </c>
      <c r="DP176" s="146" t="e">
        <f>(Table13[[#This Row],[JUST]]*Table13[[#This Row],[Ad Valorem Recreational Millage]])/1000</f>
        <v>#REF!</v>
      </c>
    </row>
    <row r="177" spans="1:120" x14ac:dyDescent="0.3">
      <c r="A177">
        <v>288</v>
      </c>
      <c r="B177">
        <v>1</v>
      </c>
      <c r="C177" s="165" t="s">
        <v>10999</v>
      </c>
      <c r="D177" t="s">
        <v>801</v>
      </c>
      <c r="E177" t="s">
        <v>11000</v>
      </c>
      <c r="F177">
        <v>10004546</v>
      </c>
      <c r="G177" s="32" t="s">
        <v>196</v>
      </c>
      <c r="H177" t="s">
        <v>299</v>
      </c>
      <c r="I177" t="s">
        <v>226</v>
      </c>
      <c r="J177">
        <v>1</v>
      </c>
      <c r="K177">
        <v>0</v>
      </c>
      <c r="L177">
        <v>0</v>
      </c>
      <c r="M177">
        <v>0.32535999999999998</v>
      </c>
      <c r="N177" t="s">
        <v>135</v>
      </c>
      <c r="O177" t="s">
        <v>136</v>
      </c>
      <c r="S177" t="s">
        <v>140</v>
      </c>
      <c r="V177" t="s">
        <v>205</v>
      </c>
      <c r="W177" t="s">
        <v>11001</v>
      </c>
      <c r="X177" t="s">
        <v>11002</v>
      </c>
      <c r="Y177" t="s">
        <v>10324</v>
      </c>
      <c r="AA177" t="s">
        <v>145</v>
      </c>
      <c r="AB177" t="s">
        <v>146</v>
      </c>
      <c r="AC177" s="119">
        <v>281818</v>
      </c>
      <c r="AD177">
        <v>281818</v>
      </c>
      <c r="AE177">
        <v>281818</v>
      </c>
      <c r="AF177">
        <v>0</v>
      </c>
      <c r="AG177">
        <v>281818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 s="32">
        <v>0</v>
      </c>
      <c r="AO177">
        <v>0</v>
      </c>
      <c r="AP177">
        <v>0</v>
      </c>
      <c r="AQ177">
        <v>0</v>
      </c>
      <c r="AR177">
        <v>0</v>
      </c>
      <c r="AS177">
        <v>1</v>
      </c>
      <c r="AT177">
        <v>1979</v>
      </c>
      <c r="AV177">
        <v>684</v>
      </c>
      <c r="AW177">
        <v>684</v>
      </c>
      <c r="AX177">
        <v>2</v>
      </c>
      <c r="AY177">
        <v>1</v>
      </c>
      <c r="AZ177">
        <v>2</v>
      </c>
      <c r="BC177" t="s">
        <v>233</v>
      </c>
      <c r="BS177" t="s">
        <v>1757</v>
      </c>
      <c r="BT177" t="s">
        <v>1758</v>
      </c>
      <c r="BV177" t="s">
        <v>1759</v>
      </c>
      <c r="BX177" t="s">
        <v>1760</v>
      </c>
      <c r="BY177" t="s">
        <v>331</v>
      </c>
      <c r="BZ177" t="s">
        <v>1761</v>
      </c>
      <c r="CB177" s="27">
        <v>29037</v>
      </c>
      <c r="CC177">
        <v>60900</v>
      </c>
      <c r="CD177" t="s">
        <v>210</v>
      </c>
      <c r="CE177" t="s">
        <v>151</v>
      </c>
      <c r="CF177" t="s">
        <v>151</v>
      </c>
      <c r="CG177" t="s">
        <v>11003</v>
      </c>
      <c r="CZ177" t="s">
        <v>11004</v>
      </c>
      <c r="DA177" t="s">
        <v>154</v>
      </c>
      <c r="DB177" t="s">
        <v>242</v>
      </c>
      <c r="DE177">
        <v>1</v>
      </c>
      <c r="DF177">
        <v>1980</v>
      </c>
      <c r="DG177" t="s">
        <v>11005</v>
      </c>
      <c r="DH177">
        <v>7</v>
      </c>
      <c r="DI177" s="128" t="s">
        <v>156</v>
      </c>
      <c r="DJ1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7" s="130">
        <f>Table13[[#This Row],[JUST]]*Table13[[#This Row],[Storm Millage]]/1000</f>
        <v>0</v>
      </c>
      <c r="DL1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77" s="136">
        <f>Table13[[#This Row],[JUST]]*Table13[[#This Row],[Recreational Millage]]/1000</f>
        <v>2311.5102296711202</v>
      </c>
      <c r="DN177" s="137">
        <f>Table13[[#This Row],[Recreational Assessment]]+Table13[[#This Row],[Storm Assessment]]</f>
        <v>2311.5102296711202</v>
      </c>
      <c r="DO177" s="145" t="e">
        <f>Methodology!#REF!</f>
        <v>#REF!</v>
      </c>
      <c r="DP177" s="146" t="e">
        <f>(Table13[[#This Row],[JUST]]*Table13[[#This Row],[Ad Valorem Recreational Millage]])/1000</f>
        <v>#REF!</v>
      </c>
    </row>
    <row r="178" spans="1:120" x14ac:dyDescent="0.3">
      <c r="A178">
        <v>211</v>
      </c>
      <c r="B178">
        <v>1</v>
      </c>
      <c r="C178" s="165" t="s">
        <v>11006</v>
      </c>
      <c r="D178" t="s">
        <v>801</v>
      </c>
      <c r="E178" t="s">
        <v>11007</v>
      </c>
      <c r="F178">
        <v>10004547</v>
      </c>
      <c r="G178" s="32" t="s">
        <v>196</v>
      </c>
      <c r="H178" t="s">
        <v>299</v>
      </c>
      <c r="I178" t="s">
        <v>226</v>
      </c>
      <c r="J178">
        <v>1</v>
      </c>
      <c r="K178">
        <v>0</v>
      </c>
      <c r="L178">
        <v>0</v>
      </c>
      <c r="M178">
        <v>0.32535999999999998</v>
      </c>
      <c r="N178" t="s">
        <v>135</v>
      </c>
      <c r="O178" t="s">
        <v>136</v>
      </c>
      <c r="S178" t="s">
        <v>140</v>
      </c>
      <c r="V178" t="s">
        <v>205</v>
      </c>
      <c r="W178" t="s">
        <v>11008</v>
      </c>
      <c r="X178" t="s">
        <v>11009</v>
      </c>
      <c r="Y178" t="s">
        <v>10324</v>
      </c>
      <c r="AA178" t="s">
        <v>145</v>
      </c>
      <c r="AB178" t="s">
        <v>146</v>
      </c>
      <c r="AC178" s="119">
        <v>281818</v>
      </c>
      <c r="AD178">
        <v>281818</v>
      </c>
      <c r="AE178">
        <v>281818</v>
      </c>
      <c r="AF178">
        <v>0</v>
      </c>
      <c r="AG178">
        <v>281818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 s="32">
        <v>0</v>
      </c>
      <c r="AO178">
        <v>0</v>
      </c>
      <c r="AP178">
        <v>0</v>
      </c>
      <c r="AQ178">
        <v>0</v>
      </c>
      <c r="AR178">
        <v>0</v>
      </c>
      <c r="AS178">
        <v>1</v>
      </c>
      <c r="AT178">
        <v>1979</v>
      </c>
      <c r="AV178">
        <v>684</v>
      </c>
      <c r="AW178">
        <v>684</v>
      </c>
      <c r="AX178">
        <v>2</v>
      </c>
      <c r="AY178">
        <v>1</v>
      </c>
      <c r="AZ178">
        <v>2</v>
      </c>
      <c r="BC178" t="s">
        <v>233</v>
      </c>
      <c r="BS178" t="s">
        <v>10336</v>
      </c>
      <c r="BT178" t="s">
        <v>11010</v>
      </c>
      <c r="BV178" t="s">
        <v>11011</v>
      </c>
      <c r="BX178" t="s">
        <v>11012</v>
      </c>
      <c r="BY178" t="s">
        <v>238</v>
      </c>
      <c r="BZ178" t="s">
        <v>11013</v>
      </c>
      <c r="CB178" s="27">
        <v>41697</v>
      </c>
      <c r="CC178">
        <v>243500</v>
      </c>
      <c r="CD178" t="s">
        <v>210</v>
      </c>
      <c r="CE178" t="s">
        <v>181</v>
      </c>
      <c r="CF178" t="s">
        <v>181</v>
      </c>
      <c r="CG178" t="s">
        <v>11014</v>
      </c>
      <c r="CH178" s="27">
        <v>34274</v>
      </c>
      <c r="CI178">
        <v>165000</v>
      </c>
      <c r="CJ178" t="s">
        <v>210</v>
      </c>
      <c r="CK178" t="s">
        <v>151</v>
      </c>
      <c r="CL178" t="s">
        <v>151</v>
      </c>
      <c r="CM178" t="s">
        <v>11015</v>
      </c>
      <c r="CN178" s="27">
        <v>29037</v>
      </c>
      <c r="CO178">
        <v>61900</v>
      </c>
      <c r="CP178" t="s">
        <v>210</v>
      </c>
      <c r="CQ178" t="s">
        <v>151</v>
      </c>
      <c r="CR178" t="s">
        <v>151</v>
      </c>
      <c r="CS178" t="s">
        <v>11016</v>
      </c>
      <c r="CZ178" t="s">
        <v>11017</v>
      </c>
      <c r="DA178" t="s">
        <v>154</v>
      </c>
      <c r="DB178" t="s">
        <v>242</v>
      </c>
      <c r="DE178">
        <v>1</v>
      </c>
      <c r="DF178">
        <v>1980</v>
      </c>
      <c r="DG178" t="s">
        <v>11018</v>
      </c>
      <c r="DH178">
        <v>7</v>
      </c>
      <c r="DI178" s="128" t="s">
        <v>156</v>
      </c>
      <c r="DJ1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8" s="130">
        <f>Table13[[#This Row],[JUST]]*Table13[[#This Row],[Storm Millage]]/1000</f>
        <v>0</v>
      </c>
      <c r="DL1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78" s="136">
        <f>Table13[[#This Row],[JUST]]*Table13[[#This Row],[Recreational Millage]]/1000</f>
        <v>2311.5102296711202</v>
      </c>
      <c r="DN178" s="137">
        <f>Table13[[#This Row],[Recreational Assessment]]+Table13[[#This Row],[Storm Assessment]]</f>
        <v>2311.5102296711202</v>
      </c>
      <c r="DO178" s="145" t="e">
        <f>Methodology!#REF!</f>
        <v>#REF!</v>
      </c>
      <c r="DP178" s="146" t="e">
        <f>(Table13[[#This Row],[JUST]]*Table13[[#This Row],[Ad Valorem Recreational Millage]])/1000</f>
        <v>#REF!</v>
      </c>
    </row>
    <row r="179" spans="1:120" x14ac:dyDescent="0.3">
      <c r="A179">
        <v>372</v>
      </c>
      <c r="B179">
        <v>1</v>
      </c>
      <c r="C179" s="165" t="s">
        <v>11103</v>
      </c>
      <c r="D179" t="s">
        <v>777</v>
      </c>
      <c r="E179" t="s">
        <v>1427</v>
      </c>
      <c r="F179">
        <v>10004527</v>
      </c>
      <c r="G179" s="32" t="s">
        <v>196</v>
      </c>
      <c r="H179" t="s">
        <v>299</v>
      </c>
      <c r="I179" t="s">
        <v>226</v>
      </c>
      <c r="J179">
        <v>1</v>
      </c>
      <c r="K179">
        <v>0</v>
      </c>
      <c r="L179">
        <v>0</v>
      </c>
      <c r="M179">
        <v>0.12670000000000001</v>
      </c>
      <c r="N179" t="s">
        <v>135</v>
      </c>
      <c r="O179" t="s">
        <v>136</v>
      </c>
      <c r="S179" t="s">
        <v>140</v>
      </c>
      <c r="V179" t="s">
        <v>205</v>
      </c>
      <c r="W179" t="s">
        <v>11104</v>
      </c>
      <c r="X179" t="s">
        <v>11105</v>
      </c>
      <c r="Y179" t="s">
        <v>10324</v>
      </c>
      <c r="AA179" t="s">
        <v>145</v>
      </c>
      <c r="AB179" t="s">
        <v>146</v>
      </c>
      <c r="AC179" s="119">
        <v>281818</v>
      </c>
      <c r="AD179">
        <v>281818</v>
      </c>
      <c r="AE179">
        <v>281818</v>
      </c>
      <c r="AF179">
        <v>0</v>
      </c>
      <c r="AG179">
        <v>281818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 s="32">
        <v>0</v>
      </c>
      <c r="AO179">
        <v>0</v>
      </c>
      <c r="AP179">
        <v>0</v>
      </c>
      <c r="AQ179">
        <v>0</v>
      </c>
      <c r="AR179">
        <v>0</v>
      </c>
      <c r="AS179">
        <v>1</v>
      </c>
      <c r="AT179">
        <v>1979</v>
      </c>
      <c r="AV179">
        <v>684</v>
      </c>
      <c r="AW179">
        <v>684</v>
      </c>
      <c r="AX179">
        <v>2</v>
      </c>
      <c r="AY179">
        <v>1</v>
      </c>
      <c r="AZ179">
        <v>2</v>
      </c>
      <c r="BC179" t="s">
        <v>233</v>
      </c>
      <c r="BS179" t="s">
        <v>11106</v>
      </c>
      <c r="BU179" t="s">
        <v>11107</v>
      </c>
      <c r="BV179" t="s">
        <v>11108</v>
      </c>
      <c r="BW179" t="s">
        <v>11109</v>
      </c>
      <c r="BX179" t="s">
        <v>11110</v>
      </c>
      <c r="BY179" t="s">
        <v>638</v>
      </c>
      <c r="BZ179" t="s">
        <v>9103</v>
      </c>
      <c r="CB179" s="27">
        <v>42825</v>
      </c>
      <c r="CC179">
        <v>310000</v>
      </c>
      <c r="CD179" t="s">
        <v>210</v>
      </c>
      <c r="CE179" t="s">
        <v>181</v>
      </c>
      <c r="CF179" t="s">
        <v>181</v>
      </c>
      <c r="CG179" t="s">
        <v>11111</v>
      </c>
      <c r="CH179" s="27">
        <v>40708</v>
      </c>
      <c r="CI179">
        <v>285000</v>
      </c>
      <c r="CJ179" t="s">
        <v>210</v>
      </c>
      <c r="CK179" t="s">
        <v>181</v>
      </c>
      <c r="CL179" t="s">
        <v>181</v>
      </c>
      <c r="CM179" t="s">
        <v>11112</v>
      </c>
      <c r="CN179" s="27">
        <v>29037</v>
      </c>
      <c r="CO179">
        <v>60400</v>
      </c>
      <c r="CP179" t="s">
        <v>210</v>
      </c>
      <c r="CQ179" t="s">
        <v>151</v>
      </c>
      <c r="CR179" t="s">
        <v>151</v>
      </c>
      <c r="CS179" t="s">
        <v>11113</v>
      </c>
      <c r="CZ179" t="s">
        <v>11114</v>
      </c>
      <c r="DA179" t="s">
        <v>154</v>
      </c>
      <c r="DB179" t="s">
        <v>242</v>
      </c>
      <c r="DE179">
        <v>1</v>
      </c>
      <c r="DF179">
        <v>1980</v>
      </c>
      <c r="DG179" t="s">
        <v>11115</v>
      </c>
      <c r="DH179">
        <v>7</v>
      </c>
      <c r="DI179" s="128" t="s">
        <v>156</v>
      </c>
      <c r="DJ1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79" s="130">
        <f>Table13[[#This Row],[JUST]]*Table13[[#This Row],[Storm Millage]]/1000</f>
        <v>0</v>
      </c>
      <c r="DL1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79" s="136">
        <f>Table13[[#This Row],[JUST]]*Table13[[#This Row],[Recreational Millage]]/1000</f>
        <v>2311.5102296711202</v>
      </c>
      <c r="DN179" s="137">
        <f>Table13[[#This Row],[Recreational Assessment]]+Table13[[#This Row],[Storm Assessment]]</f>
        <v>2311.5102296711202</v>
      </c>
      <c r="DO179" s="145" t="e">
        <f>Methodology!#REF!</f>
        <v>#REF!</v>
      </c>
      <c r="DP179" s="146" t="e">
        <f>(Table13[[#This Row],[JUST]]*Table13[[#This Row],[Ad Valorem Recreational Millage]])/1000</f>
        <v>#REF!</v>
      </c>
    </row>
    <row r="180" spans="1:120" x14ac:dyDescent="0.3">
      <c r="A180">
        <v>71</v>
      </c>
      <c r="B180">
        <v>1</v>
      </c>
      <c r="C180" s="165" t="s">
        <v>11116</v>
      </c>
      <c r="D180" t="s">
        <v>777</v>
      </c>
      <c r="E180" t="s">
        <v>1442</v>
      </c>
      <c r="F180">
        <v>10004528</v>
      </c>
      <c r="G180" s="32" t="s">
        <v>196</v>
      </c>
      <c r="H180" t="s">
        <v>299</v>
      </c>
      <c r="I180" t="s">
        <v>226</v>
      </c>
      <c r="J180">
        <v>1</v>
      </c>
      <c r="K180">
        <v>0</v>
      </c>
      <c r="L180">
        <v>0</v>
      </c>
      <c r="M180">
        <v>0.12670000000000001</v>
      </c>
      <c r="N180" t="s">
        <v>135</v>
      </c>
      <c r="O180" t="s">
        <v>136</v>
      </c>
      <c r="S180" t="s">
        <v>140</v>
      </c>
      <c r="V180" t="s">
        <v>205</v>
      </c>
      <c r="W180" t="s">
        <v>11117</v>
      </c>
      <c r="X180" t="s">
        <v>11118</v>
      </c>
      <c r="Y180" t="s">
        <v>10324</v>
      </c>
      <c r="AA180" t="s">
        <v>145</v>
      </c>
      <c r="AB180" t="s">
        <v>146</v>
      </c>
      <c r="AC180" s="119">
        <v>281818</v>
      </c>
      <c r="AD180">
        <v>281818</v>
      </c>
      <c r="AE180">
        <v>281818</v>
      </c>
      <c r="AF180">
        <v>0</v>
      </c>
      <c r="AG180">
        <v>281818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 s="32">
        <v>0</v>
      </c>
      <c r="AO180">
        <v>0</v>
      </c>
      <c r="AP180">
        <v>0</v>
      </c>
      <c r="AQ180">
        <v>0</v>
      </c>
      <c r="AR180">
        <v>0</v>
      </c>
      <c r="AS180">
        <v>1</v>
      </c>
      <c r="AT180">
        <v>1979</v>
      </c>
      <c r="AV180">
        <v>684</v>
      </c>
      <c r="AW180">
        <v>684</v>
      </c>
      <c r="AX180">
        <v>2</v>
      </c>
      <c r="AY180">
        <v>1</v>
      </c>
      <c r="AZ180">
        <v>2</v>
      </c>
      <c r="BC180" t="s">
        <v>233</v>
      </c>
      <c r="BS180" t="s">
        <v>10600</v>
      </c>
      <c r="BV180" t="s">
        <v>10601</v>
      </c>
      <c r="BX180" t="s">
        <v>10602</v>
      </c>
      <c r="BY180" t="s">
        <v>343</v>
      </c>
      <c r="BZ180" t="s">
        <v>10603</v>
      </c>
      <c r="CB180" s="27">
        <v>36692</v>
      </c>
      <c r="CC180">
        <v>215000</v>
      </c>
      <c r="CD180" t="s">
        <v>210</v>
      </c>
      <c r="CE180" t="s">
        <v>151</v>
      </c>
      <c r="CF180" t="s">
        <v>151</v>
      </c>
      <c r="CG180" t="s">
        <v>11119</v>
      </c>
      <c r="CH180" s="27">
        <v>29037</v>
      </c>
      <c r="CI180">
        <v>60400</v>
      </c>
      <c r="CJ180" t="s">
        <v>210</v>
      </c>
      <c r="CK180" t="s">
        <v>151</v>
      </c>
      <c r="CL180" t="s">
        <v>151</v>
      </c>
      <c r="CM180" t="s">
        <v>11120</v>
      </c>
      <c r="CZ180" t="s">
        <v>11121</v>
      </c>
      <c r="DA180" t="s">
        <v>154</v>
      </c>
      <c r="DB180" t="s">
        <v>242</v>
      </c>
      <c r="DE180">
        <v>1</v>
      </c>
      <c r="DF180">
        <v>1980</v>
      </c>
      <c r="DG180" t="s">
        <v>11122</v>
      </c>
      <c r="DH180">
        <v>7</v>
      </c>
      <c r="DI180" s="128" t="s">
        <v>156</v>
      </c>
      <c r="DJ1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0" s="130">
        <f>Table13[[#This Row],[JUST]]*Table13[[#This Row],[Storm Millage]]/1000</f>
        <v>0</v>
      </c>
      <c r="DL1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80" s="136">
        <f>Table13[[#This Row],[JUST]]*Table13[[#This Row],[Recreational Millage]]/1000</f>
        <v>2311.5102296711202</v>
      </c>
      <c r="DN180" s="137">
        <f>Table13[[#This Row],[Recreational Assessment]]+Table13[[#This Row],[Storm Assessment]]</f>
        <v>2311.5102296711202</v>
      </c>
      <c r="DO180" s="145" t="e">
        <f>Methodology!#REF!</f>
        <v>#REF!</v>
      </c>
      <c r="DP180" s="146" t="e">
        <f>(Table13[[#This Row],[JUST]]*Table13[[#This Row],[Ad Valorem Recreational Millage]])/1000</f>
        <v>#REF!</v>
      </c>
    </row>
    <row r="181" spans="1:120" x14ac:dyDescent="0.3">
      <c r="A181">
        <v>362</v>
      </c>
      <c r="B181">
        <v>1</v>
      </c>
      <c r="C181" s="165" t="s">
        <v>11123</v>
      </c>
      <c r="D181" t="s">
        <v>777</v>
      </c>
      <c r="E181" t="s">
        <v>1392</v>
      </c>
      <c r="F181">
        <v>10004529</v>
      </c>
      <c r="G181" s="32" t="s">
        <v>196</v>
      </c>
      <c r="H181" t="s">
        <v>299</v>
      </c>
      <c r="I181" t="s">
        <v>226</v>
      </c>
      <c r="J181">
        <v>1</v>
      </c>
      <c r="K181">
        <v>0</v>
      </c>
      <c r="L181">
        <v>0</v>
      </c>
      <c r="M181">
        <v>0.12670000000000001</v>
      </c>
      <c r="N181" t="s">
        <v>135</v>
      </c>
      <c r="O181" t="s">
        <v>136</v>
      </c>
      <c r="S181" t="s">
        <v>140</v>
      </c>
      <c r="V181" t="s">
        <v>205</v>
      </c>
      <c r="W181" t="s">
        <v>11124</v>
      </c>
      <c r="X181" t="s">
        <v>11125</v>
      </c>
      <c r="Y181" t="s">
        <v>10324</v>
      </c>
      <c r="AA181" t="s">
        <v>145</v>
      </c>
      <c r="AB181" t="s">
        <v>146</v>
      </c>
      <c r="AC181" s="119">
        <v>281818</v>
      </c>
      <c r="AD181">
        <v>281818</v>
      </c>
      <c r="AE181">
        <v>281818</v>
      </c>
      <c r="AF181">
        <v>0</v>
      </c>
      <c r="AG181">
        <v>281818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 s="32">
        <v>0</v>
      </c>
      <c r="AO181">
        <v>0</v>
      </c>
      <c r="AP181">
        <v>0</v>
      </c>
      <c r="AQ181">
        <v>0</v>
      </c>
      <c r="AR181">
        <v>0</v>
      </c>
      <c r="AS181">
        <v>1</v>
      </c>
      <c r="AT181">
        <v>1979</v>
      </c>
      <c r="AV181">
        <v>684</v>
      </c>
      <c r="AW181">
        <v>684</v>
      </c>
      <c r="AX181">
        <v>2</v>
      </c>
      <c r="AY181">
        <v>1</v>
      </c>
      <c r="AZ181">
        <v>2</v>
      </c>
      <c r="BC181" t="s">
        <v>233</v>
      </c>
      <c r="BS181" t="s">
        <v>11126</v>
      </c>
      <c r="BV181" t="s">
        <v>11127</v>
      </c>
      <c r="BX181" t="s">
        <v>11128</v>
      </c>
      <c r="BY181" t="s">
        <v>430</v>
      </c>
      <c r="BZ181" t="s">
        <v>11129</v>
      </c>
      <c r="CB181" s="27">
        <v>42492</v>
      </c>
      <c r="CC181">
        <v>280000</v>
      </c>
      <c r="CD181" t="s">
        <v>210</v>
      </c>
      <c r="CE181" t="s">
        <v>181</v>
      </c>
      <c r="CF181" t="s">
        <v>181</v>
      </c>
      <c r="CG181" t="s">
        <v>11130</v>
      </c>
      <c r="CH181" s="27">
        <v>41498</v>
      </c>
      <c r="CI181">
        <v>227500</v>
      </c>
      <c r="CJ181" t="s">
        <v>210</v>
      </c>
      <c r="CK181" t="s">
        <v>181</v>
      </c>
      <c r="CL181" t="s">
        <v>181</v>
      </c>
      <c r="CM181" t="s">
        <v>11131</v>
      </c>
      <c r="CN181" s="27">
        <v>39994</v>
      </c>
      <c r="CO181">
        <v>22000</v>
      </c>
      <c r="CP181" t="s">
        <v>210</v>
      </c>
      <c r="CQ181" t="s">
        <v>320</v>
      </c>
      <c r="CR181" t="s">
        <v>320</v>
      </c>
      <c r="CS181" t="s">
        <v>11132</v>
      </c>
      <c r="CT181" s="27">
        <v>32356</v>
      </c>
      <c r="CU181">
        <v>120000</v>
      </c>
      <c r="CV181" t="s">
        <v>210</v>
      </c>
      <c r="CW181" t="s">
        <v>151</v>
      </c>
      <c r="CX181" t="s">
        <v>151</v>
      </c>
      <c r="CY181" t="s">
        <v>11133</v>
      </c>
      <c r="CZ181" t="s">
        <v>11134</v>
      </c>
      <c r="DA181" t="s">
        <v>154</v>
      </c>
      <c r="DB181" t="s">
        <v>242</v>
      </c>
      <c r="DE181">
        <v>1</v>
      </c>
      <c r="DF181">
        <v>1980</v>
      </c>
      <c r="DG181" t="s">
        <v>11135</v>
      </c>
      <c r="DH181">
        <v>7</v>
      </c>
      <c r="DI181" s="128" t="s">
        <v>156</v>
      </c>
      <c r="DJ1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1" s="130">
        <f>Table13[[#This Row],[JUST]]*Table13[[#This Row],[Storm Millage]]/1000</f>
        <v>0</v>
      </c>
      <c r="DL1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81" s="136">
        <f>Table13[[#This Row],[JUST]]*Table13[[#This Row],[Recreational Millage]]/1000</f>
        <v>2311.5102296711202</v>
      </c>
      <c r="DN181" s="137">
        <f>Table13[[#This Row],[Recreational Assessment]]+Table13[[#This Row],[Storm Assessment]]</f>
        <v>2311.5102296711202</v>
      </c>
      <c r="DO181" s="145" t="e">
        <f>Methodology!#REF!</f>
        <v>#REF!</v>
      </c>
      <c r="DP181" s="146" t="e">
        <f>(Table13[[#This Row],[JUST]]*Table13[[#This Row],[Ad Valorem Recreational Millage]])/1000</f>
        <v>#REF!</v>
      </c>
    </row>
    <row r="182" spans="1:120" x14ac:dyDescent="0.3">
      <c r="A182">
        <v>370</v>
      </c>
      <c r="B182">
        <v>1</v>
      </c>
      <c r="C182" s="165" t="s">
        <v>11224</v>
      </c>
      <c r="D182" t="s">
        <v>801</v>
      </c>
      <c r="E182" t="s">
        <v>11225</v>
      </c>
      <c r="F182">
        <v>10004560</v>
      </c>
      <c r="G182" s="32" t="s">
        <v>196</v>
      </c>
      <c r="H182" t="s">
        <v>299</v>
      </c>
      <c r="I182" t="s">
        <v>226</v>
      </c>
      <c r="J182">
        <v>1</v>
      </c>
      <c r="K182">
        <v>0</v>
      </c>
      <c r="L182">
        <v>0</v>
      </c>
      <c r="M182">
        <v>0.32535999999999998</v>
      </c>
      <c r="N182" t="s">
        <v>135</v>
      </c>
      <c r="O182" t="s">
        <v>136</v>
      </c>
      <c r="S182" t="s">
        <v>140</v>
      </c>
      <c r="V182" t="s">
        <v>205</v>
      </c>
      <c r="W182" t="s">
        <v>11226</v>
      </c>
      <c r="X182" t="s">
        <v>11227</v>
      </c>
      <c r="Y182" t="s">
        <v>10324</v>
      </c>
      <c r="AA182" t="s">
        <v>145</v>
      </c>
      <c r="AB182" t="s">
        <v>146</v>
      </c>
      <c r="AC182" s="119">
        <v>281818</v>
      </c>
      <c r="AD182">
        <v>281818</v>
      </c>
      <c r="AE182">
        <v>281818</v>
      </c>
      <c r="AF182">
        <v>0</v>
      </c>
      <c r="AG182">
        <v>281818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 s="32">
        <v>0</v>
      </c>
      <c r="AO182">
        <v>0</v>
      </c>
      <c r="AP182">
        <v>0</v>
      </c>
      <c r="AQ182">
        <v>0</v>
      </c>
      <c r="AR182">
        <v>0</v>
      </c>
      <c r="AS182">
        <v>1</v>
      </c>
      <c r="AT182">
        <v>1979</v>
      </c>
      <c r="AV182">
        <v>684</v>
      </c>
      <c r="AW182">
        <v>684</v>
      </c>
      <c r="AX182">
        <v>2</v>
      </c>
      <c r="AY182">
        <v>1</v>
      </c>
      <c r="AZ182">
        <v>2</v>
      </c>
      <c r="BC182" t="s">
        <v>233</v>
      </c>
      <c r="BS182" t="s">
        <v>11228</v>
      </c>
      <c r="BV182" t="s">
        <v>11229</v>
      </c>
      <c r="BX182" t="s">
        <v>11230</v>
      </c>
      <c r="BY182" t="s">
        <v>430</v>
      </c>
      <c r="BZ182" t="s">
        <v>11231</v>
      </c>
      <c r="CB182" s="27">
        <v>37884</v>
      </c>
      <c r="CC182">
        <v>375000</v>
      </c>
      <c r="CD182" t="s">
        <v>210</v>
      </c>
      <c r="CE182" t="s">
        <v>151</v>
      </c>
      <c r="CF182" t="s">
        <v>151</v>
      </c>
      <c r="CG182" t="s">
        <v>11232</v>
      </c>
      <c r="CH182" s="27">
        <v>36936</v>
      </c>
      <c r="CI182">
        <v>270000</v>
      </c>
      <c r="CJ182" t="s">
        <v>210</v>
      </c>
      <c r="CK182" t="s">
        <v>151</v>
      </c>
      <c r="CL182" t="s">
        <v>151</v>
      </c>
      <c r="CM182" t="s">
        <v>11233</v>
      </c>
      <c r="CN182" s="27">
        <v>32994</v>
      </c>
      <c r="CO182">
        <v>132900</v>
      </c>
      <c r="CP182" t="s">
        <v>210</v>
      </c>
      <c r="CQ182" t="s">
        <v>151</v>
      </c>
      <c r="CR182" t="s">
        <v>151</v>
      </c>
      <c r="CS182" t="s">
        <v>11234</v>
      </c>
      <c r="CT182" s="27">
        <v>30895</v>
      </c>
      <c r="CU182">
        <v>132000</v>
      </c>
      <c r="CV182" t="s">
        <v>210</v>
      </c>
      <c r="CW182" t="s">
        <v>151</v>
      </c>
      <c r="CX182" t="s">
        <v>151</v>
      </c>
      <c r="CY182" t="s">
        <v>11235</v>
      </c>
      <c r="CZ182" t="s">
        <v>11236</v>
      </c>
      <c r="DA182" t="s">
        <v>154</v>
      </c>
      <c r="DB182" t="s">
        <v>242</v>
      </c>
      <c r="DE182">
        <v>1</v>
      </c>
      <c r="DF182">
        <v>1980</v>
      </c>
      <c r="DG182" t="s">
        <v>11237</v>
      </c>
      <c r="DH182">
        <v>7</v>
      </c>
      <c r="DI182" s="128" t="s">
        <v>156</v>
      </c>
      <c r="DJ1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2" s="130">
        <f>Table13[[#This Row],[JUST]]*Table13[[#This Row],[Storm Millage]]/1000</f>
        <v>0</v>
      </c>
      <c r="DL1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82" s="136">
        <f>Table13[[#This Row],[JUST]]*Table13[[#This Row],[Recreational Millage]]/1000</f>
        <v>2311.5102296711202</v>
      </c>
      <c r="DN182" s="137">
        <f>Table13[[#This Row],[Recreational Assessment]]+Table13[[#This Row],[Storm Assessment]]</f>
        <v>2311.5102296711202</v>
      </c>
      <c r="DO182" s="145" t="e">
        <f>Methodology!#REF!</f>
        <v>#REF!</v>
      </c>
      <c r="DP182" s="146" t="e">
        <f>(Table13[[#This Row],[JUST]]*Table13[[#This Row],[Ad Valorem Recreational Millage]])/1000</f>
        <v>#REF!</v>
      </c>
    </row>
    <row r="183" spans="1:120" x14ac:dyDescent="0.3">
      <c r="A183">
        <v>457</v>
      </c>
      <c r="B183">
        <v>1</v>
      </c>
      <c r="C183" s="165" t="s">
        <v>11238</v>
      </c>
      <c r="D183" t="s">
        <v>801</v>
      </c>
      <c r="E183" t="s">
        <v>11239</v>
      </c>
      <c r="F183">
        <v>10004561</v>
      </c>
      <c r="G183" s="32" t="s">
        <v>196</v>
      </c>
      <c r="H183" t="s">
        <v>299</v>
      </c>
      <c r="I183" t="s">
        <v>226</v>
      </c>
      <c r="J183">
        <v>1</v>
      </c>
      <c r="K183">
        <v>0</v>
      </c>
      <c r="L183">
        <v>0</v>
      </c>
      <c r="M183">
        <v>0.32535999999999998</v>
      </c>
      <c r="N183" t="s">
        <v>135</v>
      </c>
      <c r="O183" t="s">
        <v>136</v>
      </c>
      <c r="S183" t="s">
        <v>140</v>
      </c>
      <c r="V183" t="s">
        <v>205</v>
      </c>
      <c r="W183" t="s">
        <v>11240</v>
      </c>
      <c r="X183" t="s">
        <v>11241</v>
      </c>
      <c r="Y183" t="s">
        <v>10324</v>
      </c>
      <c r="AA183" t="s">
        <v>145</v>
      </c>
      <c r="AB183" t="s">
        <v>146</v>
      </c>
      <c r="AC183" s="119">
        <v>281818</v>
      </c>
      <c r="AD183">
        <v>281818</v>
      </c>
      <c r="AE183">
        <v>281818</v>
      </c>
      <c r="AF183">
        <v>0</v>
      </c>
      <c r="AG183">
        <v>281818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 s="32">
        <v>0</v>
      </c>
      <c r="AO183">
        <v>0</v>
      </c>
      <c r="AP183">
        <v>0</v>
      </c>
      <c r="AQ183">
        <v>0</v>
      </c>
      <c r="AR183">
        <v>0</v>
      </c>
      <c r="AS183">
        <v>1</v>
      </c>
      <c r="AT183">
        <v>1979</v>
      </c>
      <c r="AV183">
        <v>684</v>
      </c>
      <c r="AW183">
        <v>684</v>
      </c>
      <c r="AX183">
        <v>2</v>
      </c>
      <c r="AY183">
        <v>1</v>
      </c>
      <c r="AZ183">
        <v>2</v>
      </c>
      <c r="BC183" t="s">
        <v>233</v>
      </c>
      <c r="BS183" t="s">
        <v>11242</v>
      </c>
      <c r="BT183" t="s">
        <v>11243</v>
      </c>
      <c r="BV183" t="s">
        <v>11244</v>
      </c>
      <c r="BX183" t="s">
        <v>1619</v>
      </c>
      <c r="BY183" t="s">
        <v>149</v>
      </c>
      <c r="BZ183" t="s">
        <v>2791</v>
      </c>
      <c r="CB183" s="27">
        <v>44133</v>
      </c>
      <c r="CC183">
        <v>380000</v>
      </c>
      <c r="CD183" t="s">
        <v>210</v>
      </c>
      <c r="CE183" t="s">
        <v>181</v>
      </c>
      <c r="CF183" t="s">
        <v>181</v>
      </c>
      <c r="CG183" t="s">
        <v>11245</v>
      </c>
      <c r="CH183" s="27">
        <v>42793</v>
      </c>
      <c r="CI183">
        <v>320000</v>
      </c>
      <c r="CJ183" t="s">
        <v>210</v>
      </c>
      <c r="CK183" t="s">
        <v>181</v>
      </c>
      <c r="CL183" t="s">
        <v>181</v>
      </c>
      <c r="CM183" t="s">
        <v>11246</v>
      </c>
      <c r="CN183" s="27">
        <v>41171</v>
      </c>
      <c r="CO183">
        <v>270000</v>
      </c>
      <c r="CP183" t="s">
        <v>210</v>
      </c>
      <c r="CQ183" t="s">
        <v>181</v>
      </c>
      <c r="CR183" t="s">
        <v>181</v>
      </c>
      <c r="CS183" t="s">
        <v>11247</v>
      </c>
      <c r="CT183" s="27">
        <v>40224</v>
      </c>
      <c r="CU183">
        <v>272000</v>
      </c>
      <c r="CV183" t="s">
        <v>210</v>
      </c>
      <c r="CW183" t="s">
        <v>181</v>
      </c>
      <c r="CX183" t="s">
        <v>181</v>
      </c>
      <c r="CY183" t="s">
        <v>11248</v>
      </c>
      <c r="CZ183" t="s">
        <v>11249</v>
      </c>
      <c r="DA183" t="s">
        <v>154</v>
      </c>
      <c r="DB183" t="s">
        <v>242</v>
      </c>
      <c r="DE183">
        <v>1</v>
      </c>
      <c r="DF183">
        <v>1980</v>
      </c>
      <c r="DG183" t="s">
        <v>11250</v>
      </c>
      <c r="DH183">
        <v>7</v>
      </c>
      <c r="DI183" s="128" t="s">
        <v>156</v>
      </c>
      <c r="DJ1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3" s="130">
        <f>Table13[[#This Row],[JUST]]*Table13[[#This Row],[Storm Millage]]/1000</f>
        <v>0</v>
      </c>
      <c r="DL1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83" s="136">
        <f>Table13[[#This Row],[JUST]]*Table13[[#This Row],[Recreational Millage]]/1000</f>
        <v>2311.5102296711202</v>
      </c>
      <c r="DN183" s="137">
        <f>Table13[[#This Row],[Recreational Assessment]]+Table13[[#This Row],[Storm Assessment]]</f>
        <v>2311.5102296711202</v>
      </c>
      <c r="DO183" s="145" t="e">
        <f>Methodology!#REF!</f>
        <v>#REF!</v>
      </c>
      <c r="DP183" s="146" t="e">
        <f>(Table13[[#This Row],[JUST]]*Table13[[#This Row],[Ad Valorem Recreational Millage]])/1000</f>
        <v>#REF!</v>
      </c>
    </row>
    <row r="184" spans="1:120" x14ac:dyDescent="0.3">
      <c r="A184">
        <v>181</v>
      </c>
      <c r="B184">
        <v>1</v>
      </c>
      <c r="C184" s="165" t="s">
        <v>11251</v>
      </c>
      <c r="D184" t="s">
        <v>801</v>
      </c>
      <c r="E184" t="s">
        <v>11252</v>
      </c>
      <c r="F184">
        <v>10004562</v>
      </c>
      <c r="G184" s="32" t="s">
        <v>196</v>
      </c>
      <c r="H184" t="s">
        <v>299</v>
      </c>
      <c r="I184" t="s">
        <v>226</v>
      </c>
      <c r="J184">
        <v>1</v>
      </c>
      <c r="K184">
        <v>0</v>
      </c>
      <c r="L184">
        <v>0</v>
      </c>
      <c r="M184">
        <v>0.32535999999999998</v>
      </c>
      <c r="N184" t="s">
        <v>135</v>
      </c>
      <c r="O184" t="s">
        <v>136</v>
      </c>
      <c r="S184" t="s">
        <v>140</v>
      </c>
      <c r="V184" t="s">
        <v>205</v>
      </c>
      <c r="W184" t="s">
        <v>11253</v>
      </c>
      <c r="X184" t="s">
        <v>11254</v>
      </c>
      <c r="Y184" t="s">
        <v>10324</v>
      </c>
      <c r="AA184" t="s">
        <v>145</v>
      </c>
      <c r="AB184" t="s">
        <v>146</v>
      </c>
      <c r="AC184" s="119">
        <v>281818</v>
      </c>
      <c r="AD184">
        <v>281818</v>
      </c>
      <c r="AE184">
        <v>281818</v>
      </c>
      <c r="AF184">
        <v>0</v>
      </c>
      <c r="AG184">
        <v>281818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 s="32">
        <v>0</v>
      </c>
      <c r="AO184">
        <v>0</v>
      </c>
      <c r="AP184">
        <v>0</v>
      </c>
      <c r="AQ184">
        <v>0</v>
      </c>
      <c r="AR184">
        <v>0</v>
      </c>
      <c r="AS184">
        <v>1</v>
      </c>
      <c r="AT184">
        <v>1979</v>
      </c>
      <c r="AV184">
        <v>684</v>
      </c>
      <c r="AW184">
        <v>684</v>
      </c>
      <c r="AX184">
        <v>2</v>
      </c>
      <c r="AY184">
        <v>1</v>
      </c>
      <c r="AZ184">
        <v>2</v>
      </c>
      <c r="BC184" t="s">
        <v>233</v>
      </c>
      <c r="BS184" t="s">
        <v>11255</v>
      </c>
      <c r="BT184" t="s">
        <v>11256</v>
      </c>
      <c r="BV184" t="s">
        <v>11257</v>
      </c>
      <c r="BX184" t="s">
        <v>11258</v>
      </c>
      <c r="BY184" t="s">
        <v>343</v>
      </c>
      <c r="BZ184" t="s">
        <v>11259</v>
      </c>
      <c r="CB184" s="27">
        <v>41967</v>
      </c>
      <c r="CC184">
        <v>280500</v>
      </c>
      <c r="CD184" t="s">
        <v>210</v>
      </c>
      <c r="CE184" t="s">
        <v>181</v>
      </c>
      <c r="CF184" t="s">
        <v>181</v>
      </c>
      <c r="CG184" t="s">
        <v>11260</v>
      </c>
      <c r="CH184" s="27">
        <v>38539</v>
      </c>
      <c r="CI184">
        <v>489000</v>
      </c>
      <c r="CJ184" t="s">
        <v>210</v>
      </c>
      <c r="CK184" t="s">
        <v>151</v>
      </c>
      <c r="CL184" t="s">
        <v>151</v>
      </c>
      <c r="CM184" t="s">
        <v>11261</v>
      </c>
      <c r="CN184" s="27">
        <v>38204</v>
      </c>
      <c r="CO184">
        <v>435000</v>
      </c>
      <c r="CP184" t="s">
        <v>210</v>
      </c>
      <c r="CQ184" t="s">
        <v>151</v>
      </c>
      <c r="CR184" t="s">
        <v>383</v>
      </c>
      <c r="CS184" t="s">
        <v>11262</v>
      </c>
      <c r="CT184" s="27">
        <v>37819</v>
      </c>
      <c r="CU184">
        <v>365000</v>
      </c>
      <c r="CV184" t="s">
        <v>210</v>
      </c>
      <c r="CW184" t="s">
        <v>151</v>
      </c>
      <c r="CX184" t="s">
        <v>383</v>
      </c>
      <c r="CY184" t="s">
        <v>11263</v>
      </c>
      <c r="CZ184" t="s">
        <v>11264</v>
      </c>
      <c r="DA184" t="s">
        <v>154</v>
      </c>
      <c r="DB184" t="s">
        <v>242</v>
      </c>
      <c r="DE184">
        <v>1</v>
      </c>
      <c r="DF184">
        <v>1980</v>
      </c>
      <c r="DG184" t="s">
        <v>11265</v>
      </c>
      <c r="DH184">
        <v>7</v>
      </c>
      <c r="DI184" s="128" t="s">
        <v>156</v>
      </c>
      <c r="DJ1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4" s="130">
        <f>Table13[[#This Row],[JUST]]*Table13[[#This Row],[Storm Millage]]/1000</f>
        <v>0</v>
      </c>
      <c r="DL1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84" s="136">
        <f>Table13[[#This Row],[JUST]]*Table13[[#This Row],[Recreational Millage]]/1000</f>
        <v>2311.5102296711202</v>
      </c>
      <c r="DN184" s="137">
        <f>Table13[[#This Row],[Recreational Assessment]]+Table13[[#This Row],[Storm Assessment]]</f>
        <v>2311.5102296711202</v>
      </c>
      <c r="DO184" s="145" t="e">
        <f>Methodology!#REF!</f>
        <v>#REF!</v>
      </c>
      <c r="DP184" s="146" t="e">
        <f>(Table13[[#This Row],[JUST]]*Table13[[#This Row],[Ad Valorem Recreational Millage]])/1000</f>
        <v>#REF!</v>
      </c>
    </row>
    <row r="185" spans="1:120" x14ac:dyDescent="0.3">
      <c r="A185">
        <v>357</v>
      </c>
      <c r="B185">
        <v>1</v>
      </c>
      <c r="C185" s="165" t="s">
        <v>11266</v>
      </c>
      <c r="D185" t="s">
        <v>801</v>
      </c>
      <c r="E185" t="s">
        <v>11267</v>
      </c>
      <c r="F185">
        <v>10004563</v>
      </c>
      <c r="G185" s="32" t="s">
        <v>196</v>
      </c>
      <c r="H185" t="s">
        <v>299</v>
      </c>
      <c r="I185" t="s">
        <v>226</v>
      </c>
      <c r="J185">
        <v>1</v>
      </c>
      <c r="K185">
        <v>0</v>
      </c>
      <c r="L185">
        <v>0</v>
      </c>
      <c r="M185">
        <v>0.32535999999999998</v>
      </c>
      <c r="N185" t="s">
        <v>135</v>
      </c>
      <c r="O185" t="s">
        <v>136</v>
      </c>
      <c r="S185" t="s">
        <v>140</v>
      </c>
      <c r="V185" t="s">
        <v>205</v>
      </c>
      <c r="W185" t="s">
        <v>11268</v>
      </c>
      <c r="X185" t="s">
        <v>11269</v>
      </c>
      <c r="Y185" t="s">
        <v>10324</v>
      </c>
      <c r="AA185" t="s">
        <v>145</v>
      </c>
      <c r="AB185" t="s">
        <v>146</v>
      </c>
      <c r="AC185" s="119">
        <v>281818</v>
      </c>
      <c r="AD185">
        <v>281818</v>
      </c>
      <c r="AE185">
        <v>281818</v>
      </c>
      <c r="AF185">
        <v>0</v>
      </c>
      <c r="AG185">
        <v>281818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 s="32">
        <v>0</v>
      </c>
      <c r="AO185">
        <v>0</v>
      </c>
      <c r="AP185">
        <v>0</v>
      </c>
      <c r="AQ185">
        <v>0</v>
      </c>
      <c r="AR185">
        <v>0</v>
      </c>
      <c r="AS185">
        <v>1</v>
      </c>
      <c r="AT185">
        <v>1979</v>
      </c>
      <c r="AV185">
        <v>684</v>
      </c>
      <c r="AW185">
        <v>684</v>
      </c>
      <c r="AX185">
        <v>2</v>
      </c>
      <c r="AY185">
        <v>1</v>
      </c>
      <c r="AZ185">
        <v>2</v>
      </c>
      <c r="BC185" t="s">
        <v>233</v>
      </c>
      <c r="BS185" t="s">
        <v>11270</v>
      </c>
      <c r="BV185" t="s">
        <v>11271</v>
      </c>
      <c r="BX185" t="s">
        <v>11272</v>
      </c>
      <c r="BY185" t="s">
        <v>264</v>
      </c>
      <c r="BZ185" t="s">
        <v>11273</v>
      </c>
      <c r="CB185" s="27">
        <v>35339</v>
      </c>
      <c r="CC185">
        <v>277000</v>
      </c>
      <c r="CD185" t="s">
        <v>210</v>
      </c>
      <c r="CE185" t="s">
        <v>151</v>
      </c>
      <c r="CF185" t="s">
        <v>151</v>
      </c>
      <c r="CG185" t="s">
        <v>11274</v>
      </c>
      <c r="CH185" s="27">
        <v>34425</v>
      </c>
      <c r="CI185">
        <v>225300</v>
      </c>
      <c r="CJ185" t="s">
        <v>210</v>
      </c>
      <c r="CK185" t="s">
        <v>151</v>
      </c>
      <c r="CL185" t="s">
        <v>151</v>
      </c>
      <c r="CM185" t="s">
        <v>11275</v>
      </c>
      <c r="CZ185" t="s">
        <v>11276</v>
      </c>
      <c r="DA185" t="s">
        <v>154</v>
      </c>
      <c r="DB185" t="s">
        <v>242</v>
      </c>
      <c r="DE185">
        <v>1</v>
      </c>
      <c r="DF185">
        <v>1980</v>
      </c>
      <c r="DG185" t="s">
        <v>11277</v>
      </c>
      <c r="DH185">
        <v>7</v>
      </c>
      <c r="DI185" s="128" t="s">
        <v>156</v>
      </c>
      <c r="DJ1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5" s="130">
        <f>Table13[[#This Row],[JUST]]*Table13[[#This Row],[Storm Millage]]/1000</f>
        <v>0</v>
      </c>
      <c r="DL1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85" s="136">
        <f>Table13[[#This Row],[JUST]]*Table13[[#This Row],[Recreational Millage]]/1000</f>
        <v>2311.5102296711202</v>
      </c>
      <c r="DN185" s="137">
        <f>Table13[[#This Row],[Recreational Assessment]]+Table13[[#This Row],[Storm Assessment]]</f>
        <v>2311.5102296711202</v>
      </c>
      <c r="DO185" s="145" t="e">
        <f>Methodology!#REF!</f>
        <v>#REF!</v>
      </c>
      <c r="DP185" s="146" t="e">
        <f>(Table13[[#This Row],[JUST]]*Table13[[#This Row],[Ad Valorem Recreational Millage]])/1000</f>
        <v>#REF!</v>
      </c>
    </row>
    <row r="186" spans="1:120" x14ac:dyDescent="0.3">
      <c r="A186">
        <v>501</v>
      </c>
      <c r="B186">
        <v>1</v>
      </c>
      <c r="C186" s="165" t="s">
        <v>11770</v>
      </c>
      <c r="D186" t="s">
        <v>158</v>
      </c>
      <c r="E186" t="s">
        <v>452</v>
      </c>
      <c r="F186">
        <v>10004010</v>
      </c>
      <c r="G186" s="32" t="s">
        <v>196</v>
      </c>
      <c r="H186" t="s">
        <v>299</v>
      </c>
      <c r="I186" t="s">
        <v>226</v>
      </c>
      <c r="J186">
        <v>1</v>
      </c>
      <c r="K186">
        <v>0</v>
      </c>
      <c r="L186">
        <v>0</v>
      </c>
      <c r="M186">
        <v>9.8360000000000003E-2</v>
      </c>
      <c r="N186" t="s">
        <v>135</v>
      </c>
      <c r="O186" t="s">
        <v>136</v>
      </c>
      <c r="P186" t="s">
        <v>137</v>
      </c>
      <c r="Q186" t="s">
        <v>138</v>
      </c>
      <c r="S186" t="s">
        <v>140</v>
      </c>
      <c r="V186" t="s">
        <v>205</v>
      </c>
      <c r="W186" t="s">
        <v>11771</v>
      </c>
      <c r="X186" t="s">
        <v>11772</v>
      </c>
      <c r="Y186" t="s">
        <v>11703</v>
      </c>
      <c r="AA186" t="s">
        <v>145</v>
      </c>
      <c r="AB186" t="s">
        <v>146</v>
      </c>
      <c r="AC186" s="30">
        <v>547485</v>
      </c>
      <c r="AD186">
        <v>407795</v>
      </c>
      <c r="AE186">
        <v>357295</v>
      </c>
      <c r="AF186">
        <v>4326</v>
      </c>
      <c r="AG186">
        <v>543159</v>
      </c>
      <c r="AH186">
        <v>4326</v>
      </c>
      <c r="AI186">
        <v>30000</v>
      </c>
      <c r="AJ186">
        <v>0</v>
      </c>
      <c r="AK186">
        <v>0</v>
      </c>
      <c r="AL186">
        <v>0</v>
      </c>
      <c r="AM186">
        <v>0</v>
      </c>
      <c r="AN186">
        <v>50000</v>
      </c>
      <c r="AO186">
        <v>0</v>
      </c>
      <c r="AP186">
        <v>0</v>
      </c>
      <c r="AQ186">
        <v>500</v>
      </c>
      <c r="AR186">
        <v>0</v>
      </c>
      <c r="AS186">
        <v>1</v>
      </c>
      <c r="AT186">
        <v>1975</v>
      </c>
      <c r="AV186">
        <v>861</v>
      </c>
      <c r="AW186">
        <v>861</v>
      </c>
      <c r="AX186">
        <v>2</v>
      </c>
      <c r="AY186">
        <v>2</v>
      </c>
      <c r="AZ186">
        <v>2</v>
      </c>
      <c r="BC186" t="s">
        <v>233</v>
      </c>
      <c r="BD186" t="s">
        <v>233</v>
      </c>
      <c r="BS186" t="s">
        <v>11773</v>
      </c>
      <c r="BV186" t="s">
        <v>11774</v>
      </c>
      <c r="BX186" t="s">
        <v>145</v>
      </c>
      <c r="BY186" t="s">
        <v>149</v>
      </c>
      <c r="BZ186" t="s">
        <v>146</v>
      </c>
      <c r="CB186" s="27">
        <v>30468</v>
      </c>
      <c r="CC186">
        <v>184000</v>
      </c>
      <c r="CD186" t="s">
        <v>210</v>
      </c>
      <c r="CE186" t="s">
        <v>151</v>
      </c>
      <c r="CF186" t="s">
        <v>151</v>
      </c>
      <c r="CG186" t="s">
        <v>11775</v>
      </c>
      <c r="CH186" s="27">
        <v>28764</v>
      </c>
      <c r="CI186">
        <v>87000</v>
      </c>
      <c r="CJ186" t="s">
        <v>210</v>
      </c>
      <c r="CK186" t="s">
        <v>151</v>
      </c>
      <c r="CL186" t="s">
        <v>151</v>
      </c>
      <c r="CM186" t="s">
        <v>11776</v>
      </c>
      <c r="CZ186" t="s">
        <v>11777</v>
      </c>
      <c r="DA186" t="s">
        <v>154</v>
      </c>
      <c r="DB186" t="s">
        <v>242</v>
      </c>
      <c r="DE186">
        <v>1</v>
      </c>
      <c r="DF186">
        <v>1976</v>
      </c>
      <c r="DG186" t="s">
        <v>11778</v>
      </c>
      <c r="DH186">
        <v>7</v>
      </c>
      <c r="DI186" s="128" t="s">
        <v>156</v>
      </c>
      <c r="DJ18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6" s="130">
        <f>Table13[[#This Row],[JUST]]*Table13[[#This Row],[Storm Millage]]/1000</f>
        <v>0</v>
      </c>
      <c r="DL18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86" s="136">
        <f>Table13[[#This Row],[JUST]]*Table13[[#This Row],[Recreational Millage]]/1000</f>
        <v>2327.0617726426799</v>
      </c>
      <c r="DN186" s="137">
        <f>Table13[[#This Row],[Recreational Assessment]]+Table13[[#This Row],[Storm Assessment]]</f>
        <v>2327.0617726426799</v>
      </c>
      <c r="DO186" s="145" t="e">
        <f>Methodology!#REF!</f>
        <v>#REF!</v>
      </c>
      <c r="DP186" s="146" t="e">
        <f>(Table13[[#This Row],[JUST]]*Table13[[#This Row],[Ad Valorem Recreational Millage]])/1000</f>
        <v>#REF!</v>
      </c>
    </row>
    <row r="187" spans="1:120" x14ac:dyDescent="0.3">
      <c r="A187">
        <v>107</v>
      </c>
      <c r="B187">
        <v>1</v>
      </c>
      <c r="C187" s="165" t="s">
        <v>10912</v>
      </c>
      <c r="D187" t="s">
        <v>801</v>
      </c>
      <c r="E187" t="s">
        <v>1304</v>
      </c>
      <c r="F187">
        <v>10004538</v>
      </c>
      <c r="G187" s="32" t="s">
        <v>196</v>
      </c>
      <c r="H187" t="s">
        <v>299</v>
      </c>
      <c r="I187" t="s">
        <v>226</v>
      </c>
      <c r="J187">
        <v>1</v>
      </c>
      <c r="K187">
        <v>0</v>
      </c>
      <c r="L187">
        <v>0</v>
      </c>
      <c r="M187">
        <v>0.32535999999999998</v>
      </c>
      <c r="N187" t="s">
        <v>135</v>
      </c>
      <c r="O187" t="s">
        <v>136</v>
      </c>
      <c r="S187" t="s">
        <v>140</v>
      </c>
      <c r="V187" t="s">
        <v>205</v>
      </c>
      <c r="W187" t="s">
        <v>10913</v>
      </c>
      <c r="X187" t="s">
        <v>10914</v>
      </c>
      <c r="Y187" t="s">
        <v>10324</v>
      </c>
      <c r="AA187" t="s">
        <v>145</v>
      </c>
      <c r="AB187" t="s">
        <v>146</v>
      </c>
      <c r="AC187" s="119">
        <v>285855</v>
      </c>
      <c r="AD187">
        <v>285855</v>
      </c>
      <c r="AE187">
        <v>285855</v>
      </c>
      <c r="AF187">
        <v>0</v>
      </c>
      <c r="AG187">
        <v>285855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 s="32">
        <v>0</v>
      </c>
      <c r="AO187">
        <v>0</v>
      </c>
      <c r="AP187">
        <v>0</v>
      </c>
      <c r="AQ187">
        <v>0</v>
      </c>
      <c r="AR187">
        <v>0</v>
      </c>
      <c r="AS187">
        <v>1</v>
      </c>
      <c r="AT187">
        <v>1979</v>
      </c>
      <c r="AV187">
        <v>684</v>
      </c>
      <c r="AW187">
        <v>684</v>
      </c>
      <c r="AX187">
        <v>2</v>
      </c>
      <c r="AY187">
        <v>1</v>
      </c>
      <c r="AZ187">
        <v>2</v>
      </c>
      <c r="BC187" t="s">
        <v>233</v>
      </c>
      <c r="BS187" t="s">
        <v>10915</v>
      </c>
      <c r="BV187" t="s">
        <v>10916</v>
      </c>
      <c r="BX187" t="s">
        <v>1474</v>
      </c>
      <c r="BY187" t="s">
        <v>264</v>
      </c>
      <c r="BZ187" t="s">
        <v>10917</v>
      </c>
      <c r="CB187" s="27">
        <v>44099</v>
      </c>
      <c r="CC187">
        <v>370000</v>
      </c>
      <c r="CD187" t="s">
        <v>210</v>
      </c>
      <c r="CE187" t="s">
        <v>181</v>
      </c>
      <c r="CF187" t="s">
        <v>181</v>
      </c>
      <c r="CG187" t="s">
        <v>10918</v>
      </c>
      <c r="CH187" s="27">
        <v>39203</v>
      </c>
      <c r="CI187">
        <v>397500</v>
      </c>
      <c r="CJ187" t="s">
        <v>210</v>
      </c>
      <c r="CK187" t="s">
        <v>151</v>
      </c>
      <c r="CL187" t="s">
        <v>151</v>
      </c>
      <c r="CM187" t="s">
        <v>10919</v>
      </c>
      <c r="CN187" s="27">
        <v>32629</v>
      </c>
      <c r="CO187">
        <v>124000</v>
      </c>
      <c r="CP187" t="s">
        <v>210</v>
      </c>
      <c r="CQ187" t="s">
        <v>151</v>
      </c>
      <c r="CR187" t="s">
        <v>151</v>
      </c>
      <c r="CS187" t="s">
        <v>10920</v>
      </c>
      <c r="CZ187" t="s">
        <v>10921</v>
      </c>
      <c r="DA187" t="s">
        <v>154</v>
      </c>
      <c r="DB187" t="s">
        <v>242</v>
      </c>
      <c r="DE187">
        <v>1</v>
      </c>
      <c r="DF187">
        <v>1980</v>
      </c>
      <c r="DG187" t="s">
        <v>10922</v>
      </c>
      <c r="DH187">
        <v>7</v>
      </c>
      <c r="DI187" s="128" t="s">
        <v>156</v>
      </c>
      <c r="DJ18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7" s="130">
        <f>Table13[[#This Row],[JUST]]*Table13[[#This Row],[Storm Millage]]/1000</f>
        <v>0</v>
      </c>
      <c r="DL18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87" s="136">
        <f>Table13[[#This Row],[JUST]]*Table13[[#This Row],[Recreational Millage]]/1000</f>
        <v>2344.6222622495302</v>
      </c>
      <c r="DN187" s="137">
        <f>Table13[[#This Row],[Recreational Assessment]]+Table13[[#This Row],[Storm Assessment]]</f>
        <v>2344.6222622495302</v>
      </c>
      <c r="DO187" s="145" t="e">
        <f>Methodology!#REF!</f>
        <v>#REF!</v>
      </c>
      <c r="DP187" s="146" t="e">
        <f>(Table13[[#This Row],[JUST]]*Table13[[#This Row],[Ad Valorem Recreational Millage]])/1000</f>
        <v>#REF!</v>
      </c>
    </row>
    <row r="188" spans="1:120" x14ac:dyDescent="0.3">
      <c r="A188">
        <v>253</v>
      </c>
      <c r="B188">
        <v>1</v>
      </c>
      <c r="C188" s="165" t="s">
        <v>11064</v>
      </c>
      <c r="D188" t="s">
        <v>801</v>
      </c>
      <c r="E188" t="s">
        <v>11065</v>
      </c>
      <c r="F188">
        <v>10004553</v>
      </c>
      <c r="G188" s="32" t="s">
        <v>196</v>
      </c>
      <c r="H188" t="s">
        <v>299</v>
      </c>
      <c r="I188" t="s">
        <v>226</v>
      </c>
      <c r="J188">
        <v>1</v>
      </c>
      <c r="K188">
        <v>0</v>
      </c>
      <c r="L188">
        <v>0</v>
      </c>
      <c r="M188">
        <v>0.32535999999999998</v>
      </c>
      <c r="N188" t="s">
        <v>135</v>
      </c>
      <c r="O188" t="s">
        <v>136</v>
      </c>
      <c r="S188" t="s">
        <v>140</v>
      </c>
      <c r="V188" t="s">
        <v>205</v>
      </c>
      <c r="W188" t="s">
        <v>11066</v>
      </c>
      <c r="X188" t="s">
        <v>11067</v>
      </c>
      <c r="Y188" t="s">
        <v>10324</v>
      </c>
      <c r="AA188" t="s">
        <v>145</v>
      </c>
      <c r="AB188" t="s">
        <v>146</v>
      </c>
      <c r="AC188" s="119">
        <v>285855</v>
      </c>
      <c r="AD188">
        <v>285855</v>
      </c>
      <c r="AE188">
        <v>285855</v>
      </c>
      <c r="AF188">
        <v>0</v>
      </c>
      <c r="AG188">
        <v>285855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 s="32">
        <v>0</v>
      </c>
      <c r="AO188">
        <v>0</v>
      </c>
      <c r="AP188">
        <v>0</v>
      </c>
      <c r="AQ188">
        <v>0</v>
      </c>
      <c r="AR188">
        <v>0</v>
      </c>
      <c r="AS188">
        <v>1</v>
      </c>
      <c r="AT188">
        <v>1979</v>
      </c>
      <c r="AV188">
        <v>684</v>
      </c>
      <c r="AW188">
        <v>684</v>
      </c>
      <c r="AX188">
        <v>2</v>
      </c>
      <c r="AY188">
        <v>1</v>
      </c>
      <c r="AZ188">
        <v>2</v>
      </c>
      <c r="BC188" t="s">
        <v>233</v>
      </c>
      <c r="BS188" t="s">
        <v>11068</v>
      </c>
      <c r="BV188" t="s">
        <v>11069</v>
      </c>
      <c r="BX188" t="s">
        <v>11070</v>
      </c>
      <c r="BY188" t="s">
        <v>5291</v>
      </c>
      <c r="BZ188" t="s">
        <v>11071</v>
      </c>
      <c r="CB188" s="27">
        <v>43805</v>
      </c>
      <c r="CC188">
        <v>153000</v>
      </c>
      <c r="CD188" t="s">
        <v>210</v>
      </c>
      <c r="CE188" t="s">
        <v>661</v>
      </c>
      <c r="CF188" t="s">
        <v>661</v>
      </c>
      <c r="CG188" t="s">
        <v>11072</v>
      </c>
      <c r="CH188" s="27">
        <v>43193</v>
      </c>
      <c r="CI188">
        <v>370000</v>
      </c>
      <c r="CJ188" t="s">
        <v>210</v>
      </c>
      <c r="CK188" t="s">
        <v>181</v>
      </c>
      <c r="CL188" t="s">
        <v>181</v>
      </c>
      <c r="CM188" t="s">
        <v>11073</v>
      </c>
      <c r="CN188" s="27">
        <v>42341</v>
      </c>
      <c r="CO188">
        <v>299000</v>
      </c>
      <c r="CP188" t="s">
        <v>210</v>
      </c>
      <c r="CQ188" t="s">
        <v>181</v>
      </c>
      <c r="CR188" t="s">
        <v>181</v>
      </c>
      <c r="CS188" t="s">
        <v>11074</v>
      </c>
      <c r="CT188" s="27">
        <v>42136</v>
      </c>
      <c r="CU188">
        <v>275000</v>
      </c>
      <c r="CV188" t="s">
        <v>210</v>
      </c>
      <c r="CW188" t="s">
        <v>181</v>
      </c>
      <c r="CX188" t="s">
        <v>181</v>
      </c>
      <c r="CY188" t="s">
        <v>11075</v>
      </c>
      <c r="CZ188" t="s">
        <v>11076</v>
      </c>
      <c r="DA188" t="s">
        <v>154</v>
      </c>
      <c r="DB188" t="s">
        <v>242</v>
      </c>
      <c r="DE188">
        <v>1</v>
      </c>
      <c r="DF188">
        <v>1980</v>
      </c>
      <c r="DG188" t="s">
        <v>11077</v>
      </c>
      <c r="DH188">
        <v>7</v>
      </c>
      <c r="DI188" s="128" t="s">
        <v>156</v>
      </c>
      <c r="DJ1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8" s="130">
        <f>Table13[[#This Row],[JUST]]*Table13[[#This Row],[Storm Millage]]/1000</f>
        <v>0</v>
      </c>
      <c r="DL1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88" s="136">
        <f>Table13[[#This Row],[JUST]]*Table13[[#This Row],[Recreational Millage]]/1000</f>
        <v>2344.6222622495302</v>
      </c>
      <c r="DN188" s="137">
        <f>Table13[[#This Row],[Recreational Assessment]]+Table13[[#This Row],[Storm Assessment]]</f>
        <v>2344.6222622495302</v>
      </c>
      <c r="DO188" s="145" t="e">
        <f>Methodology!#REF!</f>
        <v>#REF!</v>
      </c>
      <c r="DP188" s="146" t="e">
        <f>(Table13[[#This Row],[JUST]]*Table13[[#This Row],[Ad Valorem Recreational Millage]])/1000</f>
        <v>#REF!</v>
      </c>
    </row>
    <row r="189" spans="1:120" x14ac:dyDescent="0.3">
      <c r="A189">
        <v>272</v>
      </c>
      <c r="B189">
        <v>1</v>
      </c>
      <c r="C189" s="165" t="s">
        <v>11326</v>
      </c>
      <c r="D189" t="s">
        <v>801</v>
      </c>
      <c r="E189" t="s">
        <v>11327</v>
      </c>
      <c r="F189">
        <v>10004568</v>
      </c>
      <c r="G189" s="32" t="s">
        <v>196</v>
      </c>
      <c r="H189" t="s">
        <v>299</v>
      </c>
      <c r="I189" t="s">
        <v>226</v>
      </c>
      <c r="J189">
        <v>1</v>
      </c>
      <c r="K189">
        <v>0</v>
      </c>
      <c r="L189">
        <v>0</v>
      </c>
      <c r="M189">
        <v>0.32535999999999998</v>
      </c>
      <c r="N189" t="s">
        <v>135</v>
      </c>
      <c r="O189" t="s">
        <v>136</v>
      </c>
      <c r="S189" t="s">
        <v>140</v>
      </c>
      <c r="V189" t="s">
        <v>205</v>
      </c>
      <c r="W189" t="s">
        <v>11328</v>
      </c>
      <c r="X189" t="s">
        <v>11329</v>
      </c>
      <c r="Y189" t="s">
        <v>10324</v>
      </c>
      <c r="AA189" t="s">
        <v>145</v>
      </c>
      <c r="AB189" t="s">
        <v>146</v>
      </c>
      <c r="AC189" s="119">
        <v>285855</v>
      </c>
      <c r="AD189">
        <v>285855</v>
      </c>
      <c r="AE189">
        <v>285855</v>
      </c>
      <c r="AF189">
        <v>0</v>
      </c>
      <c r="AG189">
        <v>285855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 s="32">
        <v>0</v>
      </c>
      <c r="AO189">
        <v>0</v>
      </c>
      <c r="AP189">
        <v>0</v>
      </c>
      <c r="AQ189">
        <v>0</v>
      </c>
      <c r="AR189">
        <v>0</v>
      </c>
      <c r="AS189">
        <v>1</v>
      </c>
      <c r="AT189">
        <v>1979</v>
      </c>
      <c r="AV189">
        <v>684</v>
      </c>
      <c r="AW189">
        <v>684</v>
      </c>
      <c r="AX189">
        <v>2</v>
      </c>
      <c r="AY189">
        <v>1</v>
      </c>
      <c r="AZ189">
        <v>2</v>
      </c>
      <c r="BC189" t="s">
        <v>233</v>
      </c>
      <c r="BS189" t="s">
        <v>11330</v>
      </c>
      <c r="BU189" t="s">
        <v>11331</v>
      </c>
      <c r="BV189" t="s">
        <v>11332</v>
      </c>
      <c r="BX189" t="s">
        <v>1619</v>
      </c>
      <c r="BY189" t="s">
        <v>149</v>
      </c>
      <c r="BZ189" t="s">
        <v>3372</v>
      </c>
      <c r="CB189" s="27">
        <v>39478</v>
      </c>
      <c r="CC189">
        <v>430000</v>
      </c>
      <c r="CD189" t="s">
        <v>210</v>
      </c>
      <c r="CE189" t="s">
        <v>151</v>
      </c>
      <c r="CF189" t="s">
        <v>151</v>
      </c>
      <c r="CG189" t="s">
        <v>11333</v>
      </c>
      <c r="CH189" s="27">
        <v>39182</v>
      </c>
      <c r="CI189">
        <v>365000</v>
      </c>
      <c r="CJ189" t="s">
        <v>210</v>
      </c>
      <c r="CK189" t="s">
        <v>151</v>
      </c>
      <c r="CL189" t="s">
        <v>151</v>
      </c>
      <c r="CM189" t="s">
        <v>11334</v>
      </c>
      <c r="CN189" s="27">
        <v>36265</v>
      </c>
      <c r="CO189">
        <v>232500</v>
      </c>
      <c r="CP189" t="s">
        <v>210</v>
      </c>
      <c r="CQ189" t="s">
        <v>151</v>
      </c>
      <c r="CR189" t="s">
        <v>151</v>
      </c>
      <c r="CS189" t="s">
        <v>11335</v>
      </c>
      <c r="CT189" s="27">
        <v>33635</v>
      </c>
      <c r="CU189">
        <v>130000</v>
      </c>
      <c r="CV189" t="s">
        <v>210</v>
      </c>
      <c r="CW189" t="s">
        <v>151</v>
      </c>
      <c r="CX189" t="s">
        <v>151</v>
      </c>
      <c r="CY189" t="s">
        <v>11336</v>
      </c>
      <c r="CZ189" t="s">
        <v>11337</v>
      </c>
      <c r="DA189" t="s">
        <v>154</v>
      </c>
      <c r="DB189" t="s">
        <v>242</v>
      </c>
      <c r="DE189">
        <v>1</v>
      </c>
      <c r="DF189">
        <v>1980</v>
      </c>
      <c r="DG189" t="s">
        <v>11338</v>
      </c>
      <c r="DH189">
        <v>7</v>
      </c>
      <c r="DI189" s="128" t="s">
        <v>156</v>
      </c>
      <c r="DJ18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89" s="130">
        <f>Table13[[#This Row],[JUST]]*Table13[[#This Row],[Storm Millage]]/1000</f>
        <v>0</v>
      </c>
      <c r="DL18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89" s="136">
        <f>Table13[[#This Row],[JUST]]*Table13[[#This Row],[Recreational Millage]]/1000</f>
        <v>2344.6222622495302</v>
      </c>
      <c r="DN189" s="137">
        <f>Table13[[#This Row],[Recreational Assessment]]+Table13[[#This Row],[Storm Assessment]]</f>
        <v>2344.6222622495302</v>
      </c>
      <c r="DO189" s="145" t="e">
        <f>Methodology!#REF!</f>
        <v>#REF!</v>
      </c>
      <c r="DP189" s="146" t="e">
        <f>(Table13[[#This Row],[JUST]]*Table13[[#This Row],[Ad Valorem Recreational Millage]])/1000</f>
        <v>#REF!</v>
      </c>
    </row>
    <row r="190" spans="1:120" x14ac:dyDescent="0.3">
      <c r="A190">
        <v>451</v>
      </c>
      <c r="B190">
        <v>1</v>
      </c>
      <c r="C190" s="165" t="s">
        <v>11339</v>
      </c>
      <c r="D190" t="s">
        <v>801</v>
      </c>
      <c r="E190" t="s">
        <v>11340</v>
      </c>
      <c r="F190">
        <v>10004569</v>
      </c>
      <c r="G190" s="32" t="s">
        <v>196</v>
      </c>
      <c r="H190" t="s">
        <v>299</v>
      </c>
      <c r="I190" t="s">
        <v>226</v>
      </c>
      <c r="J190">
        <v>1</v>
      </c>
      <c r="K190">
        <v>0</v>
      </c>
      <c r="L190">
        <v>0</v>
      </c>
      <c r="M190">
        <v>0.32535999999999998</v>
      </c>
      <c r="N190" t="s">
        <v>135</v>
      </c>
      <c r="O190" t="s">
        <v>136</v>
      </c>
      <c r="S190" t="s">
        <v>140</v>
      </c>
      <c r="V190" t="s">
        <v>205</v>
      </c>
      <c r="W190" t="s">
        <v>11341</v>
      </c>
      <c r="X190" t="s">
        <v>11342</v>
      </c>
      <c r="Y190" t="s">
        <v>10324</v>
      </c>
      <c r="AA190" t="s">
        <v>145</v>
      </c>
      <c r="AB190" t="s">
        <v>146</v>
      </c>
      <c r="AC190" s="119">
        <v>285855</v>
      </c>
      <c r="AD190">
        <v>285855</v>
      </c>
      <c r="AE190">
        <v>285855</v>
      </c>
      <c r="AF190">
        <v>0</v>
      </c>
      <c r="AG190">
        <v>285855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 s="32">
        <v>0</v>
      </c>
      <c r="AO190">
        <v>0</v>
      </c>
      <c r="AP190">
        <v>0</v>
      </c>
      <c r="AQ190">
        <v>0</v>
      </c>
      <c r="AR190">
        <v>0</v>
      </c>
      <c r="AS190">
        <v>1</v>
      </c>
      <c r="AT190">
        <v>1979</v>
      </c>
      <c r="AV190">
        <v>684</v>
      </c>
      <c r="AW190">
        <v>684</v>
      </c>
      <c r="AX190">
        <v>2</v>
      </c>
      <c r="AY190">
        <v>1</v>
      </c>
      <c r="AZ190">
        <v>2</v>
      </c>
      <c r="BC190" t="s">
        <v>233</v>
      </c>
      <c r="BS190" t="s">
        <v>11343</v>
      </c>
      <c r="BT190" t="s">
        <v>11344</v>
      </c>
      <c r="BV190" t="s">
        <v>11345</v>
      </c>
      <c r="BX190" t="s">
        <v>11346</v>
      </c>
      <c r="BY190" t="s">
        <v>3450</v>
      </c>
      <c r="BZ190" t="s">
        <v>11347</v>
      </c>
      <c r="CB190" s="27">
        <v>37399</v>
      </c>
      <c r="CC190">
        <v>350000</v>
      </c>
      <c r="CD190" t="s">
        <v>210</v>
      </c>
      <c r="CE190" t="s">
        <v>151</v>
      </c>
      <c r="CF190" t="s">
        <v>151</v>
      </c>
      <c r="CG190" t="s">
        <v>11348</v>
      </c>
      <c r="CH190" s="27">
        <v>36829</v>
      </c>
      <c r="CI190">
        <v>225000</v>
      </c>
      <c r="CJ190" t="s">
        <v>210</v>
      </c>
      <c r="CK190" t="s">
        <v>151</v>
      </c>
      <c r="CL190" t="s">
        <v>151</v>
      </c>
      <c r="CM190" t="s">
        <v>11349</v>
      </c>
      <c r="CZ190" t="s">
        <v>11350</v>
      </c>
      <c r="DA190" t="s">
        <v>154</v>
      </c>
      <c r="DB190" t="s">
        <v>242</v>
      </c>
      <c r="DE190">
        <v>1</v>
      </c>
      <c r="DF190">
        <v>1980</v>
      </c>
      <c r="DG190" t="s">
        <v>11351</v>
      </c>
      <c r="DH190">
        <v>7</v>
      </c>
      <c r="DI190" s="128" t="s">
        <v>156</v>
      </c>
      <c r="DJ19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0" s="130">
        <f>Table13[[#This Row],[JUST]]*Table13[[#This Row],[Storm Millage]]/1000</f>
        <v>0</v>
      </c>
      <c r="DL19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90" s="136">
        <f>Table13[[#This Row],[JUST]]*Table13[[#This Row],[Recreational Millage]]/1000</f>
        <v>2344.6222622495302</v>
      </c>
      <c r="DN190" s="137">
        <f>Table13[[#This Row],[Recreational Assessment]]+Table13[[#This Row],[Storm Assessment]]</f>
        <v>2344.6222622495302</v>
      </c>
      <c r="DO190" s="145" t="e">
        <f>Methodology!#REF!</f>
        <v>#REF!</v>
      </c>
      <c r="DP190" s="146" t="e">
        <f>(Table13[[#This Row],[JUST]]*Table13[[#This Row],[Ad Valorem Recreational Millage]])/1000</f>
        <v>#REF!</v>
      </c>
    </row>
    <row r="191" spans="1:120" x14ac:dyDescent="0.3">
      <c r="A191">
        <v>183</v>
      </c>
      <c r="B191">
        <v>1</v>
      </c>
      <c r="C191" s="165" t="s">
        <v>10901</v>
      </c>
      <c r="D191" t="s">
        <v>777</v>
      </c>
      <c r="E191" t="s">
        <v>1292</v>
      </c>
      <c r="F191">
        <v>10004525</v>
      </c>
      <c r="G191" s="32" t="s">
        <v>196</v>
      </c>
      <c r="H191" t="s">
        <v>299</v>
      </c>
      <c r="I191" t="s">
        <v>226</v>
      </c>
      <c r="J191">
        <v>1</v>
      </c>
      <c r="K191">
        <v>0</v>
      </c>
      <c r="L191">
        <v>0</v>
      </c>
      <c r="M191">
        <v>0.12670000000000001</v>
      </c>
      <c r="N191" t="s">
        <v>135</v>
      </c>
      <c r="O191" t="s">
        <v>136</v>
      </c>
      <c r="S191" t="s">
        <v>140</v>
      </c>
      <c r="V191" t="s">
        <v>205</v>
      </c>
      <c r="W191" t="s">
        <v>10902</v>
      </c>
      <c r="X191" t="s">
        <v>10903</v>
      </c>
      <c r="Y191" t="s">
        <v>10324</v>
      </c>
      <c r="AA191" t="s">
        <v>145</v>
      </c>
      <c r="AB191" t="s">
        <v>146</v>
      </c>
      <c r="AC191" s="119">
        <v>289085</v>
      </c>
      <c r="AD191">
        <v>289085</v>
      </c>
      <c r="AE191">
        <v>289085</v>
      </c>
      <c r="AF191">
        <v>0</v>
      </c>
      <c r="AG191">
        <v>289085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 s="32">
        <v>0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1979</v>
      </c>
      <c r="AV191">
        <v>684</v>
      </c>
      <c r="AW191">
        <v>684</v>
      </c>
      <c r="AX191">
        <v>2</v>
      </c>
      <c r="AY191">
        <v>1</v>
      </c>
      <c r="AZ191">
        <v>2</v>
      </c>
      <c r="BC191" t="s">
        <v>233</v>
      </c>
      <c r="BS191" t="s">
        <v>10904</v>
      </c>
      <c r="BV191" t="s">
        <v>10905</v>
      </c>
      <c r="BX191" t="s">
        <v>10906</v>
      </c>
      <c r="BY191" t="s">
        <v>264</v>
      </c>
      <c r="BZ191" t="s">
        <v>10907</v>
      </c>
      <c r="CB191" s="27">
        <v>31564</v>
      </c>
      <c r="CC191">
        <v>118000</v>
      </c>
      <c r="CD191" t="s">
        <v>210</v>
      </c>
      <c r="CE191" t="s">
        <v>151</v>
      </c>
      <c r="CF191" t="s">
        <v>151</v>
      </c>
      <c r="CG191" t="s">
        <v>10908</v>
      </c>
      <c r="CH191" s="27">
        <v>29037</v>
      </c>
      <c r="CI191">
        <v>61900</v>
      </c>
      <c r="CJ191" t="s">
        <v>210</v>
      </c>
      <c r="CK191" t="s">
        <v>151</v>
      </c>
      <c r="CL191" t="s">
        <v>151</v>
      </c>
      <c r="CM191" t="s">
        <v>10909</v>
      </c>
      <c r="CZ191" t="s">
        <v>10910</v>
      </c>
      <c r="DA191" t="s">
        <v>154</v>
      </c>
      <c r="DB191" t="s">
        <v>242</v>
      </c>
      <c r="DE191">
        <v>1</v>
      </c>
      <c r="DF191">
        <v>1980</v>
      </c>
      <c r="DG191" t="s">
        <v>10911</v>
      </c>
      <c r="DH191">
        <v>7</v>
      </c>
      <c r="DI191" s="128" t="s">
        <v>156</v>
      </c>
      <c r="DJ1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1" s="130">
        <f>Table13[[#This Row],[JUST]]*Table13[[#This Row],[Storm Millage]]/1000</f>
        <v>0</v>
      </c>
      <c r="DL1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91" s="136">
        <f>Table13[[#This Row],[JUST]]*Table13[[#This Row],[Recreational Millage]]/1000</f>
        <v>2371.1151691676037</v>
      </c>
      <c r="DN191" s="137">
        <f>Table13[[#This Row],[Recreational Assessment]]+Table13[[#This Row],[Storm Assessment]]</f>
        <v>2371.1151691676037</v>
      </c>
      <c r="DO191" s="145" t="e">
        <f>Methodology!#REF!</f>
        <v>#REF!</v>
      </c>
      <c r="DP191" s="146" t="e">
        <f>(Table13[[#This Row],[JUST]]*Table13[[#This Row],[Ad Valorem Recreational Millage]])/1000</f>
        <v>#REF!</v>
      </c>
    </row>
    <row r="192" spans="1:120" x14ac:dyDescent="0.3">
      <c r="A192">
        <v>528</v>
      </c>
      <c r="B192">
        <v>1</v>
      </c>
      <c r="C192" s="165" t="s">
        <v>11145</v>
      </c>
      <c r="D192" t="s">
        <v>777</v>
      </c>
      <c r="E192" t="s">
        <v>1404</v>
      </c>
      <c r="F192">
        <v>10004531</v>
      </c>
      <c r="G192" s="32" t="s">
        <v>196</v>
      </c>
      <c r="H192" t="s">
        <v>299</v>
      </c>
      <c r="I192" t="s">
        <v>226</v>
      </c>
      <c r="J192">
        <v>1</v>
      </c>
      <c r="K192">
        <v>0</v>
      </c>
      <c r="L192">
        <v>0</v>
      </c>
      <c r="M192">
        <v>0.12670000000000001</v>
      </c>
      <c r="N192" t="s">
        <v>135</v>
      </c>
      <c r="O192" t="s">
        <v>136</v>
      </c>
      <c r="S192" t="s">
        <v>140</v>
      </c>
      <c r="V192" t="s">
        <v>205</v>
      </c>
      <c r="W192" t="s">
        <v>11146</v>
      </c>
      <c r="X192" t="s">
        <v>11147</v>
      </c>
      <c r="Y192" t="s">
        <v>10324</v>
      </c>
      <c r="AA192" t="s">
        <v>145</v>
      </c>
      <c r="AB192" t="s">
        <v>146</v>
      </c>
      <c r="AC192" s="119">
        <v>289085</v>
      </c>
      <c r="AD192">
        <v>289085</v>
      </c>
      <c r="AE192">
        <v>289085</v>
      </c>
      <c r="AF192">
        <v>0</v>
      </c>
      <c r="AG192">
        <v>289085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 s="32">
        <v>0</v>
      </c>
      <c r="AO192">
        <v>0</v>
      </c>
      <c r="AP192">
        <v>0</v>
      </c>
      <c r="AQ192">
        <v>0</v>
      </c>
      <c r="AR192">
        <v>0</v>
      </c>
      <c r="AS192">
        <v>1</v>
      </c>
      <c r="AT192">
        <v>1979</v>
      </c>
      <c r="AV192">
        <v>684</v>
      </c>
      <c r="AW192">
        <v>684</v>
      </c>
      <c r="AX192">
        <v>2</v>
      </c>
      <c r="AY192">
        <v>1</v>
      </c>
      <c r="AZ192">
        <v>2</v>
      </c>
      <c r="BC192" t="s">
        <v>233</v>
      </c>
      <c r="BS192" t="s">
        <v>11148</v>
      </c>
      <c r="BV192" t="s">
        <v>11149</v>
      </c>
      <c r="BX192" t="s">
        <v>1133</v>
      </c>
      <c r="BY192" t="s">
        <v>238</v>
      </c>
      <c r="BZ192" t="s">
        <v>11150</v>
      </c>
      <c r="CB192" s="27">
        <v>31503</v>
      </c>
      <c r="CC192">
        <v>115000</v>
      </c>
      <c r="CD192" t="s">
        <v>210</v>
      </c>
      <c r="CE192" t="s">
        <v>181</v>
      </c>
      <c r="CF192" t="s">
        <v>181</v>
      </c>
      <c r="CG192" t="s">
        <v>11151</v>
      </c>
      <c r="CH192" s="27">
        <v>29160</v>
      </c>
      <c r="CI192">
        <v>89000</v>
      </c>
      <c r="CJ192" t="s">
        <v>210</v>
      </c>
      <c r="CK192" t="s">
        <v>151</v>
      </c>
      <c r="CL192" t="s">
        <v>151</v>
      </c>
      <c r="CM192" t="s">
        <v>11152</v>
      </c>
      <c r="CZ192" t="s">
        <v>11153</v>
      </c>
      <c r="DA192" t="s">
        <v>154</v>
      </c>
      <c r="DB192" t="s">
        <v>242</v>
      </c>
      <c r="DE192">
        <v>1</v>
      </c>
      <c r="DF192">
        <v>1980</v>
      </c>
      <c r="DG192" t="s">
        <v>11154</v>
      </c>
      <c r="DH192">
        <v>7</v>
      </c>
      <c r="DI192" s="128" t="s">
        <v>156</v>
      </c>
      <c r="DJ19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2" s="130">
        <f>Table13[[#This Row],[JUST]]*Table13[[#This Row],[Storm Millage]]/1000</f>
        <v>0</v>
      </c>
      <c r="DL19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92" s="136">
        <f>Table13[[#This Row],[JUST]]*Table13[[#This Row],[Recreational Millage]]/1000</f>
        <v>2371.1151691676037</v>
      </c>
      <c r="DN192" s="137">
        <f>Table13[[#This Row],[Recreational Assessment]]+Table13[[#This Row],[Storm Assessment]]</f>
        <v>2371.1151691676037</v>
      </c>
      <c r="DO192" s="145" t="e">
        <f>Methodology!#REF!</f>
        <v>#REF!</v>
      </c>
      <c r="DP192" s="146" t="e">
        <f>(Table13[[#This Row],[JUST]]*Table13[[#This Row],[Ad Valorem Recreational Millage]])/1000</f>
        <v>#REF!</v>
      </c>
    </row>
    <row r="193" spans="1:120" x14ac:dyDescent="0.3">
      <c r="A193">
        <v>361</v>
      </c>
      <c r="B193">
        <v>1</v>
      </c>
      <c r="C193" s="165" t="s">
        <v>11205</v>
      </c>
      <c r="D193" t="s">
        <v>801</v>
      </c>
      <c r="E193" t="s">
        <v>1510</v>
      </c>
      <c r="F193">
        <v>10004558</v>
      </c>
      <c r="G193" s="32" t="s">
        <v>196</v>
      </c>
      <c r="H193" t="s">
        <v>299</v>
      </c>
      <c r="I193" t="s">
        <v>226</v>
      </c>
      <c r="J193">
        <v>1</v>
      </c>
      <c r="K193">
        <v>0</v>
      </c>
      <c r="L193">
        <v>0</v>
      </c>
      <c r="M193">
        <v>0.32535999999999998</v>
      </c>
      <c r="N193" t="s">
        <v>135</v>
      </c>
      <c r="O193" t="s">
        <v>136</v>
      </c>
      <c r="S193" t="s">
        <v>140</v>
      </c>
      <c r="V193" t="s">
        <v>205</v>
      </c>
      <c r="W193" t="s">
        <v>11206</v>
      </c>
      <c r="X193" t="s">
        <v>11207</v>
      </c>
      <c r="Y193" t="s">
        <v>10324</v>
      </c>
      <c r="AA193" t="s">
        <v>145</v>
      </c>
      <c r="AB193" t="s">
        <v>146</v>
      </c>
      <c r="AC193" s="119">
        <v>289893</v>
      </c>
      <c r="AD193">
        <v>289893</v>
      </c>
      <c r="AE193">
        <v>289893</v>
      </c>
      <c r="AF193">
        <v>0</v>
      </c>
      <c r="AG193">
        <v>289893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 s="32">
        <v>0</v>
      </c>
      <c r="AO193">
        <v>0</v>
      </c>
      <c r="AP193">
        <v>0</v>
      </c>
      <c r="AQ193">
        <v>0</v>
      </c>
      <c r="AR193">
        <v>0</v>
      </c>
      <c r="AS193">
        <v>1</v>
      </c>
      <c r="AT193">
        <v>1979</v>
      </c>
      <c r="AV193">
        <v>684</v>
      </c>
      <c r="AW193">
        <v>684</v>
      </c>
      <c r="AX193">
        <v>2</v>
      </c>
      <c r="AY193">
        <v>1</v>
      </c>
      <c r="AZ193">
        <v>2</v>
      </c>
      <c r="BC193" t="s">
        <v>233</v>
      </c>
      <c r="BS193" t="s">
        <v>10625</v>
      </c>
      <c r="BV193" t="s">
        <v>10626</v>
      </c>
      <c r="BX193" t="s">
        <v>1283</v>
      </c>
      <c r="BY193" t="s">
        <v>343</v>
      </c>
      <c r="BZ193" t="s">
        <v>10627</v>
      </c>
      <c r="CB193" s="27">
        <v>42114</v>
      </c>
      <c r="CC193">
        <v>312000</v>
      </c>
      <c r="CD193" t="s">
        <v>210</v>
      </c>
      <c r="CE193" t="s">
        <v>181</v>
      </c>
      <c r="CF193" t="s">
        <v>181</v>
      </c>
      <c r="CG193" t="s">
        <v>11208</v>
      </c>
      <c r="CH193" s="27">
        <v>38828</v>
      </c>
      <c r="CI193">
        <v>525000</v>
      </c>
      <c r="CJ193" t="s">
        <v>210</v>
      </c>
      <c r="CK193" t="s">
        <v>151</v>
      </c>
      <c r="CL193" t="s">
        <v>151</v>
      </c>
      <c r="CM193" t="s">
        <v>11209</v>
      </c>
      <c r="CN193" s="27">
        <v>36021</v>
      </c>
      <c r="CO193">
        <v>37800</v>
      </c>
      <c r="CP193" t="s">
        <v>210</v>
      </c>
      <c r="CQ193" t="s">
        <v>181</v>
      </c>
      <c r="CR193" t="s">
        <v>181</v>
      </c>
      <c r="CS193" t="s">
        <v>11210</v>
      </c>
      <c r="CT193" s="27">
        <v>31809</v>
      </c>
      <c r="CU193">
        <v>110000</v>
      </c>
      <c r="CV193" t="s">
        <v>210</v>
      </c>
      <c r="CW193" t="s">
        <v>151</v>
      </c>
      <c r="CX193" t="s">
        <v>151</v>
      </c>
      <c r="CY193" t="s">
        <v>11211</v>
      </c>
      <c r="CZ193" t="s">
        <v>11212</v>
      </c>
      <c r="DA193" t="s">
        <v>154</v>
      </c>
      <c r="DB193" t="s">
        <v>242</v>
      </c>
      <c r="DE193">
        <v>1</v>
      </c>
      <c r="DF193">
        <v>1980</v>
      </c>
      <c r="DG193" t="s">
        <v>11213</v>
      </c>
      <c r="DH193">
        <v>7</v>
      </c>
      <c r="DI193" s="128" t="s">
        <v>156</v>
      </c>
      <c r="DJ19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3" s="130">
        <f>Table13[[#This Row],[JUST]]*Table13[[#This Row],[Storm Millage]]/1000</f>
        <v>0</v>
      </c>
      <c r="DL19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93" s="136">
        <f>Table13[[#This Row],[JUST]]*Table13[[#This Row],[Recreational Millage]]/1000</f>
        <v>2377.7424969663048</v>
      </c>
      <c r="DN193" s="137">
        <f>Table13[[#This Row],[Recreational Assessment]]+Table13[[#This Row],[Storm Assessment]]</f>
        <v>2377.7424969663048</v>
      </c>
      <c r="DO193" s="145" t="e">
        <f>Methodology!#REF!</f>
        <v>#REF!</v>
      </c>
      <c r="DP193" s="146" t="e">
        <f>(Table13[[#This Row],[JUST]]*Table13[[#This Row],[Ad Valorem Recreational Millage]])/1000</f>
        <v>#REF!</v>
      </c>
    </row>
    <row r="194" spans="1:120" x14ac:dyDescent="0.3">
      <c r="A194">
        <v>162</v>
      </c>
      <c r="B194">
        <v>1</v>
      </c>
      <c r="C194" s="165" t="s">
        <v>10321</v>
      </c>
      <c r="D194" t="s">
        <v>854</v>
      </c>
      <c r="E194" t="s">
        <v>1103</v>
      </c>
      <c r="F194">
        <v>10004586</v>
      </c>
      <c r="G194" s="32" t="s">
        <v>196</v>
      </c>
      <c r="H194" t="s">
        <v>299</v>
      </c>
      <c r="I194" t="s">
        <v>226</v>
      </c>
      <c r="J194">
        <v>1</v>
      </c>
      <c r="K194">
        <v>0</v>
      </c>
      <c r="L194">
        <v>0</v>
      </c>
      <c r="M194">
        <v>0.23408000000000001</v>
      </c>
      <c r="N194" t="s">
        <v>135</v>
      </c>
      <c r="O194" t="s">
        <v>136</v>
      </c>
      <c r="S194" t="s">
        <v>140</v>
      </c>
      <c r="V194" t="s">
        <v>205</v>
      </c>
      <c r="W194" t="s">
        <v>10322</v>
      </c>
      <c r="X194" t="s">
        <v>10323</v>
      </c>
      <c r="Y194" t="s">
        <v>10324</v>
      </c>
      <c r="AA194" t="s">
        <v>145</v>
      </c>
      <c r="AB194" t="s">
        <v>146</v>
      </c>
      <c r="AC194" s="119">
        <v>290700</v>
      </c>
      <c r="AD194">
        <v>290700</v>
      </c>
      <c r="AE194">
        <v>290700</v>
      </c>
      <c r="AF194">
        <v>0</v>
      </c>
      <c r="AG194">
        <v>290700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 s="32">
        <v>0</v>
      </c>
      <c r="AO194">
        <v>0</v>
      </c>
      <c r="AP194">
        <v>0</v>
      </c>
      <c r="AQ194">
        <v>0</v>
      </c>
      <c r="AR194">
        <v>0</v>
      </c>
      <c r="AS194">
        <v>1</v>
      </c>
      <c r="AT194">
        <v>1980</v>
      </c>
      <c r="AV194">
        <v>684</v>
      </c>
      <c r="AW194">
        <v>684</v>
      </c>
      <c r="AX194">
        <v>2</v>
      </c>
      <c r="AY194">
        <v>1</v>
      </c>
      <c r="AZ194">
        <v>2</v>
      </c>
      <c r="BC194" t="s">
        <v>233</v>
      </c>
      <c r="BS194" t="s">
        <v>10325</v>
      </c>
      <c r="BV194" t="s">
        <v>10326</v>
      </c>
      <c r="BX194" t="s">
        <v>651</v>
      </c>
      <c r="BY194" t="s">
        <v>149</v>
      </c>
      <c r="BZ194" t="s">
        <v>652</v>
      </c>
      <c r="CB194" s="27">
        <v>42923</v>
      </c>
      <c r="CC194">
        <v>320000</v>
      </c>
      <c r="CD194" t="s">
        <v>210</v>
      </c>
      <c r="CE194" t="s">
        <v>181</v>
      </c>
      <c r="CF194" t="s">
        <v>181</v>
      </c>
      <c r="CG194" t="s">
        <v>10327</v>
      </c>
      <c r="CH194" s="27">
        <v>42675</v>
      </c>
      <c r="CI194">
        <v>277500</v>
      </c>
      <c r="CJ194" t="s">
        <v>210</v>
      </c>
      <c r="CK194" t="s">
        <v>181</v>
      </c>
      <c r="CL194" t="s">
        <v>181</v>
      </c>
      <c r="CM194" t="s">
        <v>10328</v>
      </c>
      <c r="CN194" s="27">
        <v>39785</v>
      </c>
      <c r="CO194">
        <v>330000</v>
      </c>
      <c r="CP194" t="s">
        <v>210</v>
      </c>
      <c r="CQ194" t="s">
        <v>151</v>
      </c>
      <c r="CR194" t="s">
        <v>151</v>
      </c>
      <c r="CS194" t="s">
        <v>10329</v>
      </c>
      <c r="CT194" s="27">
        <v>36878</v>
      </c>
      <c r="CU194">
        <v>225000</v>
      </c>
      <c r="CV194" t="s">
        <v>210</v>
      </c>
      <c r="CW194" t="s">
        <v>151</v>
      </c>
      <c r="CX194" t="s">
        <v>151</v>
      </c>
      <c r="CY194" t="s">
        <v>10330</v>
      </c>
      <c r="CZ194" t="s">
        <v>10331</v>
      </c>
      <c r="DA194" t="s">
        <v>154</v>
      </c>
      <c r="DB194" t="s">
        <v>242</v>
      </c>
      <c r="DE194">
        <v>1</v>
      </c>
      <c r="DF194">
        <v>1980</v>
      </c>
      <c r="DG194" t="s">
        <v>10332</v>
      </c>
      <c r="DH194">
        <v>7</v>
      </c>
      <c r="DI194" s="128" t="s">
        <v>156</v>
      </c>
      <c r="DJ19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4" s="130">
        <f>Table13[[#This Row],[JUST]]*Table13[[#This Row],[Storm Millage]]/1000</f>
        <v>0</v>
      </c>
      <c r="DL19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94" s="136">
        <f>Table13[[#This Row],[JUST]]*Table13[[#This Row],[Recreational Millage]]/1000</f>
        <v>2384.3616226266408</v>
      </c>
      <c r="DN194" s="137">
        <f>Table13[[#This Row],[Recreational Assessment]]+Table13[[#This Row],[Storm Assessment]]</f>
        <v>2384.3616226266408</v>
      </c>
      <c r="DO194" s="145" t="e">
        <f>Methodology!#REF!</f>
        <v>#REF!</v>
      </c>
      <c r="DP194" s="146" t="e">
        <f>(Table13[[#This Row],[JUST]]*Table13[[#This Row],[Ad Valorem Recreational Millage]])/1000</f>
        <v>#REF!</v>
      </c>
    </row>
    <row r="195" spans="1:120" x14ac:dyDescent="0.3">
      <c r="A195">
        <v>368</v>
      </c>
      <c r="B195">
        <v>1</v>
      </c>
      <c r="C195" s="165" t="s">
        <v>10444</v>
      </c>
      <c r="D195" t="s">
        <v>854</v>
      </c>
      <c r="E195" t="s">
        <v>1365</v>
      </c>
      <c r="F195">
        <v>10004597</v>
      </c>
      <c r="G195" s="32" t="s">
        <v>196</v>
      </c>
      <c r="H195" t="s">
        <v>299</v>
      </c>
      <c r="I195" t="s">
        <v>226</v>
      </c>
      <c r="J195">
        <v>1</v>
      </c>
      <c r="K195">
        <v>0</v>
      </c>
      <c r="L195">
        <v>0</v>
      </c>
      <c r="M195">
        <v>0.23408000000000001</v>
      </c>
      <c r="N195" t="s">
        <v>135</v>
      </c>
      <c r="O195" t="s">
        <v>136</v>
      </c>
      <c r="P195" t="s">
        <v>137</v>
      </c>
      <c r="Q195" t="s">
        <v>138</v>
      </c>
      <c r="S195" t="s">
        <v>140</v>
      </c>
      <c r="V195" t="s">
        <v>205</v>
      </c>
      <c r="W195" t="s">
        <v>10445</v>
      </c>
      <c r="X195" t="s">
        <v>10446</v>
      </c>
      <c r="Y195" t="s">
        <v>10324</v>
      </c>
      <c r="AA195" t="s">
        <v>145</v>
      </c>
      <c r="AB195" t="s">
        <v>146</v>
      </c>
      <c r="AC195" s="119">
        <v>290700</v>
      </c>
      <c r="AD195">
        <v>290700</v>
      </c>
      <c r="AE195">
        <v>290700</v>
      </c>
      <c r="AF195">
        <v>0</v>
      </c>
      <c r="AG195">
        <v>290700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 s="32">
        <v>0</v>
      </c>
      <c r="AO195">
        <v>0</v>
      </c>
      <c r="AP195">
        <v>0</v>
      </c>
      <c r="AQ195">
        <v>0</v>
      </c>
      <c r="AR195">
        <v>0</v>
      </c>
      <c r="AS195">
        <v>1</v>
      </c>
      <c r="AT195">
        <v>1980</v>
      </c>
      <c r="AV195">
        <v>684</v>
      </c>
      <c r="AW195">
        <v>684</v>
      </c>
      <c r="AX195">
        <v>2</v>
      </c>
      <c r="AY195">
        <v>1</v>
      </c>
      <c r="AZ195">
        <v>2</v>
      </c>
      <c r="BC195" t="s">
        <v>233</v>
      </c>
      <c r="BS195" t="s">
        <v>10447</v>
      </c>
      <c r="BT195" t="s">
        <v>10448</v>
      </c>
      <c r="BV195" t="s">
        <v>10449</v>
      </c>
      <c r="BX195" t="s">
        <v>10450</v>
      </c>
      <c r="BY195" t="s">
        <v>3450</v>
      </c>
      <c r="BZ195" t="s">
        <v>10451</v>
      </c>
      <c r="CB195" s="27">
        <v>43641</v>
      </c>
      <c r="CC195">
        <v>387500</v>
      </c>
      <c r="CD195" t="s">
        <v>210</v>
      </c>
      <c r="CE195" t="s">
        <v>181</v>
      </c>
      <c r="CF195" t="s">
        <v>181</v>
      </c>
      <c r="CG195" t="s">
        <v>10452</v>
      </c>
      <c r="CH195" s="27">
        <v>36797</v>
      </c>
      <c r="CI195">
        <v>235000</v>
      </c>
      <c r="CJ195" t="s">
        <v>210</v>
      </c>
      <c r="CK195" t="s">
        <v>151</v>
      </c>
      <c r="CL195" t="s">
        <v>151</v>
      </c>
      <c r="CM195" t="s">
        <v>10453</v>
      </c>
      <c r="CN195" s="27">
        <v>35247</v>
      </c>
      <c r="CO195">
        <v>40800</v>
      </c>
      <c r="CP195" t="s">
        <v>210</v>
      </c>
      <c r="CQ195" t="s">
        <v>181</v>
      </c>
      <c r="CR195" t="s">
        <v>181</v>
      </c>
      <c r="CS195" t="s">
        <v>10454</v>
      </c>
      <c r="CT195" s="27">
        <v>32843</v>
      </c>
      <c r="CU195">
        <v>120000</v>
      </c>
      <c r="CV195" t="s">
        <v>210</v>
      </c>
      <c r="CW195" t="s">
        <v>151</v>
      </c>
      <c r="CX195" t="s">
        <v>151</v>
      </c>
      <c r="CY195" t="s">
        <v>10455</v>
      </c>
      <c r="CZ195" t="s">
        <v>10456</v>
      </c>
      <c r="DA195" t="s">
        <v>154</v>
      </c>
      <c r="DB195" t="s">
        <v>242</v>
      </c>
      <c r="DE195">
        <v>1</v>
      </c>
      <c r="DF195">
        <v>1980</v>
      </c>
      <c r="DG195" t="s">
        <v>10457</v>
      </c>
      <c r="DH195">
        <v>7</v>
      </c>
      <c r="DI195" s="128" t="s">
        <v>156</v>
      </c>
      <c r="DJ19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5" s="130">
        <f>Table13[[#This Row],[JUST]]*Table13[[#This Row],[Storm Millage]]/1000</f>
        <v>0</v>
      </c>
      <c r="DL19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95" s="136">
        <f>Table13[[#This Row],[JUST]]*Table13[[#This Row],[Recreational Millage]]/1000</f>
        <v>2384.3616226266408</v>
      </c>
      <c r="DN195" s="137">
        <f>Table13[[#This Row],[Recreational Assessment]]+Table13[[#This Row],[Storm Assessment]]</f>
        <v>2384.3616226266408</v>
      </c>
      <c r="DO195" s="145" t="e">
        <f>Methodology!#REF!</f>
        <v>#REF!</v>
      </c>
      <c r="DP195" s="146" t="e">
        <f>(Table13[[#This Row],[JUST]]*Table13[[#This Row],[Ad Valorem Recreational Millage]])/1000</f>
        <v>#REF!</v>
      </c>
    </row>
    <row r="196" spans="1:120" x14ac:dyDescent="0.3">
      <c r="A196">
        <v>105</v>
      </c>
      <c r="B196">
        <v>1</v>
      </c>
      <c r="C196" s="165" t="s">
        <v>10469</v>
      </c>
      <c r="D196" t="s">
        <v>854</v>
      </c>
      <c r="E196" t="s">
        <v>1338</v>
      </c>
      <c r="F196">
        <v>10004598</v>
      </c>
      <c r="G196" s="32" t="s">
        <v>196</v>
      </c>
      <c r="H196" t="s">
        <v>299</v>
      </c>
      <c r="I196" t="s">
        <v>226</v>
      </c>
      <c r="J196">
        <v>1</v>
      </c>
      <c r="K196">
        <v>0</v>
      </c>
      <c r="L196">
        <v>0</v>
      </c>
      <c r="M196">
        <v>0.23408000000000001</v>
      </c>
      <c r="N196" t="s">
        <v>135</v>
      </c>
      <c r="O196" t="s">
        <v>136</v>
      </c>
      <c r="S196" t="s">
        <v>140</v>
      </c>
      <c r="V196" t="s">
        <v>205</v>
      </c>
      <c r="W196" t="s">
        <v>10470</v>
      </c>
      <c r="X196" t="s">
        <v>10471</v>
      </c>
      <c r="Y196" t="s">
        <v>10324</v>
      </c>
      <c r="AA196" t="s">
        <v>145</v>
      </c>
      <c r="AB196" t="s">
        <v>146</v>
      </c>
      <c r="AC196" s="119">
        <v>290700</v>
      </c>
      <c r="AD196">
        <v>290700</v>
      </c>
      <c r="AE196">
        <v>290700</v>
      </c>
      <c r="AF196">
        <v>0</v>
      </c>
      <c r="AG196">
        <v>290700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 s="32">
        <v>0</v>
      </c>
      <c r="AO196">
        <v>0</v>
      </c>
      <c r="AP196">
        <v>0</v>
      </c>
      <c r="AQ196">
        <v>0</v>
      </c>
      <c r="AR196">
        <v>0</v>
      </c>
      <c r="AS196">
        <v>1</v>
      </c>
      <c r="AT196">
        <v>1980</v>
      </c>
      <c r="AV196">
        <v>684</v>
      </c>
      <c r="AW196">
        <v>684</v>
      </c>
      <c r="AX196">
        <v>2</v>
      </c>
      <c r="AY196">
        <v>1</v>
      </c>
      <c r="AZ196">
        <v>2</v>
      </c>
      <c r="BC196" t="s">
        <v>233</v>
      </c>
      <c r="BS196" t="s">
        <v>10472</v>
      </c>
      <c r="BV196" t="s">
        <v>10473</v>
      </c>
      <c r="BX196" t="s">
        <v>10474</v>
      </c>
      <c r="BZ196" t="s">
        <v>10475</v>
      </c>
      <c r="CA196" t="s">
        <v>3430</v>
      </c>
      <c r="CB196" s="27">
        <v>42741</v>
      </c>
      <c r="CC196">
        <v>288000</v>
      </c>
      <c r="CD196" t="s">
        <v>210</v>
      </c>
      <c r="CE196" t="s">
        <v>181</v>
      </c>
      <c r="CF196" t="s">
        <v>181</v>
      </c>
      <c r="CG196" t="s">
        <v>10476</v>
      </c>
      <c r="CH196" s="27">
        <v>39923</v>
      </c>
      <c r="CI196">
        <v>325000</v>
      </c>
      <c r="CJ196" t="s">
        <v>210</v>
      </c>
      <c r="CK196" t="s">
        <v>181</v>
      </c>
      <c r="CL196" t="s">
        <v>181</v>
      </c>
      <c r="CM196" t="s">
        <v>10477</v>
      </c>
      <c r="CN196" s="27">
        <v>32325</v>
      </c>
      <c r="CO196">
        <v>117500</v>
      </c>
      <c r="CP196" t="s">
        <v>210</v>
      </c>
      <c r="CQ196" t="s">
        <v>151</v>
      </c>
      <c r="CR196" t="s">
        <v>151</v>
      </c>
      <c r="CS196" t="s">
        <v>10478</v>
      </c>
      <c r="CZ196" t="s">
        <v>10479</v>
      </c>
      <c r="DA196" t="s">
        <v>154</v>
      </c>
      <c r="DB196" t="s">
        <v>242</v>
      </c>
      <c r="DE196">
        <v>1</v>
      </c>
      <c r="DF196">
        <v>1980</v>
      </c>
      <c r="DG196" t="s">
        <v>10480</v>
      </c>
      <c r="DH196">
        <v>7</v>
      </c>
      <c r="DI196" s="128" t="s">
        <v>156</v>
      </c>
      <c r="DJ19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6" s="130">
        <f>Table13[[#This Row],[JUST]]*Table13[[#This Row],[Storm Millage]]/1000</f>
        <v>0</v>
      </c>
      <c r="DL19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96" s="136">
        <f>Table13[[#This Row],[JUST]]*Table13[[#This Row],[Recreational Millage]]/1000</f>
        <v>2384.3616226266408</v>
      </c>
      <c r="DN196" s="137">
        <f>Table13[[#This Row],[Recreational Assessment]]+Table13[[#This Row],[Storm Assessment]]</f>
        <v>2384.3616226266408</v>
      </c>
      <c r="DO196" s="145" t="e">
        <f>Methodology!#REF!</f>
        <v>#REF!</v>
      </c>
      <c r="DP196" s="146" t="e">
        <f>(Table13[[#This Row],[JUST]]*Table13[[#This Row],[Ad Valorem Recreational Millage]])/1000</f>
        <v>#REF!</v>
      </c>
    </row>
    <row r="197" spans="1:120" x14ac:dyDescent="0.3">
      <c r="A197">
        <v>450</v>
      </c>
      <c r="B197">
        <v>1</v>
      </c>
      <c r="C197" s="165" t="s">
        <v>10597</v>
      </c>
      <c r="D197" t="s">
        <v>854</v>
      </c>
      <c r="E197" t="s">
        <v>1523</v>
      </c>
      <c r="F197">
        <v>10004609</v>
      </c>
      <c r="G197" s="32" t="s">
        <v>196</v>
      </c>
      <c r="H197" t="s">
        <v>299</v>
      </c>
      <c r="I197" t="s">
        <v>226</v>
      </c>
      <c r="J197">
        <v>1</v>
      </c>
      <c r="K197">
        <v>0</v>
      </c>
      <c r="L197">
        <v>0</v>
      </c>
      <c r="M197">
        <v>0.23408000000000001</v>
      </c>
      <c r="N197" t="s">
        <v>135</v>
      </c>
      <c r="O197" t="s">
        <v>136</v>
      </c>
      <c r="S197" t="s">
        <v>140</v>
      </c>
      <c r="V197" t="s">
        <v>205</v>
      </c>
      <c r="W197" t="s">
        <v>10598</v>
      </c>
      <c r="X197" t="s">
        <v>10599</v>
      </c>
      <c r="Y197" t="s">
        <v>10324</v>
      </c>
      <c r="AA197" t="s">
        <v>145</v>
      </c>
      <c r="AB197" t="s">
        <v>146</v>
      </c>
      <c r="AC197" s="119">
        <v>290700</v>
      </c>
      <c r="AD197">
        <v>290700</v>
      </c>
      <c r="AE197">
        <v>290700</v>
      </c>
      <c r="AF197">
        <v>0</v>
      </c>
      <c r="AG197">
        <v>290700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 s="32">
        <v>0</v>
      </c>
      <c r="AO197">
        <v>0</v>
      </c>
      <c r="AP197">
        <v>0</v>
      </c>
      <c r="AQ197">
        <v>0</v>
      </c>
      <c r="AR197">
        <v>0</v>
      </c>
      <c r="AS197">
        <v>1</v>
      </c>
      <c r="AT197">
        <v>1980</v>
      </c>
      <c r="AV197">
        <v>684</v>
      </c>
      <c r="AW197">
        <v>684</v>
      </c>
      <c r="AX197">
        <v>2</v>
      </c>
      <c r="AY197">
        <v>1</v>
      </c>
      <c r="AZ197">
        <v>2</v>
      </c>
      <c r="BC197" t="s">
        <v>233</v>
      </c>
      <c r="BS197" t="s">
        <v>10600</v>
      </c>
      <c r="BV197" t="s">
        <v>10601</v>
      </c>
      <c r="BX197" t="s">
        <v>10602</v>
      </c>
      <c r="BY197" t="s">
        <v>343</v>
      </c>
      <c r="BZ197" t="s">
        <v>10603</v>
      </c>
      <c r="CB197" s="27">
        <v>32629</v>
      </c>
      <c r="CC197">
        <v>128500</v>
      </c>
      <c r="CD197" t="s">
        <v>210</v>
      </c>
      <c r="CE197" t="s">
        <v>151</v>
      </c>
      <c r="CF197" t="s">
        <v>151</v>
      </c>
      <c r="CG197" t="s">
        <v>10604</v>
      </c>
      <c r="CH197" s="27">
        <v>31959</v>
      </c>
      <c r="CI197">
        <v>125000</v>
      </c>
      <c r="CJ197" t="s">
        <v>210</v>
      </c>
      <c r="CK197" t="s">
        <v>151</v>
      </c>
      <c r="CL197" t="s">
        <v>151</v>
      </c>
      <c r="CM197" t="s">
        <v>10605</v>
      </c>
      <c r="CZ197" t="s">
        <v>10606</v>
      </c>
      <c r="DA197" t="s">
        <v>154</v>
      </c>
      <c r="DB197" t="s">
        <v>242</v>
      </c>
      <c r="DE197">
        <v>1</v>
      </c>
      <c r="DF197">
        <v>1980</v>
      </c>
      <c r="DG197" t="s">
        <v>10607</v>
      </c>
      <c r="DH197">
        <v>7</v>
      </c>
      <c r="DI197" s="128" t="s">
        <v>156</v>
      </c>
      <c r="DJ19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7" s="130">
        <f>Table13[[#This Row],[JUST]]*Table13[[#This Row],[Storm Millage]]/1000</f>
        <v>0</v>
      </c>
      <c r="DL19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97" s="136">
        <f>Table13[[#This Row],[JUST]]*Table13[[#This Row],[Recreational Millage]]/1000</f>
        <v>2384.3616226266408</v>
      </c>
      <c r="DN197" s="137">
        <f>Table13[[#This Row],[Recreational Assessment]]+Table13[[#This Row],[Storm Assessment]]</f>
        <v>2384.3616226266408</v>
      </c>
      <c r="DO197" s="145" t="e">
        <f>Methodology!#REF!</f>
        <v>#REF!</v>
      </c>
      <c r="DP197" s="146" t="e">
        <f>(Table13[[#This Row],[JUST]]*Table13[[#This Row],[Ad Valorem Recreational Millage]])/1000</f>
        <v>#REF!</v>
      </c>
    </row>
    <row r="198" spans="1:120" x14ac:dyDescent="0.3">
      <c r="A198">
        <v>70</v>
      </c>
      <c r="B198">
        <v>1</v>
      </c>
      <c r="C198" s="165" t="s">
        <v>11093</v>
      </c>
      <c r="D198" t="s">
        <v>777</v>
      </c>
      <c r="E198" t="s">
        <v>1338</v>
      </c>
      <c r="F198">
        <v>10004526</v>
      </c>
      <c r="G198" s="32" t="s">
        <v>196</v>
      </c>
      <c r="H198" t="s">
        <v>299</v>
      </c>
      <c r="I198" t="s">
        <v>226</v>
      </c>
      <c r="J198">
        <v>1</v>
      </c>
      <c r="K198">
        <v>0</v>
      </c>
      <c r="L198">
        <v>0</v>
      </c>
      <c r="M198">
        <v>0.12670000000000001</v>
      </c>
      <c r="N198" t="s">
        <v>135</v>
      </c>
      <c r="O198" t="s">
        <v>136</v>
      </c>
      <c r="S198" t="s">
        <v>140</v>
      </c>
      <c r="V198" t="s">
        <v>205</v>
      </c>
      <c r="W198" t="s">
        <v>11094</v>
      </c>
      <c r="X198" t="s">
        <v>11095</v>
      </c>
      <c r="Y198" t="s">
        <v>10324</v>
      </c>
      <c r="AA198" t="s">
        <v>145</v>
      </c>
      <c r="AB198" t="s">
        <v>146</v>
      </c>
      <c r="AC198" s="119">
        <v>290700</v>
      </c>
      <c r="AD198">
        <v>290700</v>
      </c>
      <c r="AE198">
        <v>290700</v>
      </c>
      <c r="AF198">
        <v>0</v>
      </c>
      <c r="AG198">
        <v>290700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 s="32">
        <v>0</v>
      </c>
      <c r="AO198">
        <v>0</v>
      </c>
      <c r="AP198">
        <v>0</v>
      </c>
      <c r="AQ198">
        <v>0</v>
      </c>
      <c r="AR198">
        <v>0</v>
      </c>
      <c r="AS198">
        <v>1</v>
      </c>
      <c r="AT198">
        <v>1979</v>
      </c>
      <c r="AV198">
        <v>684</v>
      </c>
      <c r="AW198">
        <v>684</v>
      </c>
      <c r="AX198">
        <v>2</v>
      </c>
      <c r="AY198">
        <v>1</v>
      </c>
      <c r="AZ198">
        <v>2</v>
      </c>
      <c r="BC198" t="s">
        <v>233</v>
      </c>
      <c r="BS198" t="s">
        <v>11096</v>
      </c>
      <c r="BV198" t="s">
        <v>11097</v>
      </c>
      <c r="BX198" t="s">
        <v>667</v>
      </c>
      <c r="BY198" t="s">
        <v>331</v>
      </c>
      <c r="BZ198" t="s">
        <v>668</v>
      </c>
      <c r="CB198" s="27">
        <v>43175</v>
      </c>
      <c r="CC198">
        <v>360000</v>
      </c>
      <c r="CD198" t="s">
        <v>210</v>
      </c>
      <c r="CE198" t="s">
        <v>181</v>
      </c>
      <c r="CF198" t="s">
        <v>181</v>
      </c>
      <c r="CG198" t="s">
        <v>11098</v>
      </c>
      <c r="CH198" s="27">
        <v>34973</v>
      </c>
      <c r="CI198">
        <v>256000</v>
      </c>
      <c r="CJ198" t="s">
        <v>210</v>
      </c>
      <c r="CK198" t="s">
        <v>151</v>
      </c>
      <c r="CL198" t="s">
        <v>151</v>
      </c>
      <c r="CM198" t="s">
        <v>11099</v>
      </c>
      <c r="CN198" s="27">
        <v>33695</v>
      </c>
      <c r="CO198">
        <v>142500</v>
      </c>
      <c r="CP198" t="s">
        <v>210</v>
      </c>
      <c r="CQ198" t="s">
        <v>151</v>
      </c>
      <c r="CR198" t="s">
        <v>151</v>
      </c>
      <c r="CS198" t="s">
        <v>11100</v>
      </c>
      <c r="CZ198" t="s">
        <v>11101</v>
      </c>
      <c r="DA198" t="s">
        <v>154</v>
      </c>
      <c r="DB198" t="s">
        <v>242</v>
      </c>
      <c r="DE198">
        <v>1</v>
      </c>
      <c r="DF198">
        <v>1980</v>
      </c>
      <c r="DG198" t="s">
        <v>11102</v>
      </c>
      <c r="DH198">
        <v>7</v>
      </c>
      <c r="DI198" s="128" t="s">
        <v>156</v>
      </c>
      <c r="DJ1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8" s="130">
        <f>Table13[[#This Row],[JUST]]*Table13[[#This Row],[Storm Millage]]/1000</f>
        <v>0</v>
      </c>
      <c r="DL1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98" s="136">
        <f>Table13[[#This Row],[JUST]]*Table13[[#This Row],[Recreational Millage]]/1000</f>
        <v>2384.3616226266408</v>
      </c>
      <c r="DN198" s="137">
        <f>Table13[[#This Row],[Recreational Assessment]]+Table13[[#This Row],[Storm Assessment]]</f>
        <v>2384.3616226266408</v>
      </c>
      <c r="DO198" s="145" t="e">
        <f>Methodology!#REF!</f>
        <v>#REF!</v>
      </c>
      <c r="DP198" s="146" t="e">
        <f>(Table13[[#This Row],[JUST]]*Table13[[#This Row],[Ad Valorem Recreational Millage]])/1000</f>
        <v>#REF!</v>
      </c>
    </row>
    <row r="199" spans="1:120" x14ac:dyDescent="0.3">
      <c r="A199">
        <v>553</v>
      </c>
      <c r="B199">
        <v>1</v>
      </c>
      <c r="C199" s="165" t="s">
        <v>10412</v>
      </c>
      <c r="D199" t="s">
        <v>854</v>
      </c>
      <c r="E199" t="s">
        <v>1325</v>
      </c>
      <c r="F199">
        <v>10004594</v>
      </c>
      <c r="G199" s="32" t="s">
        <v>196</v>
      </c>
      <c r="H199" t="s">
        <v>299</v>
      </c>
      <c r="I199" t="s">
        <v>226</v>
      </c>
      <c r="J199">
        <v>1</v>
      </c>
      <c r="K199">
        <v>0</v>
      </c>
      <c r="L199">
        <v>0</v>
      </c>
      <c r="M199">
        <v>0.23408000000000001</v>
      </c>
      <c r="N199" t="s">
        <v>135</v>
      </c>
      <c r="O199" t="s">
        <v>136</v>
      </c>
      <c r="S199" t="s">
        <v>140</v>
      </c>
      <c r="V199" t="s">
        <v>205</v>
      </c>
      <c r="W199" t="s">
        <v>10413</v>
      </c>
      <c r="X199" t="s">
        <v>10414</v>
      </c>
      <c r="Y199" t="s">
        <v>10324</v>
      </c>
      <c r="AA199" t="s">
        <v>145</v>
      </c>
      <c r="AB199" t="s">
        <v>146</v>
      </c>
      <c r="AC199" s="119">
        <v>293930</v>
      </c>
      <c r="AD199">
        <v>293930</v>
      </c>
      <c r="AE199">
        <v>293930</v>
      </c>
      <c r="AF199">
        <v>0</v>
      </c>
      <c r="AG199">
        <v>293930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 s="32">
        <v>0</v>
      </c>
      <c r="AO199">
        <v>0</v>
      </c>
      <c r="AP199">
        <v>0</v>
      </c>
      <c r="AQ199">
        <v>0</v>
      </c>
      <c r="AR199">
        <v>0</v>
      </c>
      <c r="AS199">
        <v>1</v>
      </c>
      <c r="AT199">
        <v>1980</v>
      </c>
      <c r="AV199">
        <v>684</v>
      </c>
      <c r="AW199">
        <v>684</v>
      </c>
      <c r="AX199">
        <v>2</v>
      </c>
      <c r="AY199">
        <v>1</v>
      </c>
      <c r="AZ199">
        <v>2</v>
      </c>
      <c r="BC199" t="s">
        <v>233</v>
      </c>
      <c r="BS199" t="s">
        <v>10415</v>
      </c>
      <c r="BV199" t="s">
        <v>10416</v>
      </c>
      <c r="BX199" t="s">
        <v>176</v>
      </c>
      <c r="BY199" t="s">
        <v>149</v>
      </c>
      <c r="BZ199" t="s">
        <v>177</v>
      </c>
      <c r="CB199" s="27">
        <v>43005</v>
      </c>
      <c r="CC199">
        <v>337000</v>
      </c>
      <c r="CD199" t="s">
        <v>210</v>
      </c>
      <c r="CE199" t="s">
        <v>181</v>
      </c>
      <c r="CF199" t="s">
        <v>181</v>
      </c>
      <c r="CG199" t="s">
        <v>10417</v>
      </c>
      <c r="CH199" s="27">
        <v>38518</v>
      </c>
      <c r="CI199">
        <v>393000</v>
      </c>
      <c r="CJ199" t="s">
        <v>210</v>
      </c>
      <c r="CK199" t="s">
        <v>151</v>
      </c>
      <c r="CL199" t="s">
        <v>151</v>
      </c>
      <c r="CM199" t="s">
        <v>10418</v>
      </c>
      <c r="CN199" s="27">
        <v>37285</v>
      </c>
      <c r="CO199">
        <v>302500</v>
      </c>
      <c r="CP199" t="s">
        <v>210</v>
      </c>
      <c r="CQ199" t="s">
        <v>151</v>
      </c>
      <c r="CR199" t="s">
        <v>151</v>
      </c>
      <c r="CS199" t="s">
        <v>10419</v>
      </c>
      <c r="CZ199" t="s">
        <v>10420</v>
      </c>
      <c r="DA199" t="s">
        <v>154</v>
      </c>
      <c r="DB199" t="s">
        <v>242</v>
      </c>
      <c r="DE199">
        <v>1</v>
      </c>
      <c r="DF199">
        <v>1980</v>
      </c>
      <c r="DG199" t="s">
        <v>10421</v>
      </c>
      <c r="DH199">
        <v>7</v>
      </c>
      <c r="DI199" s="128" t="s">
        <v>156</v>
      </c>
      <c r="DJ1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99" s="130">
        <f>Table13[[#This Row],[JUST]]*Table13[[#This Row],[Storm Millage]]/1000</f>
        <v>0</v>
      </c>
      <c r="DL1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99" s="136">
        <f>Table13[[#This Row],[JUST]]*Table13[[#This Row],[Recreational Millage]]/1000</f>
        <v>2410.8545295447148</v>
      </c>
      <c r="DN199" s="137">
        <f>Table13[[#This Row],[Recreational Assessment]]+Table13[[#This Row],[Storm Assessment]]</f>
        <v>2410.8545295447148</v>
      </c>
      <c r="DO199" s="145" t="e">
        <f>Methodology!#REF!</f>
        <v>#REF!</v>
      </c>
      <c r="DP199" s="146" t="e">
        <f>(Table13[[#This Row],[JUST]]*Table13[[#This Row],[Ad Valorem Recreational Millage]])/1000</f>
        <v>#REF!</v>
      </c>
    </row>
    <row r="200" spans="1:120" x14ac:dyDescent="0.3">
      <c r="A200">
        <v>218</v>
      </c>
      <c r="B200">
        <v>1</v>
      </c>
      <c r="C200" s="165" t="s">
        <v>10481</v>
      </c>
      <c r="D200" t="s">
        <v>854</v>
      </c>
      <c r="E200" t="s">
        <v>1427</v>
      </c>
      <c r="F200">
        <v>10004599</v>
      </c>
      <c r="G200" s="32" t="s">
        <v>196</v>
      </c>
      <c r="H200" t="s">
        <v>299</v>
      </c>
      <c r="I200" t="s">
        <v>226</v>
      </c>
      <c r="J200">
        <v>1</v>
      </c>
      <c r="K200">
        <v>0</v>
      </c>
      <c r="L200">
        <v>0</v>
      </c>
      <c r="M200">
        <v>0.23408000000000001</v>
      </c>
      <c r="N200" t="s">
        <v>135</v>
      </c>
      <c r="O200" t="s">
        <v>136</v>
      </c>
      <c r="S200" t="s">
        <v>140</v>
      </c>
      <c r="V200" t="s">
        <v>205</v>
      </c>
      <c r="W200" t="s">
        <v>10482</v>
      </c>
      <c r="X200" t="s">
        <v>10483</v>
      </c>
      <c r="Y200" t="s">
        <v>10324</v>
      </c>
      <c r="AA200" t="s">
        <v>145</v>
      </c>
      <c r="AB200" t="s">
        <v>146</v>
      </c>
      <c r="AC200" s="119">
        <v>293930</v>
      </c>
      <c r="AD200">
        <v>293930</v>
      </c>
      <c r="AE200">
        <v>293930</v>
      </c>
      <c r="AF200">
        <v>0</v>
      </c>
      <c r="AG200">
        <v>293930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 s="32">
        <v>0</v>
      </c>
      <c r="AO200">
        <v>0</v>
      </c>
      <c r="AP200">
        <v>0</v>
      </c>
      <c r="AQ200">
        <v>0</v>
      </c>
      <c r="AR200">
        <v>0</v>
      </c>
      <c r="AS200">
        <v>1</v>
      </c>
      <c r="AT200">
        <v>1980</v>
      </c>
      <c r="AV200">
        <v>684</v>
      </c>
      <c r="AW200">
        <v>684</v>
      </c>
      <c r="AX200">
        <v>2</v>
      </c>
      <c r="AY200">
        <v>1</v>
      </c>
      <c r="AZ200">
        <v>2</v>
      </c>
      <c r="BC200" t="s">
        <v>233</v>
      </c>
      <c r="BS200" t="s">
        <v>10484</v>
      </c>
      <c r="BT200" t="s">
        <v>10485</v>
      </c>
      <c r="BV200" t="s">
        <v>10486</v>
      </c>
      <c r="BX200" t="s">
        <v>1619</v>
      </c>
      <c r="BY200" t="s">
        <v>149</v>
      </c>
      <c r="BZ200" t="s">
        <v>2802</v>
      </c>
      <c r="CB200" s="27">
        <v>44138</v>
      </c>
      <c r="CC200">
        <v>375000</v>
      </c>
      <c r="CD200" t="s">
        <v>210</v>
      </c>
      <c r="CE200" t="s">
        <v>181</v>
      </c>
      <c r="CF200" t="s">
        <v>181</v>
      </c>
      <c r="CG200" t="s">
        <v>10487</v>
      </c>
      <c r="CH200" s="27">
        <v>41572</v>
      </c>
      <c r="CI200">
        <v>245000</v>
      </c>
      <c r="CJ200" t="s">
        <v>210</v>
      </c>
      <c r="CK200" t="s">
        <v>181</v>
      </c>
      <c r="CL200" t="s">
        <v>181</v>
      </c>
      <c r="CM200" t="s">
        <v>10488</v>
      </c>
      <c r="CN200" s="27">
        <v>33086</v>
      </c>
      <c r="CO200">
        <v>122500</v>
      </c>
      <c r="CP200" t="s">
        <v>210</v>
      </c>
      <c r="CQ200" t="s">
        <v>151</v>
      </c>
      <c r="CR200" t="s">
        <v>151</v>
      </c>
      <c r="CS200" t="s">
        <v>10489</v>
      </c>
      <c r="CZ200" t="s">
        <v>10490</v>
      </c>
      <c r="DA200" t="s">
        <v>154</v>
      </c>
      <c r="DB200" t="s">
        <v>242</v>
      </c>
      <c r="DE200">
        <v>1</v>
      </c>
      <c r="DF200">
        <v>1980</v>
      </c>
      <c r="DG200" t="s">
        <v>10491</v>
      </c>
      <c r="DH200">
        <v>7</v>
      </c>
      <c r="DI200" s="128" t="s">
        <v>156</v>
      </c>
      <c r="DJ2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0" s="130">
        <f>Table13[[#This Row],[JUST]]*Table13[[#This Row],[Storm Millage]]/1000</f>
        <v>0</v>
      </c>
      <c r="DL2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00" s="136">
        <f>Table13[[#This Row],[JUST]]*Table13[[#This Row],[Recreational Millage]]/1000</f>
        <v>2410.8545295447148</v>
      </c>
      <c r="DN200" s="137">
        <f>Table13[[#This Row],[Recreational Assessment]]+Table13[[#This Row],[Storm Assessment]]</f>
        <v>2410.8545295447148</v>
      </c>
      <c r="DO200" s="145" t="e">
        <f>Methodology!#REF!</f>
        <v>#REF!</v>
      </c>
      <c r="DP200" s="146" t="e">
        <f>(Table13[[#This Row],[JUST]]*Table13[[#This Row],[Ad Valorem Recreational Millage]])/1000</f>
        <v>#REF!</v>
      </c>
    </row>
    <row r="201" spans="1:120" x14ac:dyDescent="0.3">
      <c r="A201">
        <v>524</v>
      </c>
      <c r="B201">
        <v>1</v>
      </c>
      <c r="C201" s="165" t="s">
        <v>10854</v>
      </c>
      <c r="D201" t="s">
        <v>777</v>
      </c>
      <c r="E201" t="s">
        <v>1114</v>
      </c>
      <c r="F201">
        <v>10004521</v>
      </c>
      <c r="G201" s="32" t="s">
        <v>196</v>
      </c>
      <c r="H201" t="s">
        <v>299</v>
      </c>
      <c r="I201" t="s">
        <v>226</v>
      </c>
      <c r="J201">
        <v>1</v>
      </c>
      <c r="K201">
        <v>0</v>
      </c>
      <c r="L201">
        <v>0</v>
      </c>
      <c r="M201">
        <v>0.12670000000000001</v>
      </c>
      <c r="N201" t="s">
        <v>135</v>
      </c>
      <c r="O201" t="s">
        <v>136</v>
      </c>
      <c r="S201" t="s">
        <v>140</v>
      </c>
      <c r="V201" t="s">
        <v>205</v>
      </c>
      <c r="W201" t="s">
        <v>10855</v>
      </c>
      <c r="X201" t="s">
        <v>10856</v>
      </c>
      <c r="Y201" t="s">
        <v>10324</v>
      </c>
      <c r="AA201" t="s">
        <v>145</v>
      </c>
      <c r="AB201" t="s">
        <v>146</v>
      </c>
      <c r="AC201" s="119">
        <v>293930</v>
      </c>
      <c r="AD201">
        <v>293930</v>
      </c>
      <c r="AE201">
        <v>293930</v>
      </c>
      <c r="AF201">
        <v>0</v>
      </c>
      <c r="AG201">
        <v>293930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 s="32">
        <v>0</v>
      </c>
      <c r="AO201">
        <v>0</v>
      </c>
      <c r="AP201">
        <v>0</v>
      </c>
      <c r="AQ201">
        <v>0</v>
      </c>
      <c r="AR201">
        <v>0</v>
      </c>
      <c r="AS201">
        <v>1</v>
      </c>
      <c r="AT201">
        <v>1979</v>
      </c>
      <c r="AV201">
        <v>684</v>
      </c>
      <c r="AW201">
        <v>684</v>
      </c>
      <c r="AX201">
        <v>2</v>
      </c>
      <c r="AY201">
        <v>1</v>
      </c>
      <c r="AZ201">
        <v>2</v>
      </c>
      <c r="BC201" t="s">
        <v>233</v>
      </c>
      <c r="BS201" t="s">
        <v>10857</v>
      </c>
      <c r="BV201" t="s">
        <v>10858</v>
      </c>
      <c r="BX201" t="s">
        <v>10859</v>
      </c>
      <c r="BY201" t="s">
        <v>149</v>
      </c>
      <c r="BZ201" t="s">
        <v>10860</v>
      </c>
      <c r="CB201" s="27">
        <v>44042</v>
      </c>
      <c r="CC201">
        <v>385000</v>
      </c>
      <c r="CD201" t="s">
        <v>210</v>
      </c>
      <c r="CE201" t="s">
        <v>181</v>
      </c>
      <c r="CF201" t="s">
        <v>181</v>
      </c>
      <c r="CG201" t="s">
        <v>10861</v>
      </c>
      <c r="CH201" s="27">
        <v>39185</v>
      </c>
      <c r="CI201">
        <v>330000</v>
      </c>
      <c r="CJ201" t="s">
        <v>210</v>
      </c>
      <c r="CK201" t="s">
        <v>151</v>
      </c>
      <c r="CL201" t="s">
        <v>151</v>
      </c>
      <c r="CM201" t="s">
        <v>10862</v>
      </c>
      <c r="CN201" s="27">
        <v>33147</v>
      </c>
      <c r="CO201">
        <v>120000</v>
      </c>
      <c r="CP201" t="s">
        <v>210</v>
      </c>
      <c r="CQ201" t="s">
        <v>151</v>
      </c>
      <c r="CR201" t="s">
        <v>151</v>
      </c>
      <c r="CS201" t="s">
        <v>10863</v>
      </c>
      <c r="CT201" s="27">
        <v>29037</v>
      </c>
      <c r="CU201">
        <v>54400</v>
      </c>
      <c r="CV201" t="s">
        <v>210</v>
      </c>
      <c r="CW201" t="s">
        <v>151</v>
      </c>
      <c r="CX201" t="s">
        <v>151</v>
      </c>
      <c r="CY201" t="s">
        <v>10864</v>
      </c>
      <c r="CZ201" t="s">
        <v>10865</v>
      </c>
      <c r="DA201" t="s">
        <v>154</v>
      </c>
      <c r="DB201" t="s">
        <v>242</v>
      </c>
      <c r="DE201">
        <v>1</v>
      </c>
      <c r="DF201">
        <v>1980</v>
      </c>
      <c r="DG201" t="s">
        <v>10866</v>
      </c>
      <c r="DH201">
        <v>7</v>
      </c>
      <c r="DI201" s="128" t="s">
        <v>156</v>
      </c>
      <c r="DJ2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1" s="130">
        <f>Table13[[#This Row],[JUST]]*Table13[[#This Row],[Storm Millage]]/1000</f>
        <v>0</v>
      </c>
      <c r="DL2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01" s="136">
        <f>Table13[[#This Row],[JUST]]*Table13[[#This Row],[Recreational Millage]]/1000</f>
        <v>2410.8545295447148</v>
      </c>
      <c r="DN201" s="137">
        <f>Table13[[#This Row],[Recreational Assessment]]+Table13[[#This Row],[Storm Assessment]]</f>
        <v>2410.8545295447148</v>
      </c>
      <c r="DO201" s="145" t="e">
        <f>Methodology!#REF!</f>
        <v>#REF!</v>
      </c>
      <c r="DP201" s="146" t="e">
        <f>(Table13[[#This Row],[JUST]]*Table13[[#This Row],[Ad Valorem Recreational Millage]])/1000</f>
        <v>#REF!</v>
      </c>
    </row>
    <row r="202" spans="1:120" x14ac:dyDescent="0.3">
      <c r="A202">
        <v>126</v>
      </c>
      <c r="B202">
        <v>1</v>
      </c>
      <c r="C202" s="165" t="s">
        <v>11155</v>
      </c>
      <c r="D202" t="s">
        <v>801</v>
      </c>
      <c r="E202" t="s">
        <v>1415</v>
      </c>
      <c r="F202">
        <v>10004554</v>
      </c>
      <c r="G202" s="32" t="s">
        <v>196</v>
      </c>
      <c r="H202" t="s">
        <v>299</v>
      </c>
      <c r="I202" t="s">
        <v>226</v>
      </c>
      <c r="J202">
        <v>1</v>
      </c>
      <c r="K202">
        <v>0</v>
      </c>
      <c r="L202">
        <v>0</v>
      </c>
      <c r="M202">
        <v>0.32535999999999998</v>
      </c>
      <c r="N202" t="s">
        <v>135</v>
      </c>
      <c r="O202" t="s">
        <v>136</v>
      </c>
      <c r="S202" t="s">
        <v>140</v>
      </c>
      <c r="V202" t="s">
        <v>205</v>
      </c>
      <c r="W202" t="s">
        <v>11156</v>
      </c>
      <c r="X202" t="s">
        <v>11157</v>
      </c>
      <c r="Y202" t="s">
        <v>10324</v>
      </c>
      <c r="AA202" t="s">
        <v>145</v>
      </c>
      <c r="AB202" t="s">
        <v>146</v>
      </c>
      <c r="AC202" s="119">
        <v>295545</v>
      </c>
      <c r="AD202">
        <v>295545</v>
      </c>
      <c r="AE202">
        <v>295545</v>
      </c>
      <c r="AF202">
        <v>0</v>
      </c>
      <c r="AG202">
        <v>295545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 s="32">
        <v>0</v>
      </c>
      <c r="AO202">
        <v>0</v>
      </c>
      <c r="AP202">
        <v>0</v>
      </c>
      <c r="AQ202">
        <v>0</v>
      </c>
      <c r="AR202">
        <v>0</v>
      </c>
      <c r="AS202">
        <v>1</v>
      </c>
      <c r="AT202">
        <v>1979</v>
      </c>
      <c r="AV202">
        <v>684</v>
      </c>
      <c r="AW202">
        <v>684</v>
      </c>
      <c r="AX202">
        <v>2</v>
      </c>
      <c r="AY202">
        <v>1</v>
      </c>
      <c r="AZ202">
        <v>2</v>
      </c>
      <c r="BC202" t="s">
        <v>233</v>
      </c>
      <c r="BS202" t="s">
        <v>11158</v>
      </c>
      <c r="BV202" t="s">
        <v>11159</v>
      </c>
      <c r="BX202" t="s">
        <v>11160</v>
      </c>
      <c r="BY202" t="s">
        <v>238</v>
      </c>
      <c r="BZ202" t="s">
        <v>11161</v>
      </c>
      <c r="CB202" s="27">
        <v>39514</v>
      </c>
      <c r="CC202">
        <v>360000</v>
      </c>
      <c r="CD202" t="s">
        <v>210</v>
      </c>
      <c r="CE202" t="s">
        <v>151</v>
      </c>
      <c r="CF202" t="s">
        <v>151</v>
      </c>
      <c r="CG202" t="s">
        <v>11162</v>
      </c>
      <c r="CH202" s="27">
        <v>38064</v>
      </c>
      <c r="CI202">
        <v>400000</v>
      </c>
      <c r="CJ202" t="s">
        <v>210</v>
      </c>
      <c r="CK202" t="s">
        <v>151</v>
      </c>
      <c r="CL202" t="s">
        <v>959</v>
      </c>
      <c r="CM202" t="s">
        <v>11163</v>
      </c>
      <c r="CN202" s="27">
        <v>36951</v>
      </c>
      <c r="CO202">
        <v>310000</v>
      </c>
      <c r="CP202" t="s">
        <v>210</v>
      </c>
      <c r="CQ202" t="s">
        <v>151</v>
      </c>
      <c r="CR202" t="s">
        <v>151</v>
      </c>
      <c r="CS202" t="s">
        <v>11164</v>
      </c>
      <c r="CT202" s="27">
        <v>33239</v>
      </c>
      <c r="CU202">
        <v>130000</v>
      </c>
      <c r="CV202" t="s">
        <v>210</v>
      </c>
      <c r="CW202" t="s">
        <v>151</v>
      </c>
      <c r="CX202" t="s">
        <v>151</v>
      </c>
      <c r="CY202" t="s">
        <v>11165</v>
      </c>
      <c r="CZ202" t="s">
        <v>11166</v>
      </c>
      <c r="DA202" t="s">
        <v>154</v>
      </c>
      <c r="DB202" t="s">
        <v>242</v>
      </c>
      <c r="DE202">
        <v>1</v>
      </c>
      <c r="DF202">
        <v>1980</v>
      </c>
      <c r="DG202" t="s">
        <v>11167</v>
      </c>
      <c r="DH202">
        <v>7</v>
      </c>
      <c r="DI202" s="128" t="s">
        <v>156</v>
      </c>
      <c r="DJ2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2" s="130">
        <f>Table13[[#This Row],[JUST]]*Table13[[#This Row],[Storm Millage]]/1000</f>
        <v>0</v>
      </c>
      <c r="DL2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02" s="136">
        <f>Table13[[#This Row],[JUST]]*Table13[[#This Row],[Recreational Millage]]/1000</f>
        <v>2424.1009830037515</v>
      </c>
      <c r="DN202" s="137">
        <f>Table13[[#This Row],[Recreational Assessment]]+Table13[[#This Row],[Storm Assessment]]</f>
        <v>2424.1009830037515</v>
      </c>
      <c r="DO202" s="145" t="e">
        <f>Methodology!#REF!</f>
        <v>#REF!</v>
      </c>
      <c r="DP202" s="146" t="e">
        <f>(Table13[[#This Row],[JUST]]*Table13[[#This Row],[Ad Valorem Recreational Millage]])/1000</f>
        <v>#REF!</v>
      </c>
    </row>
    <row r="203" spans="1:120" x14ac:dyDescent="0.3">
      <c r="A203">
        <v>236</v>
      </c>
      <c r="B203">
        <v>1</v>
      </c>
      <c r="C203" s="165" t="s">
        <v>10845</v>
      </c>
      <c r="D203" t="s">
        <v>777</v>
      </c>
      <c r="E203" t="s">
        <v>1103</v>
      </c>
      <c r="F203">
        <v>10004520</v>
      </c>
      <c r="G203" s="32" t="s">
        <v>196</v>
      </c>
      <c r="H203" t="s">
        <v>299</v>
      </c>
      <c r="I203" t="s">
        <v>226</v>
      </c>
      <c r="J203">
        <v>1</v>
      </c>
      <c r="K203">
        <v>0</v>
      </c>
      <c r="L203">
        <v>0</v>
      </c>
      <c r="M203">
        <v>0.12670000000000001</v>
      </c>
      <c r="N203" t="s">
        <v>135</v>
      </c>
      <c r="O203" t="s">
        <v>136</v>
      </c>
      <c r="S203" t="s">
        <v>140</v>
      </c>
      <c r="V203" t="s">
        <v>205</v>
      </c>
      <c r="W203" t="s">
        <v>10846</v>
      </c>
      <c r="X203" t="s">
        <v>10847</v>
      </c>
      <c r="Y203" t="s">
        <v>10324</v>
      </c>
      <c r="AA203" t="s">
        <v>145</v>
      </c>
      <c r="AB203" t="s">
        <v>146</v>
      </c>
      <c r="AC203" s="119">
        <v>303620</v>
      </c>
      <c r="AD203">
        <v>303620</v>
      </c>
      <c r="AE203">
        <v>303620</v>
      </c>
      <c r="AF203">
        <v>0</v>
      </c>
      <c r="AG203">
        <v>303620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 s="32">
        <v>0</v>
      </c>
      <c r="AO203">
        <v>0</v>
      </c>
      <c r="AP203">
        <v>0</v>
      </c>
      <c r="AQ203">
        <v>0</v>
      </c>
      <c r="AR203">
        <v>0</v>
      </c>
      <c r="AS203">
        <v>1</v>
      </c>
      <c r="AT203">
        <v>1979</v>
      </c>
      <c r="AV203">
        <v>684</v>
      </c>
      <c r="AW203">
        <v>684</v>
      </c>
      <c r="AX203">
        <v>2</v>
      </c>
      <c r="AY203">
        <v>1</v>
      </c>
      <c r="AZ203">
        <v>2</v>
      </c>
      <c r="BC203" t="s">
        <v>233</v>
      </c>
      <c r="BS203" t="s">
        <v>10625</v>
      </c>
      <c r="BV203" t="s">
        <v>10626</v>
      </c>
      <c r="BX203" t="s">
        <v>1283</v>
      </c>
      <c r="BY203" t="s">
        <v>343</v>
      </c>
      <c r="BZ203" t="s">
        <v>10848</v>
      </c>
      <c r="CB203" s="27">
        <v>43371</v>
      </c>
      <c r="CC203">
        <v>345000</v>
      </c>
      <c r="CD203" t="s">
        <v>210</v>
      </c>
      <c r="CE203" t="s">
        <v>181</v>
      </c>
      <c r="CF203" t="s">
        <v>181</v>
      </c>
      <c r="CG203" t="s">
        <v>10849</v>
      </c>
      <c r="CH203" s="27">
        <v>41627</v>
      </c>
      <c r="CI203">
        <v>244000</v>
      </c>
      <c r="CJ203" t="s">
        <v>210</v>
      </c>
      <c r="CK203" t="s">
        <v>181</v>
      </c>
      <c r="CL203" t="s">
        <v>181</v>
      </c>
      <c r="CM203" t="s">
        <v>10850</v>
      </c>
      <c r="CN203" s="27">
        <v>29281</v>
      </c>
      <c r="CO203">
        <v>100000</v>
      </c>
      <c r="CP203" t="s">
        <v>210</v>
      </c>
      <c r="CQ203" t="s">
        <v>151</v>
      </c>
      <c r="CR203" t="s">
        <v>151</v>
      </c>
      <c r="CS203" t="s">
        <v>10851</v>
      </c>
      <c r="CZ203" t="s">
        <v>10852</v>
      </c>
      <c r="DA203" t="s">
        <v>154</v>
      </c>
      <c r="DB203" t="s">
        <v>242</v>
      </c>
      <c r="DE203">
        <v>1</v>
      </c>
      <c r="DF203">
        <v>1980</v>
      </c>
      <c r="DG203" t="s">
        <v>10853</v>
      </c>
      <c r="DH203">
        <v>7</v>
      </c>
      <c r="DI203" s="128" t="s">
        <v>156</v>
      </c>
      <c r="DJ2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3" s="130">
        <f>Table13[[#This Row],[JUST]]*Table13[[#This Row],[Storm Millage]]/1000</f>
        <v>0</v>
      </c>
      <c r="DL2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03" s="136">
        <f>Table13[[#This Row],[JUST]]*Table13[[#This Row],[Recreational Millage]]/1000</f>
        <v>2490.333250298936</v>
      </c>
      <c r="DN203" s="137">
        <f>Table13[[#This Row],[Recreational Assessment]]+Table13[[#This Row],[Storm Assessment]]</f>
        <v>2490.333250298936</v>
      </c>
      <c r="DO203" s="145" t="e">
        <f>Methodology!#REF!</f>
        <v>#REF!</v>
      </c>
      <c r="DP203" s="146" t="e">
        <f>(Table13[[#This Row],[JUST]]*Table13[[#This Row],[Ad Valorem Recreational Millage]])/1000</f>
        <v>#REF!</v>
      </c>
    </row>
    <row r="204" spans="1:120" x14ac:dyDescent="0.3">
      <c r="A204">
        <v>984</v>
      </c>
      <c r="B204">
        <v>1</v>
      </c>
      <c r="C204" s="165" t="s">
        <v>8889</v>
      </c>
      <c r="D204" t="s">
        <v>3484</v>
      </c>
      <c r="E204" t="s">
        <v>438</v>
      </c>
      <c r="F204">
        <v>10005036</v>
      </c>
      <c r="G204" s="32" t="s">
        <v>553</v>
      </c>
      <c r="I204" t="s">
        <v>226</v>
      </c>
      <c r="J204">
        <v>1</v>
      </c>
      <c r="K204">
        <v>0</v>
      </c>
      <c r="L204">
        <v>0</v>
      </c>
      <c r="M204">
        <v>0.78700000000000003</v>
      </c>
      <c r="N204" t="s">
        <v>135</v>
      </c>
      <c r="O204" t="s">
        <v>136</v>
      </c>
      <c r="R204" t="s">
        <v>3669</v>
      </c>
      <c r="S204" t="s">
        <v>140</v>
      </c>
      <c r="T204">
        <v>0</v>
      </c>
      <c r="U204" t="s">
        <v>554</v>
      </c>
      <c r="W204" t="s">
        <v>8890</v>
      </c>
      <c r="X204" t="s">
        <v>8891</v>
      </c>
      <c r="Y204" t="s">
        <v>189</v>
      </c>
      <c r="AA204" t="s">
        <v>145</v>
      </c>
      <c r="AB204" t="s">
        <v>146</v>
      </c>
      <c r="AC204" s="119">
        <v>342800</v>
      </c>
      <c r="AD204">
        <v>342800</v>
      </c>
      <c r="AE204">
        <v>342800</v>
      </c>
      <c r="AF204">
        <v>342800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 s="32">
        <v>0</v>
      </c>
      <c r="AO204">
        <v>0</v>
      </c>
      <c r="AP204">
        <v>0</v>
      </c>
      <c r="AQ204">
        <v>0</v>
      </c>
      <c r="AR204">
        <v>0</v>
      </c>
      <c r="BS204" t="s">
        <v>8881</v>
      </c>
      <c r="BV204" t="s">
        <v>8882</v>
      </c>
      <c r="BX204" t="s">
        <v>8883</v>
      </c>
      <c r="BY204" t="s">
        <v>458</v>
      </c>
      <c r="BZ204" t="s">
        <v>8884</v>
      </c>
      <c r="CB204" s="27">
        <v>44168</v>
      </c>
      <c r="CC204">
        <v>4750000</v>
      </c>
      <c r="CD204" t="s">
        <v>210</v>
      </c>
      <c r="CE204" t="s">
        <v>1269</v>
      </c>
      <c r="CF204" t="s">
        <v>1269</v>
      </c>
      <c r="CG204" t="s">
        <v>8885</v>
      </c>
      <c r="CH204" s="27">
        <v>39994</v>
      </c>
      <c r="CI204">
        <v>1575000</v>
      </c>
      <c r="CJ204" t="s">
        <v>150</v>
      </c>
      <c r="CK204" t="s">
        <v>1269</v>
      </c>
      <c r="CL204" t="s">
        <v>1269</v>
      </c>
      <c r="CM204" t="s">
        <v>8886</v>
      </c>
      <c r="CZ204" t="s">
        <v>8892</v>
      </c>
      <c r="DA204" t="s">
        <v>154</v>
      </c>
      <c r="DE204">
        <v>0</v>
      </c>
      <c r="DF204">
        <v>1900</v>
      </c>
      <c r="DG204" t="s">
        <v>8893</v>
      </c>
      <c r="DH204">
        <v>7</v>
      </c>
      <c r="DI204" s="128" t="s">
        <v>156</v>
      </c>
      <c r="DJ2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4" s="130">
        <f>Table13[[#This Row],[JUST]]*Table13[[#This Row],[Storm Millage]]/1000</f>
        <v>0</v>
      </c>
      <c r="DL2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04" s="136">
        <f>Table13[[#This Row],[JUST]]*Table13[[#This Row],[Recreational Millage]]/1000</f>
        <v>2811.6930314290075</v>
      </c>
      <c r="DN204" s="137">
        <f>Table13[[#This Row],[Recreational Assessment]]+Table13[[#This Row],[Storm Assessment]]</f>
        <v>2811.6930314290075</v>
      </c>
      <c r="DO204" s="145" t="e">
        <f>Methodology!#REF!</f>
        <v>#REF!</v>
      </c>
      <c r="DP204" s="146" t="e">
        <f>(Table13[[#This Row],[JUST]]*Table13[[#This Row],[Ad Valorem Recreational Millage]])/1000</f>
        <v>#REF!</v>
      </c>
    </row>
    <row r="205" spans="1:120" x14ac:dyDescent="0.3">
      <c r="A205">
        <v>638</v>
      </c>
      <c r="B205">
        <v>1</v>
      </c>
      <c r="C205" s="165" t="s">
        <v>10253</v>
      </c>
      <c r="D205" t="s">
        <v>158</v>
      </c>
      <c r="E205" t="s">
        <v>10254</v>
      </c>
      <c r="F205">
        <v>10493380</v>
      </c>
      <c r="G205" s="32" t="s">
        <v>553</v>
      </c>
      <c r="I205" t="s">
        <v>226</v>
      </c>
      <c r="J205">
        <v>1</v>
      </c>
      <c r="K205">
        <v>0</v>
      </c>
      <c r="L205">
        <v>0</v>
      </c>
      <c r="M205">
        <v>1.0229999999999999</v>
      </c>
      <c r="N205" t="s">
        <v>135</v>
      </c>
      <c r="O205" t="s">
        <v>136</v>
      </c>
      <c r="R205" t="s">
        <v>3669</v>
      </c>
      <c r="S205" t="s">
        <v>140</v>
      </c>
      <c r="T205">
        <v>121</v>
      </c>
      <c r="U205" t="s">
        <v>3670</v>
      </c>
      <c r="W205" t="s">
        <v>10255</v>
      </c>
      <c r="X205" t="s">
        <v>10256</v>
      </c>
      <c r="Y205" t="s">
        <v>10244</v>
      </c>
      <c r="AA205" t="s">
        <v>145</v>
      </c>
      <c r="AB205" t="s">
        <v>146</v>
      </c>
      <c r="AC205" s="119">
        <v>342800</v>
      </c>
      <c r="AD205">
        <v>342800</v>
      </c>
      <c r="AE205">
        <v>342800</v>
      </c>
      <c r="AF205">
        <v>342800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 s="32">
        <v>0</v>
      </c>
      <c r="AO205">
        <v>0</v>
      </c>
      <c r="AP205">
        <v>0</v>
      </c>
      <c r="AQ205">
        <v>0</v>
      </c>
      <c r="AR205">
        <v>0</v>
      </c>
      <c r="BS205" t="s">
        <v>665</v>
      </c>
      <c r="BV205" t="s">
        <v>666</v>
      </c>
      <c r="BX205" t="s">
        <v>667</v>
      </c>
      <c r="BY205" t="s">
        <v>331</v>
      </c>
      <c r="BZ205" t="s">
        <v>668</v>
      </c>
      <c r="CB205" s="27">
        <v>39475</v>
      </c>
      <c r="CC205">
        <v>3100000</v>
      </c>
      <c r="CD205" t="s">
        <v>210</v>
      </c>
      <c r="CE205" t="s">
        <v>208</v>
      </c>
      <c r="CF205" t="s">
        <v>196</v>
      </c>
      <c r="CG205" t="s">
        <v>9036</v>
      </c>
      <c r="CH205" s="27">
        <v>36843</v>
      </c>
      <c r="CI205">
        <v>3696000</v>
      </c>
      <c r="CJ205" t="s">
        <v>210</v>
      </c>
      <c r="CK205" t="s">
        <v>208</v>
      </c>
      <c r="CL205" t="s">
        <v>208</v>
      </c>
      <c r="CM205" t="s">
        <v>9037</v>
      </c>
      <c r="CN205" s="27">
        <v>28672</v>
      </c>
      <c r="CO205">
        <v>305000</v>
      </c>
      <c r="CP205" t="s">
        <v>210</v>
      </c>
      <c r="CQ205" t="s">
        <v>208</v>
      </c>
      <c r="CR205" t="s">
        <v>208</v>
      </c>
      <c r="CS205" t="s">
        <v>9038</v>
      </c>
      <c r="CZ205" t="s">
        <v>10257</v>
      </c>
      <c r="DA205" t="s">
        <v>154</v>
      </c>
      <c r="DB205" t="s">
        <v>299</v>
      </c>
      <c r="DF205">
        <v>2004</v>
      </c>
      <c r="DG205" t="s">
        <v>10258</v>
      </c>
      <c r="DH205">
        <v>7</v>
      </c>
      <c r="DI205" s="128" t="s">
        <v>156</v>
      </c>
      <c r="DJ2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5" s="130">
        <f>Table13[[#This Row],[JUST]]*Table13[[#This Row],[Storm Millage]]/1000</f>
        <v>0</v>
      </c>
      <c r="DL2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05" s="136">
        <f>Table13[[#This Row],[JUST]]*Table13[[#This Row],[Recreational Millage]]/1000</f>
        <v>2811.6930314290075</v>
      </c>
      <c r="DN205" s="137">
        <f>Table13[[#This Row],[Recreational Assessment]]+Table13[[#This Row],[Storm Assessment]]</f>
        <v>2811.6930314290075</v>
      </c>
      <c r="DO205" s="145" t="e">
        <f>Methodology!#REF!</f>
        <v>#REF!</v>
      </c>
      <c r="DP205" s="146" t="e">
        <f>(Table13[[#This Row],[JUST]]*Table13[[#This Row],[Ad Valorem Recreational Millage]])/1000</f>
        <v>#REF!</v>
      </c>
    </row>
    <row r="206" spans="1:120" x14ac:dyDescent="0.3">
      <c r="A206">
        <v>548</v>
      </c>
      <c r="B206">
        <v>1</v>
      </c>
      <c r="C206" s="165" t="s">
        <v>5178</v>
      </c>
      <c r="D206" t="s">
        <v>1128</v>
      </c>
      <c r="E206" t="s">
        <v>3775</v>
      </c>
      <c r="F206">
        <v>10004219</v>
      </c>
      <c r="G206" s="32" t="s">
        <v>196</v>
      </c>
      <c r="H206" t="s">
        <v>299</v>
      </c>
      <c r="I206" t="s">
        <v>226</v>
      </c>
      <c r="J206">
        <v>1</v>
      </c>
      <c r="K206">
        <v>0</v>
      </c>
      <c r="L206">
        <v>0</v>
      </c>
      <c r="M206">
        <v>0.12109</v>
      </c>
      <c r="N206" t="s">
        <v>135</v>
      </c>
      <c r="O206" t="s">
        <v>136</v>
      </c>
      <c r="P206" t="s">
        <v>137</v>
      </c>
      <c r="Q206" t="s">
        <v>138</v>
      </c>
      <c r="S206" t="s">
        <v>140</v>
      </c>
      <c r="V206" t="s">
        <v>205</v>
      </c>
      <c r="W206" t="s">
        <v>5179</v>
      </c>
      <c r="X206" t="s">
        <v>5180</v>
      </c>
      <c r="Y206" t="s">
        <v>5181</v>
      </c>
      <c r="Z206" t="s">
        <v>5182</v>
      </c>
      <c r="AA206" t="s">
        <v>145</v>
      </c>
      <c r="AB206" t="s">
        <v>146</v>
      </c>
      <c r="AC206" s="30">
        <v>668610</v>
      </c>
      <c r="AD206">
        <v>544568</v>
      </c>
      <c r="AE206">
        <v>494568</v>
      </c>
      <c r="AF206">
        <v>0</v>
      </c>
      <c r="AG206">
        <v>668610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50000</v>
      </c>
      <c r="AO206">
        <v>0</v>
      </c>
      <c r="AP206">
        <v>0</v>
      </c>
      <c r="AQ206">
        <v>0</v>
      </c>
      <c r="AR206">
        <v>0</v>
      </c>
      <c r="AS206">
        <v>1</v>
      </c>
      <c r="AT206">
        <v>1975</v>
      </c>
      <c r="AV206">
        <v>991</v>
      </c>
      <c r="AW206">
        <v>991</v>
      </c>
      <c r="AX206">
        <v>2</v>
      </c>
      <c r="AY206">
        <v>2</v>
      </c>
      <c r="AZ206">
        <v>2</v>
      </c>
      <c r="BC206" t="s">
        <v>233</v>
      </c>
      <c r="BS206" t="s">
        <v>5183</v>
      </c>
      <c r="BV206" t="s">
        <v>5184</v>
      </c>
      <c r="BX206" t="s">
        <v>145</v>
      </c>
      <c r="BY206" t="s">
        <v>149</v>
      </c>
      <c r="BZ206" t="s">
        <v>146</v>
      </c>
      <c r="CB206" s="27">
        <v>40499</v>
      </c>
      <c r="CC206">
        <v>25600</v>
      </c>
      <c r="CD206" t="s">
        <v>210</v>
      </c>
      <c r="CE206" t="s">
        <v>320</v>
      </c>
      <c r="CF206" t="s">
        <v>320</v>
      </c>
      <c r="CG206" t="s">
        <v>5185</v>
      </c>
      <c r="CH206" s="27">
        <v>37405</v>
      </c>
      <c r="CI206">
        <v>750000</v>
      </c>
      <c r="CJ206" t="s">
        <v>210</v>
      </c>
      <c r="CK206" t="s">
        <v>151</v>
      </c>
      <c r="CL206" t="s">
        <v>383</v>
      </c>
      <c r="CM206" t="s">
        <v>5186</v>
      </c>
      <c r="CN206" s="27">
        <v>34029</v>
      </c>
      <c r="CO206">
        <v>230000</v>
      </c>
      <c r="CP206" t="s">
        <v>210</v>
      </c>
      <c r="CQ206" t="s">
        <v>151</v>
      </c>
      <c r="CR206" t="s">
        <v>151</v>
      </c>
      <c r="CS206" t="s">
        <v>5187</v>
      </c>
      <c r="CZ206" t="s">
        <v>5188</v>
      </c>
      <c r="DA206" t="s">
        <v>154</v>
      </c>
      <c r="DB206" t="s">
        <v>242</v>
      </c>
      <c r="DE206">
        <v>1</v>
      </c>
      <c r="DF206">
        <v>1975</v>
      </c>
      <c r="DG206" t="s">
        <v>5189</v>
      </c>
      <c r="DH206">
        <v>7</v>
      </c>
      <c r="DI206" s="128" t="s">
        <v>156</v>
      </c>
      <c r="DJ2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6" s="130">
        <f>Table13[[#This Row],[JUST]]*Table13[[#This Row],[Storm Millage]]/1000</f>
        <v>0</v>
      </c>
      <c r="DL2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06" s="136">
        <f>Table13[[#This Row],[JUST]]*Table13[[#This Row],[Recreational Millage]]/1000</f>
        <v>2841.8984480061049</v>
      </c>
      <c r="DN206" s="137">
        <f>Table13[[#This Row],[Recreational Assessment]]+Table13[[#This Row],[Storm Assessment]]</f>
        <v>2841.8984480061049</v>
      </c>
      <c r="DO206" s="145" t="e">
        <f>Methodology!#REF!</f>
        <v>#REF!</v>
      </c>
      <c r="DP206" s="146" t="e">
        <f>(Table13[[#This Row],[JUST]]*Table13[[#This Row],[Ad Valorem Recreational Millage]])/1000</f>
        <v>#REF!</v>
      </c>
    </row>
    <row r="207" spans="1:120" x14ac:dyDescent="0.3">
      <c r="A207">
        <v>459</v>
      </c>
      <c r="B207">
        <v>1</v>
      </c>
      <c r="C207" s="165" t="s">
        <v>5215</v>
      </c>
      <c r="D207" t="s">
        <v>1128</v>
      </c>
      <c r="E207" t="s">
        <v>3903</v>
      </c>
      <c r="F207">
        <v>10004222</v>
      </c>
      <c r="G207" s="32" t="s">
        <v>196</v>
      </c>
      <c r="H207" t="s">
        <v>299</v>
      </c>
      <c r="I207" t="s">
        <v>226</v>
      </c>
      <c r="J207">
        <v>1</v>
      </c>
      <c r="K207">
        <v>0</v>
      </c>
      <c r="L207">
        <v>0</v>
      </c>
      <c r="M207">
        <v>0.12109</v>
      </c>
      <c r="N207" t="s">
        <v>135</v>
      </c>
      <c r="O207" t="s">
        <v>136</v>
      </c>
      <c r="P207" t="s">
        <v>137</v>
      </c>
      <c r="Q207" t="s">
        <v>138</v>
      </c>
      <c r="S207" t="s">
        <v>140</v>
      </c>
      <c r="V207" t="s">
        <v>205</v>
      </c>
      <c r="W207" t="s">
        <v>5216</v>
      </c>
      <c r="X207" t="s">
        <v>5180</v>
      </c>
      <c r="Y207" t="s">
        <v>5181</v>
      </c>
      <c r="Z207" t="s">
        <v>5217</v>
      </c>
      <c r="AA207" t="s">
        <v>145</v>
      </c>
      <c r="AB207" t="s">
        <v>146</v>
      </c>
      <c r="AC207" s="30">
        <v>668610</v>
      </c>
      <c r="AD207">
        <v>658380</v>
      </c>
      <c r="AE207">
        <v>608380</v>
      </c>
      <c r="AF207">
        <v>0</v>
      </c>
      <c r="AG207">
        <v>668610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50000</v>
      </c>
      <c r="AO207">
        <v>0</v>
      </c>
      <c r="AP207">
        <v>0</v>
      </c>
      <c r="AQ207">
        <v>0</v>
      </c>
      <c r="AR207">
        <v>0</v>
      </c>
      <c r="AS207">
        <v>1</v>
      </c>
      <c r="AT207">
        <v>1975</v>
      </c>
      <c r="AV207">
        <v>991</v>
      </c>
      <c r="AW207">
        <v>991</v>
      </c>
      <c r="AX207">
        <v>2</v>
      </c>
      <c r="AY207">
        <v>2</v>
      </c>
      <c r="AZ207">
        <v>2</v>
      </c>
      <c r="BC207" t="s">
        <v>233</v>
      </c>
      <c r="BS207" t="s">
        <v>5218</v>
      </c>
      <c r="BT207" t="s">
        <v>5219</v>
      </c>
      <c r="BV207" t="s">
        <v>5220</v>
      </c>
      <c r="BX207" t="s">
        <v>145</v>
      </c>
      <c r="BY207" t="s">
        <v>149</v>
      </c>
      <c r="BZ207" t="s">
        <v>146</v>
      </c>
      <c r="CB207" s="27">
        <v>40991</v>
      </c>
      <c r="CC207">
        <v>480000</v>
      </c>
      <c r="CD207" t="s">
        <v>210</v>
      </c>
      <c r="CE207" t="s">
        <v>1190</v>
      </c>
      <c r="CF207" t="s">
        <v>1190</v>
      </c>
      <c r="CG207" t="s">
        <v>5221</v>
      </c>
      <c r="CH207" s="27">
        <v>35156</v>
      </c>
      <c r="CI207">
        <v>262500</v>
      </c>
      <c r="CJ207" t="s">
        <v>210</v>
      </c>
      <c r="CK207" t="s">
        <v>151</v>
      </c>
      <c r="CL207" t="s">
        <v>151</v>
      </c>
      <c r="CM207" t="s">
        <v>5222</v>
      </c>
      <c r="CN207" s="27">
        <v>27395</v>
      </c>
      <c r="CO207">
        <v>60000</v>
      </c>
      <c r="CP207" t="s">
        <v>210</v>
      </c>
      <c r="CQ207" t="s">
        <v>151</v>
      </c>
      <c r="CR207" t="s">
        <v>151</v>
      </c>
      <c r="CS207" t="s">
        <v>5223</v>
      </c>
      <c r="CZ207" t="s">
        <v>5224</v>
      </c>
      <c r="DA207" t="s">
        <v>154</v>
      </c>
      <c r="DB207" t="s">
        <v>242</v>
      </c>
      <c r="DE207">
        <v>1</v>
      </c>
      <c r="DF207">
        <v>1975</v>
      </c>
      <c r="DG207" t="s">
        <v>5225</v>
      </c>
      <c r="DH207">
        <v>7</v>
      </c>
      <c r="DI207" s="128" t="s">
        <v>156</v>
      </c>
      <c r="DJ2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7" s="130">
        <f>Table13[[#This Row],[JUST]]*Table13[[#This Row],[Storm Millage]]/1000</f>
        <v>0</v>
      </c>
      <c r="DL2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07" s="136">
        <f>Table13[[#This Row],[JUST]]*Table13[[#This Row],[Recreational Millage]]/1000</f>
        <v>2841.8984480061049</v>
      </c>
      <c r="DN207" s="137">
        <f>Table13[[#This Row],[Recreational Assessment]]+Table13[[#This Row],[Storm Assessment]]</f>
        <v>2841.8984480061049</v>
      </c>
      <c r="DO207" s="145" t="e">
        <f>Methodology!#REF!</f>
        <v>#REF!</v>
      </c>
      <c r="DP207" s="146" t="e">
        <f>(Table13[[#This Row],[JUST]]*Table13[[#This Row],[Ad Valorem Recreational Millage]])/1000</f>
        <v>#REF!</v>
      </c>
    </row>
    <row r="208" spans="1:120" x14ac:dyDescent="0.3">
      <c r="A208">
        <v>110</v>
      </c>
      <c r="B208">
        <v>1</v>
      </c>
      <c r="C208" s="165" t="s">
        <v>5374</v>
      </c>
      <c r="D208" t="s">
        <v>216</v>
      </c>
      <c r="E208" t="s">
        <v>452</v>
      </c>
      <c r="F208">
        <v>10004628</v>
      </c>
      <c r="G208" s="32" t="s">
        <v>196</v>
      </c>
      <c r="H208" t="s">
        <v>299</v>
      </c>
      <c r="I208" t="s">
        <v>226</v>
      </c>
      <c r="J208">
        <v>1</v>
      </c>
      <c r="K208">
        <v>0</v>
      </c>
      <c r="L208">
        <v>0</v>
      </c>
      <c r="M208">
        <v>2.5010000000000001E-2</v>
      </c>
      <c r="N208" t="s">
        <v>135</v>
      </c>
      <c r="O208" t="s">
        <v>136</v>
      </c>
      <c r="S208" t="s">
        <v>140</v>
      </c>
      <c r="T208">
        <v>410</v>
      </c>
      <c r="U208" t="s">
        <v>5334</v>
      </c>
      <c r="V208" t="s">
        <v>205</v>
      </c>
      <c r="W208" t="s">
        <v>5375</v>
      </c>
      <c r="X208" t="s">
        <v>5336</v>
      </c>
      <c r="Y208" t="s">
        <v>5229</v>
      </c>
      <c r="Z208" t="s">
        <v>3301</v>
      </c>
      <c r="AA208" t="s">
        <v>145</v>
      </c>
      <c r="AB208" t="s">
        <v>146</v>
      </c>
      <c r="AC208" s="119">
        <v>351263</v>
      </c>
      <c r="AD208">
        <v>147844</v>
      </c>
      <c r="AE208">
        <v>147844</v>
      </c>
      <c r="AF208">
        <v>0</v>
      </c>
      <c r="AG208">
        <v>351263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 s="32">
        <v>0</v>
      </c>
      <c r="AO208">
        <v>0</v>
      </c>
      <c r="AP208">
        <v>0</v>
      </c>
      <c r="AQ208">
        <v>0</v>
      </c>
      <c r="AR208">
        <v>0</v>
      </c>
      <c r="AS208">
        <v>1</v>
      </c>
      <c r="AT208">
        <v>1981</v>
      </c>
      <c r="AV208">
        <v>460</v>
      </c>
      <c r="AW208">
        <v>460</v>
      </c>
      <c r="AX208">
        <v>1</v>
      </c>
      <c r="AY208">
        <v>1</v>
      </c>
      <c r="AZ208">
        <v>1</v>
      </c>
      <c r="BC208" t="s">
        <v>233</v>
      </c>
      <c r="BS208" t="s">
        <v>5351</v>
      </c>
      <c r="BV208" t="s">
        <v>4142</v>
      </c>
      <c r="BX208" t="s">
        <v>4143</v>
      </c>
      <c r="BY208" t="s">
        <v>711</v>
      </c>
      <c r="BZ208" t="s">
        <v>4144</v>
      </c>
      <c r="CB208" s="27">
        <v>29738</v>
      </c>
      <c r="CC208">
        <v>65000</v>
      </c>
      <c r="CD208" t="s">
        <v>210</v>
      </c>
      <c r="CE208" t="s">
        <v>151</v>
      </c>
      <c r="CF208" t="s">
        <v>151</v>
      </c>
      <c r="CG208" t="s">
        <v>5376</v>
      </c>
      <c r="CZ208" t="s">
        <v>5377</v>
      </c>
      <c r="DA208" t="s">
        <v>154</v>
      </c>
      <c r="DB208" t="s">
        <v>242</v>
      </c>
      <c r="DE208">
        <v>1</v>
      </c>
      <c r="DF208">
        <v>1982</v>
      </c>
      <c r="DG208" t="s">
        <v>5378</v>
      </c>
      <c r="DH208">
        <v>7</v>
      </c>
      <c r="DI208" s="128" t="s">
        <v>156</v>
      </c>
      <c r="DJ2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8" s="130">
        <f>Table13[[#This Row],[JUST]]*Table13[[#This Row],[Storm Millage]]/1000</f>
        <v>0</v>
      </c>
      <c r="DL2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08" s="136">
        <f>Table13[[#This Row],[JUST]]*Table13[[#This Row],[Recreational Millage]]/1000</f>
        <v>2881.1077284097064</v>
      </c>
      <c r="DN208" s="137">
        <f>Table13[[#This Row],[Recreational Assessment]]+Table13[[#This Row],[Storm Assessment]]</f>
        <v>2881.1077284097064</v>
      </c>
      <c r="DO208" s="145" t="e">
        <f>Methodology!#REF!</f>
        <v>#REF!</v>
      </c>
      <c r="DP208" s="146" t="e">
        <f>(Table13[[#This Row],[JUST]]*Table13[[#This Row],[Ad Valorem Recreational Millage]])/1000</f>
        <v>#REF!</v>
      </c>
    </row>
    <row r="209" spans="1:120" x14ac:dyDescent="0.3">
      <c r="A209">
        <v>135</v>
      </c>
      <c r="B209">
        <v>1</v>
      </c>
      <c r="C209" s="165" t="s">
        <v>5364</v>
      </c>
      <c r="D209" t="s">
        <v>216</v>
      </c>
      <c r="E209" t="s">
        <v>466</v>
      </c>
      <c r="F209">
        <v>10004627</v>
      </c>
      <c r="G209" s="32" t="s">
        <v>196</v>
      </c>
      <c r="H209" t="s">
        <v>299</v>
      </c>
      <c r="I209" t="s">
        <v>226</v>
      </c>
      <c r="J209">
        <v>1</v>
      </c>
      <c r="K209">
        <v>0</v>
      </c>
      <c r="L209">
        <v>0</v>
      </c>
      <c r="M209">
        <v>2.5010000000000001E-2</v>
      </c>
      <c r="N209" t="s">
        <v>135</v>
      </c>
      <c r="O209" t="s">
        <v>136</v>
      </c>
      <c r="S209" t="s">
        <v>140</v>
      </c>
      <c r="T209">
        <v>410</v>
      </c>
      <c r="U209" t="s">
        <v>5334</v>
      </c>
      <c r="V209" t="s">
        <v>205</v>
      </c>
      <c r="W209" t="s">
        <v>5365</v>
      </c>
      <c r="X209" t="s">
        <v>5336</v>
      </c>
      <c r="Y209" t="s">
        <v>5229</v>
      </c>
      <c r="Z209" t="s">
        <v>3291</v>
      </c>
      <c r="AA209" t="s">
        <v>145</v>
      </c>
      <c r="AB209" t="s">
        <v>146</v>
      </c>
      <c r="AC209" s="119">
        <v>352070</v>
      </c>
      <c r="AD209">
        <v>147844</v>
      </c>
      <c r="AE209">
        <v>147844</v>
      </c>
      <c r="AF209">
        <v>0</v>
      </c>
      <c r="AG209">
        <v>352070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 s="32">
        <v>0</v>
      </c>
      <c r="AO209">
        <v>0</v>
      </c>
      <c r="AP209">
        <v>0</v>
      </c>
      <c r="AQ209">
        <v>0</v>
      </c>
      <c r="AR209">
        <v>0</v>
      </c>
      <c r="AS209">
        <v>1</v>
      </c>
      <c r="AT209">
        <v>1981</v>
      </c>
      <c r="AV209">
        <v>460</v>
      </c>
      <c r="AW209">
        <v>460</v>
      </c>
      <c r="AX209">
        <v>1</v>
      </c>
      <c r="AY209">
        <v>1</v>
      </c>
      <c r="AZ209">
        <v>1</v>
      </c>
      <c r="BC209" t="s">
        <v>233</v>
      </c>
      <c r="BS209" t="s">
        <v>5366</v>
      </c>
      <c r="BV209" t="s">
        <v>5367</v>
      </c>
      <c r="BX209" t="s">
        <v>5368</v>
      </c>
      <c r="BY209" t="s">
        <v>194</v>
      </c>
      <c r="BZ209" t="s">
        <v>5369</v>
      </c>
      <c r="CB209" s="27">
        <v>37411</v>
      </c>
      <c r="CC209">
        <v>93000</v>
      </c>
      <c r="CD209" t="s">
        <v>210</v>
      </c>
      <c r="CE209" t="s">
        <v>151</v>
      </c>
      <c r="CF209" t="s">
        <v>383</v>
      </c>
      <c r="CG209" t="s">
        <v>5370</v>
      </c>
      <c r="CH209" s="27">
        <v>31656</v>
      </c>
      <c r="CI209">
        <v>59000</v>
      </c>
      <c r="CJ209" t="s">
        <v>210</v>
      </c>
      <c r="CK209" t="s">
        <v>151</v>
      </c>
      <c r="CL209" t="s">
        <v>151</v>
      </c>
      <c r="CM209" t="s">
        <v>5371</v>
      </c>
      <c r="CZ209" t="s">
        <v>5372</v>
      </c>
      <c r="DA209" t="s">
        <v>154</v>
      </c>
      <c r="DB209" t="s">
        <v>242</v>
      </c>
      <c r="DE209">
        <v>1</v>
      </c>
      <c r="DF209">
        <v>1982</v>
      </c>
      <c r="DG209" t="s">
        <v>5373</v>
      </c>
      <c r="DH209">
        <v>7</v>
      </c>
      <c r="DI209" s="128" t="s">
        <v>156</v>
      </c>
      <c r="DJ2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09" s="130">
        <f>Table13[[#This Row],[JUST]]*Table13[[#This Row],[Storm Millage]]/1000</f>
        <v>0</v>
      </c>
      <c r="DL2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09" s="136">
        <f>Table13[[#This Row],[JUST]]*Table13[[#This Row],[Recreational Millage]]/1000</f>
        <v>2887.7268540700429</v>
      </c>
      <c r="DN209" s="137">
        <f>Table13[[#This Row],[Recreational Assessment]]+Table13[[#This Row],[Storm Assessment]]</f>
        <v>2887.7268540700429</v>
      </c>
      <c r="DO209" s="145" t="e">
        <f>Methodology!#REF!</f>
        <v>#REF!</v>
      </c>
      <c r="DP209" s="146" t="e">
        <f>(Table13[[#This Row],[JUST]]*Table13[[#This Row],[Ad Valorem Recreational Millage]])/1000</f>
        <v>#REF!</v>
      </c>
    </row>
    <row r="210" spans="1:120" x14ac:dyDescent="0.3">
      <c r="A210">
        <v>77</v>
      </c>
      <c r="B210">
        <v>1</v>
      </c>
      <c r="C210" s="165" t="s">
        <v>5341</v>
      </c>
      <c r="D210" t="s">
        <v>216</v>
      </c>
      <c r="E210" t="s">
        <v>132</v>
      </c>
      <c r="F210">
        <v>10004624</v>
      </c>
      <c r="G210" s="32" t="s">
        <v>196</v>
      </c>
      <c r="H210" t="s">
        <v>299</v>
      </c>
      <c r="I210" t="s">
        <v>226</v>
      </c>
      <c r="J210">
        <v>1</v>
      </c>
      <c r="K210">
        <v>0</v>
      </c>
      <c r="L210">
        <v>0</v>
      </c>
      <c r="M210">
        <v>2.41E-2</v>
      </c>
      <c r="N210" t="s">
        <v>135</v>
      </c>
      <c r="O210" t="s">
        <v>136</v>
      </c>
      <c r="S210" t="s">
        <v>140</v>
      </c>
      <c r="T210">
        <v>410</v>
      </c>
      <c r="U210" t="s">
        <v>5334</v>
      </c>
      <c r="V210" t="s">
        <v>205</v>
      </c>
      <c r="W210" t="s">
        <v>5342</v>
      </c>
      <c r="X210" t="s">
        <v>5336</v>
      </c>
      <c r="Y210" t="s">
        <v>5229</v>
      </c>
      <c r="Z210" t="s">
        <v>696</v>
      </c>
      <c r="AA210" t="s">
        <v>145</v>
      </c>
      <c r="AB210" t="s">
        <v>146</v>
      </c>
      <c r="AC210" s="119">
        <v>356108</v>
      </c>
      <c r="AD210">
        <v>356108</v>
      </c>
      <c r="AE210">
        <v>356108</v>
      </c>
      <c r="AF210">
        <v>0</v>
      </c>
      <c r="AG210">
        <v>356108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 s="32">
        <v>0</v>
      </c>
      <c r="AO210">
        <v>0</v>
      </c>
      <c r="AP210">
        <v>0</v>
      </c>
      <c r="AQ210">
        <v>0</v>
      </c>
      <c r="AR210">
        <v>0</v>
      </c>
      <c r="AS210">
        <v>1</v>
      </c>
      <c r="AT210">
        <v>1981</v>
      </c>
      <c r="AV210">
        <v>460</v>
      </c>
      <c r="AW210">
        <v>460</v>
      </c>
      <c r="AX210">
        <v>1</v>
      </c>
      <c r="AY210">
        <v>1</v>
      </c>
      <c r="AZ210">
        <v>1</v>
      </c>
      <c r="BC210" t="s">
        <v>233</v>
      </c>
      <c r="BS210" t="s">
        <v>5343</v>
      </c>
      <c r="BT210" t="s">
        <v>5344</v>
      </c>
      <c r="BV210" t="s">
        <v>4142</v>
      </c>
      <c r="BX210" t="s">
        <v>4143</v>
      </c>
      <c r="BY210" t="s">
        <v>711</v>
      </c>
      <c r="BZ210" t="s">
        <v>4144</v>
      </c>
      <c r="CB210" s="27">
        <v>42459</v>
      </c>
      <c r="CC210">
        <v>325000</v>
      </c>
      <c r="CD210" t="s">
        <v>210</v>
      </c>
      <c r="CE210" t="s">
        <v>181</v>
      </c>
      <c r="CF210" t="s">
        <v>181</v>
      </c>
      <c r="CG210" t="s">
        <v>5345</v>
      </c>
      <c r="CH210" s="27">
        <v>31868</v>
      </c>
      <c r="CI210">
        <v>65000</v>
      </c>
      <c r="CJ210" t="s">
        <v>210</v>
      </c>
      <c r="CK210" t="s">
        <v>151</v>
      </c>
      <c r="CL210" t="s">
        <v>151</v>
      </c>
      <c r="CM210" t="s">
        <v>5346</v>
      </c>
      <c r="CZ210" t="s">
        <v>5347</v>
      </c>
      <c r="DA210" t="s">
        <v>154</v>
      </c>
      <c r="DB210" t="s">
        <v>242</v>
      </c>
      <c r="DE210">
        <v>1</v>
      </c>
      <c r="DF210">
        <v>1982</v>
      </c>
      <c r="DG210" t="s">
        <v>5348</v>
      </c>
      <c r="DH210">
        <v>7</v>
      </c>
      <c r="DI210" s="128" t="s">
        <v>156</v>
      </c>
      <c r="DJ2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10" s="130">
        <f>Table13[[#This Row],[JUST]]*Table13[[#This Row],[Storm Millage]]/1000</f>
        <v>0</v>
      </c>
      <c r="DL2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10" s="136">
        <f>Table13[[#This Row],[JUST]]*Table13[[#This Row],[Recreational Millage]]/1000</f>
        <v>2920.8470887868175</v>
      </c>
      <c r="DN210" s="137">
        <f>Table13[[#This Row],[Recreational Assessment]]+Table13[[#This Row],[Storm Assessment]]</f>
        <v>2920.8470887868175</v>
      </c>
      <c r="DO210" s="145" t="e">
        <f>Methodology!#REF!</f>
        <v>#REF!</v>
      </c>
      <c r="DP210" s="146" t="e">
        <f>(Table13[[#This Row],[JUST]]*Table13[[#This Row],[Ad Valorem Recreational Millage]])/1000</f>
        <v>#REF!</v>
      </c>
    </row>
    <row r="211" spans="1:120" x14ac:dyDescent="0.3">
      <c r="A211">
        <v>228</v>
      </c>
      <c r="B211">
        <v>1</v>
      </c>
      <c r="C211" s="165" t="s">
        <v>5349</v>
      </c>
      <c r="D211" t="s">
        <v>216</v>
      </c>
      <c r="E211" t="s">
        <v>258</v>
      </c>
      <c r="F211">
        <v>10004625</v>
      </c>
      <c r="G211" s="32" t="s">
        <v>196</v>
      </c>
      <c r="H211" t="s">
        <v>299</v>
      </c>
      <c r="I211" t="s">
        <v>226</v>
      </c>
      <c r="J211">
        <v>1</v>
      </c>
      <c r="K211">
        <v>0</v>
      </c>
      <c r="L211">
        <v>0</v>
      </c>
      <c r="M211">
        <v>2.4469999999999999E-2</v>
      </c>
      <c r="N211" t="s">
        <v>135</v>
      </c>
      <c r="O211" t="s">
        <v>136</v>
      </c>
      <c r="S211" t="s">
        <v>140</v>
      </c>
      <c r="T211">
        <v>410</v>
      </c>
      <c r="U211" t="s">
        <v>5334</v>
      </c>
      <c r="V211" t="s">
        <v>205</v>
      </c>
      <c r="W211" t="s">
        <v>5350</v>
      </c>
      <c r="X211" t="s">
        <v>5336</v>
      </c>
      <c r="Y211" t="s">
        <v>5229</v>
      </c>
      <c r="Z211" t="s">
        <v>3226</v>
      </c>
      <c r="AA211" t="s">
        <v>145</v>
      </c>
      <c r="AB211" t="s">
        <v>146</v>
      </c>
      <c r="AC211" s="119">
        <v>360145</v>
      </c>
      <c r="AD211">
        <v>147584</v>
      </c>
      <c r="AE211">
        <v>147584</v>
      </c>
      <c r="AF211">
        <v>0</v>
      </c>
      <c r="AG211">
        <v>360145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 s="32">
        <v>0</v>
      </c>
      <c r="AO211">
        <v>0</v>
      </c>
      <c r="AP211">
        <v>0</v>
      </c>
      <c r="AQ211">
        <v>0</v>
      </c>
      <c r="AR211">
        <v>0</v>
      </c>
      <c r="AS211">
        <v>1</v>
      </c>
      <c r="AT211">
        <v>1981</v>
      </c>
      <c r="AV211">
        <v>460</v>
      </c>
      <c r="AW211">
        <v>460</v>
      </c>
      <c r="AX211">
        <v>1</v>
      </c>
      <c r="AY211">
        <v>1</v>
      </c>
      <c r="AZ211">
        <v>1</v>
      </c>
      <c r="BC211" t="s">
        <v>233</v>
      </c>
      <c r="BS211" t="s">
        <v>5351</v>
      </c>
      <c r="BV211" t="s">
        <v>4142</v>
      </c>
      <c r="BX211" t="s">
        <v>4143</v>
      </c>
      <c r="BY211" t="s">
        <v>711</v>
      </c>
      <c r="BZ211" t="s">
        <v>4144</v>
      </c>
      <c r="CB211" s="27">
        <v>29738</v>
      </c>
      <c r="CC211">
        <v>65000</v>
      </c>
      <c r="CD211" t="s">
        <v>210</v>
      </c>
      <c r="CE211" t="s">
        <v>151</v>
      </c>
      <c r="CF211" t="s">
        <v>151</v>
      </c>
      <c r="CG211" t="s">
        <v>5352</v>
      </c>
      <c r="CZ211" t="s">
        <v>5353</v>
      </c>
      <c r="DA211" t="s">
        <v>154</v>
      </c>
      <c r="DB211" t="s">
        <v>242</v>
      </c>
      <c r="DE211">
        <v>1</v>
      </c>
      <c r="DF211">
        <v>1982</v>
      </c>
      <c r="DG211" t="s">
        <v>5354</v>
      </c>
      <c r="DH211">
        <v>7</v>
      </c>
      <c r="DI211" s="128" t="s">
        <v>156</v>
      </c>
      <c r="DJ2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11" s="130">
        <f>Table13[[#This Row],[JUST]]*Table13[[#This Row],[Storm Millage]]/1000</f>
        <v>0</v>
      </c>
      <c r="DL2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11" s="136">
        <f>Table13[[#This Row],[JUST]]*Table13[[#This Row],[Recreational Millage]]/1000</f>
        <v>2953.9591213652275</v>
      </c>
      <c r="DN211" s="137">
        <f>Table13[[#This Row],[Recreational Assessment]]+Table13[[#This Row],[Storm Assessment]]</f>
        <v>2953.9591213652275</v>
      </c>
      <c r="DO211" s="145" t="e">
        <f>Methodology!#REF!</f>
        <v>#REF!</v>
      </c>
      <c r="DP211" s="146" t="e">
        <f>(Table13[[#This Row],[JUST]]*Table13[[#This Row],[Ad Valorem Recreational Millage]])/1000</f>
        <v>#REF!</v>
      </c>
    </row>
    <row r="212" spans="1:120" x14ac:dyDescent="0.3">
      <c r="A212">
        <v>296</v>
      </c>
      <c r="B212">
        <v>1</v>
      </c>
      <c r="C212" s="165" t="s">
        <v>5355</v>
      </c>
      <c r="D212" t="s">
        <v>216</v>
      </c>
      <c r="E212" t="s">
        <v>271</v>
      </c>
      <c r="F212">
        <v>10004626</v>
      </c>
      <c r="G212" s="32" t="s">
        <v>196</v>
      </c>
      <c r="H212" t="s">
        <v>299</v>
      </c>
      <c r="I212" t="s">
        <v>226</v>
      </c>
      <c r="J212">
        <v>1</v>
      </c>
      <c r="K212">
        <v>0</v>
      </c>
      <c r="L212">
        <v>0</v>
      </c>
      <c r="M212">
        <v>2.4469999999999999E-2</v>
      </c>
      <c r="N212" t="s">
        <v>135</v>
      </c>
      <c r="O212" t="s">
        <v>136</v>
      </c>
      <c r="S212" t="s">
        <v>140</v>
      </c>
      <c r="T212">
        <v>410</v>
      </c>
      <c r="U212" t="s">
        <v>5334</v>
      </c>
      <c r="V212" t="s">
        <v>205</v>
      </c>
      <c r="W212" t="s">
        <v>5356</v>
      </c>
      <c r="X212" t="s">
        <v>5336</v>
      </c>
      <c r="Y212" t="s">
        <v>5229</v>
      </c>
      <c r="Z212" t="s">
        <v>3279</v>
      </c>
      <c r="AA212" t="s">
        <v>145</v>
      </c>
      <c r="AB212" t="s">
        <v>146</v>
      </c>
      <c r="AC212" s="119">
        <v>364183</v>
      </c>
      <c r="AD212">
        <v>147584</v>
      </c>
      <c r="AE212">
        <v>147584</v>
      </c>
      <c r="AF212">
        <v>0</v>
      </c>
      <c r="AG212">
        <v>364183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 s="32">
        <v>0</v>
      </c>
      <c r="AO212">
        <v>0</v>
      </c>
      <c r="AP212">
        <v>0</v>
      </c>
      <c r="AQ212">
        <v>0</v>
      </c>
      <c r="AR212">
        <v>0</v>
      </c>
      <c r="AS212">
        <v>1</v>
      </c>
      <c r="AT212">
        <v>1981</v>
      </c>
      <c r="AV212">
        <v>460</v>
      </c>
      <c r="AW212">
        <v>460</v>
      </c>
      <c r="AX212">
        <v>1</v>
      </c>
      <c r="AY212">
        <v>1</v>
      </c>
      <c r="AZ212">
        <v>1</v>
      </c>
      <c r="BC212" t="s">
        <v>233</v>
      </c>
      <c r="BS212" t="s">
        <v>5357</v>
      </c>
      <c r="BV212" t="s">
        <v>4142</v>
      </c>
      <c r="BX212" t="s">
        <v>4143</v>
      </c>
      <c r="BY212" t="s">
        <v>711</v>
      </c>
      <c r="BZ212" t="s">
        <v>4144</v>
      </c>
      <c r="CB212" s="27">
        <v>39405</v>
      </c>
      <c r="CC212">
        <v>56900</v>
      </c>
      <c r="CD212" t="s">
        <v>210</v>
      </c>
      <c r="CE212" t="s">
        <v>151</v>
      </c>
      <c r="CF212" t="s">
        <v>383</v>
      </c>
      <c r="CG212" t="s">
        <v>5358</v>
      </c>
      <c r="CH212" s="27">
        <v>39245</v>
      </c>
      <c r="CI212">
        <v>385000</v>
      </c>
      <c r="CJ212" t="s">
        <v>210</v>
      </c>
      <c r="CK212" t="s">
        <v>151</v>
      </c>
      <c r="CL212" t="s">
        <v>383</v>
      </c>
      <c r="CM212" t="s">
        <v>5359</v>
      </c>
      <c r="CN212" s="27">
        <v>35538</v>
      </c>
      <c r="CO212">
        <v>110000</v>
      </c>
      <c r="CP212" t="s">
        <v>210</v>
      </c>
      <c r="CQ212" t="s">
        <v>151</v>
      </c>
      <c r="CR212" t="s">
        <v>151</v>
      </c>
      <c r="CS212" t="s">
        <v>5360</v>
      </c>
      <c r="CT212" s="27">
        <v>31990</v>
      </c>
      <c r="CU212">
        <v>62000</v>
      </c>
      <c r="CV212" t="s">
        <v>210</v>
      </c>
      <c r="CW212" t="s">
        <v>151</v>
      </c>
      <c r="CX212" t="s">
        <v>151</v>
      </c>
      <c r="CY212" t="s">
        <v>5361</v>
      </c>
      <c r="CZ212" t="s">
        <v>5362</v>
      </c>
      <c r="DA212" t="s">
        <v>154</v>
      </c>
      <c r="DB212" t="s">
        <v>242</v>
      </c>
      <c r="DE212">
        <v>1</v>
      </c>
      <c r="DF212">
        <v>1982</v>
      </c>
      <c r="DG212" t="s">
        <v>5363</v>
      </c>
      <c r="DH212">
        <v>7</v>
      </c>
      <c r="DI212" s="128" t="s">
        <v>156</v>
      </c>
      <c r="DJ2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12" s="130">
        <f>Table13[[#This Row],[JUST]]*Table13[[#This Row],[Storm Millage]]/1000</f>
        <v>0</v>
      </c>
      <c r="DL2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12" s="136">
        <f>Table13[[#This Row],[JUST]]*Table13[[#This Row],[Recreational Millage]]/1000</f>
        <v>2987.0793560820021</v>
      </c>
      <c r="DN212" s="137">
        <f>Table13[[#This Row],[Recreational Assessment]]+Table13[[#This Row],[Storm Assessment]]</f>
        <v>2987.0793560820021</v>
      </c>
      <c r="DO212" s="145" t="e">
        <f>Methodology!#REF!</f>
        <v>#REF!</v>
      </c>
      <c r="DP212" s="146" t="e">
        <f>(Table13[[#This Row],[JUST]]*Table13[[#This Row],[Ad Valorem Recreational Millage]])/1000</f>
        <v>#REF!</v>
      </c>
    </row>
    <row r="213" spans="1:120" x14ac:dyDescent="0.3">
      <c r="A213">
        <v>833</v>
      </c>
      <c r="B213">
        <v>1</v>
      </c>
      <c r="C213" s="165" t="s">
        <v>7464</v>
      </c>
      <c r="D213" t="s">
        <v>438</v>
      </c>
      <c r="E213" t="s">
        <v>7465</v>
      </c>
      <c r="F213">
        <v>10004755</v>
      </c>
      <c r="G213" s="32" t="s">
        <v>181</v>
      </c>
      <c r="I213" t="s">
        <v>226</v>
      </c>
      <c r="J213">
        <v>1</v>
      </c>
      <c r="K213">
        <v>0</v>
      </c>
      <c r="L213">
        <v>0</v>
      </c>
      <c r="M213">
        <v>0.21179999999999999</v>
      </c>
      <c r="N213" t="s">
        <v>135</v>
      </c>
      <c r="O213" t="s">
        <v>136</v>
      </c>
      <c r="P213" t="s">
        <v>137</v>
      </c>
      <c r="Q213" t="s">
        <v>138</v>
      </c>
      <c r="R213" t="s">
        <v>227</v>
      </c>
      <c r="S213" t="s">
        <v>140</v>
      </c>
      <c r="T213">
        <v>100</v>
      </c>
      <c r="U213" t="s">
        <v>511</v>
      </c>
      <c r="W213" t="s">
        <v>7466</v>
      </c>
      <c r="X213" t="s">
        <v>7467</v>
      </c>
      <c r="Y213" t="s">
        <v>189</v>
      </c>
      <c r="AA213" t="s">
        <v>145</v>
      </c>
      <c r="AB213" t="s">
        <v>146</v>
      </c>
      <c r="AC213" s="30">
        <v>731631</v>
      </c>
      <c r="AD213">
        <v>311728</v>
      </c>
      <c r="AE213">
        <v>261728</v>
      </c>
      <c r="AF213">
        <v>675000</v>
      </c>
      <c r="AG213">
        <v>56631</v>
      </c>
      <c r="AH213">
        <v>0</v>
      </c>
      <c r="AI213">
        <v>2347</v>
      </c>
      <c r="AJ213">
        <v>0</v>
      </c>
      <c r="AK213">
        <v>0</v>
      </c>
      <c r="AL213">
        <v>0</v>
      </c>
      <c r="AM213">
        <v>0</v>
      </c>
      <c r="AN213">
        <v>50000</v>
      </c>
      <c r="AO213">
        <v>0</v>
      </c>
      <c r="AP213">
        <v>0</v>
      </c>
      <c r="AQ213">
        <v>0</v>
      </c>
      <c r="AR213">
        <v>0</v>
      </c>
      <c r="AS213">
        <v>1</v>
      </c>
      <c r="AT213">
        <v>1960</v>
      </c>
      <c r="AV213">
        <v>1512</v>
      </c>
      <c r="AW213">
        <v>1280</v>
      </c>
      <c r="AX213">
        <v>1</v>
      </c>
      <c r="AY213">
        <v>2</v>
      </c>
      <c r="AZ213">
        <v>2</v>
      </c>
      <c r="BS213" t="s">
        <v>7468</v>
      </c>
      <c r="BT213" t="s">
        <v>7469</v>
      </c>
      <c r="BV213" t="s">
        <v>3588</v>
      </c>
      <c r="BX213" t="s">
        <v>145</v>
      </c>
      <c r="BY213" t="s">
        <v>149</v>
      </c>
      <c r="BZ213" t="s">
        <v>146</v>
      </c>
      <c r="CB213" s="27">
        <v>33420</v>
      </c>
      <c r="CC213">
        <v>125000</v>
      </c>
      <c r="CD213" t="s">
        <v>210</v>
      </c>
      <c r="CE213" t="s">
        <v>181</v>
      </c>
      <c r="CF213" t="s">
        <v>181</v>
      </c>
      <c r="CG213" t="s">
        <v>7470</v>
      </c>
      <c r="CZ213" t="s">
        <v>7471</v>
      </c>
      <c r="DA213" t="s">
        <v>154</v>
      </c>
      <c r="DB213" t="s">
        <v>299</v>
      </c>
      <c r="DE213">
        <v>1</v>
      </c>
      <c r="DF213">
        <v>1975</v>
      </c>
      <c r="DG213" t="s">
        <v>7472</v>
      </c>
      <c r="DH213">
        <v>7</v>
      </c>
      <c r="DI213" s="128" t="s">
        <v>156</v>
      </c>
      <c r="DJ2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13" s="130">
        <f>Table13[[#This Row],[JUST]]*Table13[[#This Row],[Storm Millage]]/1000</f>
        <v>0</v>
      </c>
      <c r="DL2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13" s="136">
        <f>Table13[[#This Row],[JUST]]*Table13[[#This Row],[Recreational Millage]]/1000</f>
        <v>3109.7665356682587</v>
      </c>
      <c r="DN213" s="137">
        <f>Table13[[#This Row],[Recreational Assessment]]+Table13[[#This Row],[Storm Assessment]]</f>
        <v>3109.7665356682587</v>
      </c>
      <c r="DO213" s="145" t="e">
        <f>Methodology!#REF!</f>
        <v>#REF!</v>
      </c>
      <c r="DP213" s="146" t="e">
        <f>(Table13[[#This Row],[JUST]]*Table13[[#This Row],[Ad Valorem Recreational Millage]])/1000</f>
        <v>#REF!</v>
      </c>
    </row>
    <row r="214" spans="1:120" x14ac:dyDescent="0.3">
      <c r="A214">
        <v>807</v>
      </c>
      <c r="B214">
        <v>1</v>
      </c>
      <c r="C214" s="165" t="s">
        <v>9402</v>
      </c>
      <c r="D214" t="s">
        <v>3484</v>
      </c>
      <c r="E214" t="s">
        <v>1064</v>
      </c>
      <c r="F214">
        <v>10004680</v>
      </c>
      <c r="G214" s="32" t="s">
        <v>181</v>
      </c>
      <c r="I214" t="s">
        <v>401</v>
      </c>
      <c r="J214">
        <v>1</v>
      </c>
      <c r="K214">
        <v>0</v>
      </c>
      <c r="L214">
        <v>0</v>
      </c>
      <c r="M214">
        <v>0.13400000000000001</v>
      </c>
      <c r="N214" t="s">
        <v>135</v>
      </c>
      <c r="O214" t="s">
        <v>136</v>
      </c>
      <c r="R214" t="s">
        <v>3594</v>
      </c>
      <c r="S214" t="s">
        <v>140</v>
      </c>
      <c r="T214">
        <v>100</v>
      </c>
      <c r="U214" t="s">
        <v>511</v>
      </c>
      <c r="W214" t="s">
        <v>9403</v>
      </c>
      <c r="X214" t="s">
        <v>2322</v>
      </c>
      <c r="Y214" t="s">
        <v>7829</v>
      </c>
      <c r="AA214" t="s">
        <v>145</v>
      </c>
      <c r="AB214" t="s">
        <v>146</v>
      </c>
      <c r="AC214" s="30">
        <v>732403</v>
      </c>
      <c r="AD214">
        <v>690248</v>
      </c>
      <c r="AE214">
        <v>640248</v>
      </c>
      <c r="AF214">
        <v>645240</v>
      </c>
      <c r="AG214">
        <v>85535</v>
      </c>
      <c r="AH214">
        <v>0</v>
      </c>
      <c r="AI214">
        <v>1628</v>
      </c>
      <c r="AJ214">
        <v>0</v>
      </c>
      <c r="AK214">
        <v>0</v>
      </c>
      <c r="AL214">
        <v>0</v>
      </c>
      <c r="AM214">
        <v>0</v>
      </c>
      <c r="AN214">
        <v>50000</v>
      </c>
      <c r="AO214">
        <v>0</v>
      </c>
      <c r="AP214">
        <v>0</v>
      </c>
      <c r="AQ214">
        <v>0</v>
      </c>
      <c r="AR214">
        <v>0</v>
      </c>
      <c r="AS214">
        <v>1</v>
      </c>
      <c r="AT214">
        <v>1979</v>
      </c>
      <c r="AV214">
        <v>2272</v>
      </c>
      <c r="AW214">
        <v>1469</v>
      </c>
      <c r="AX214">
        <v>1.5</v>
      </c>
      <c r="AY214">
        <v>2</v>
      </c>
      <c r="AZ214">
        <v>2</v>
      </c>
      <c r="BS214" t="s">
        <v>9404</v>
      </c>
      <c r="BT214" t="s">
        <v>9405</v>
      </c>
      <c r="BV214" t="s">
        <v>9406</v>
      </c>
      <c r="BX214" t="s">
        <v>5472</v>
      </c>
      <c r="BY214" t="s">
        <v>458</v>
      </c>
      <c r="BZ214" t="s">
        <v>5473</v>
      </c>
      <c r="CB214" s="27">
        <v>39317</v>
      </c>
      <c r="CC214">
        <v>875000</v>
      </c>
      <c r="CD214" t="s">
        <v>210</v>
      </c>
      <c r="CE214" t="s">
        <v>151</v>
      </c>
      <c r="CF214" t="s">
        <v>151</v>
      </c>
      <c r="CG214" t="s">
        <v>9407</v>
      </c>
      <c r="CH214" s="27">
        <v>38447</v>
      </c>
      <c r="CI214">
        <v>775000</v>
      </c>
      <c r="CJ214" t="s">
        <v>210</v>
      </c>
      <c r="CK214" t="s">
        <v>151</v>
      </c>
      <c r="CL214" t="s">
        <v>151</v>
      </c>
      <c r="CM214" t="s">
        <v>9408</v>
      </c>
      <c r="CN214" s="27">
        <v>28887</v>
      </c>
      <c r="CO214">
        <v>111200</v>
      </c>
      <c r="CP214" t="s">
        <v>150</v>
      </c>
      <c r="CQ214" t="s">
        <v>151</v>
      </c>
      <c r="CR214" t="s">
        <v>151</v>
      </c>
      <c r="CS214" t="s">
        <v>9409</v>
      </c>
      <c r="CT214" s="27">
        <v>28887</v>
      </c>
      <c r="CU214">
        <v>11000</v>
      </c>
      <c r="CV214" t="s">
        <v>150</v>
      </c>
      <c r="CW214" t="s">
        <v>151</v>
      </c>
      <c r="CX214" t="s">
        <v>151</v>
      </c>
      <c r="CY214" t="s">
        <v>9410</v>
      </c>
      <c r="CZ214" t="s">
        <v>9411</v>
      </c>
      <c r="DA214" t="s">
        <v>154</v>
      </c>
      <c r="DB214" t="s">
        <v>299</v>
      </c>
      <c r="DE214">
        <v>1</v>
      </c>
      <c r="DF214">
        <v>1979</v>
      </c>
      <c r="DG214" t="s">
        <v>9412</v>
      </c>
      <c r="DH214">
        <v>7</v>
      </c>
      <c r="DI214" s="128" t="s">
        <v>156</v>
      </c>
      <c r="DJ2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14" s="130">
        <f>Table13[[#This Row],[JUST]]*Table13[[#This Row],[Storm Millage]]/1000</f>
        <v>0</v>
      </c>
      <c r="DL2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14" s="136">
        <f>Table13[[#This Row],[JUST]]*Table13[[#This Row],[Recreational Millage]]/1000</f>
        <v>3113.0478889263027</v>
      </c>
      <c r="DN214" s="137">
        <f>Table13[[#This Row],[Recreational Assessment]]+Table13[[#This Row],[Storm Assessment]]</f>
        <v>3113.0478889263027</v>
      </c>
      <c r="DO214" s="145" t="e">
        <f>Methodology!#REF!</f>
        <v>#REF!</v>
      </c>
      <c r="DP214" s="146" t="e">
        <f>(Table13[[#This Row],[JUST]]*Table13[[#This Row],[Ad Valorem Recreational Millage]])/1000</f>
        <v>#REF!</v>
      </c>
    </row>
    <row r="215" spans="1:120" x14ac:dyDescent="0.3">
      <c r="A215">
        <v>876</v>
      </c>
      <c r="B215">
        <v>1</v>
      </c>
      <c r="C215" s="165" t="s">
        <v>11626</v>
      </c>
      <c r="D215" t="s">
        <v>3484</v>
      </c>
      <c r="E215" t="s">
        <v>11627</v>
      </c>
      <c r="F215">
        <v>10004710</v>
      </c>
      <c r="G215" s="32" t="s">
        <v>181</v>
      </c>
      <c r="I215" t="s">
        <v>401</v>
      </c>
      <c r="J215">
        <v>1</v>
      </c>
      <c r="K215">
        <v>0</v>
      </c>
      <c r="L215">
        <v>0</v>
      </c>
      <c r="M215">
        <v>0.158</v>
      </c>
      <c r="N215" t="s">
        <v>135</v>
      </c>
      <c r="O215" t="s">
        <v>136</v>
      </c>
      <c r="R215" t="s">
        <v>3594</v>
      </c>
      <c r="S215" t="s">
        <v>140</v>
      </c>
      <c r="T215">
        <v>100</v>
      </c>
      <c r="U215" t="s">
        <v>511</v>
      </c>
      <c r="W215" t="s">
        <v>11628</v>
      </c>
      <c r="X215" t="s">
        <v>11629</v>
      </c>
      <c r="Y215" t="s">
        <v>11356</v>
      </c>
      <c r="AA215" t="s">
        <v>145</v>
      </c>
      <c r="AB215" t="s">
        <v>146</v>
      </c>
      <c r="AC215" s="30">
        <v>761463</v>
      </c>
      <c r="AD215">
        <v>612657</v>
      </c>
      <c r="AE215">
        <v>562657</v>
      </c>
      <c r="AF215">
        <v>645240</v>
      </c>
      <c r="AG215">
        <v>114118</v>
      </c>
      <c r="AH215">
        <v>0</v>
      </c>
      <c r="AI215">
        <v>2105</v>
      </c>
      <c r="AJ215">
        <v>0</v>
      </c>
      <c r="AK215">
        <v>0</v>
      </c>
      <c r="AL215">
        <v>5000</v>
      </c>
      <c r="AM215">
        <v>0</v>
      </c>
      <c r="AN215">
        <v>50000</v>
      </c>
      <c r="AO215">
        <v>0</v>
      </c>
      <c r="AP215">
        <v>0</v>
      </c>
      <c r="AQ215">
        <v>0</v>
      </c>
      <c r="AR215">
        <v>0</v>
      </c>
      <c r="AS215">
        <v>1</v>
      </c>
      <c r="AT215">
        <v>1978</v>
      </c>
      <c r="AV215">
        <v>2826</v>
      </c>
      <c r="AW215">
        <v>1632</v>
      </c>
      <c r="AX215">
        <v>1.5</v>
      </c>
      <c r="AY215">
        <v>2</v>
      </c>
      <c r="AZ215">
        <v>2</v>
      </c>
      <c r="BB215" t="s">
        <v>233</v>
      </c>
      <c r="BS215" t="s">
        <v>11630</v>
      </c>
      <c r="BV215" t="s">
        <v>11631</v>
      </c>
      <c r="BX215" t="s">
        <v>145</v>
      </c>
      <c r="BY215" t="s">
        <v>149</v>
      </c>
      <c r="BZ215" t="s">
        <v>146</v>
      </c>
      <c r="CB215" s="27">
        <v>35600</v>
      </c>
      <c r="CC215">
        <v>290000</v>
      </c>
      <c r="CD215" t="s">
        <v>210</v>
      </c>
      <c r="CE215" t="s">
        <v>151</v>
      </c>
      <c r="CF215" t="s">
        <v>151</v>
      </c>
      <c r="CG215" t="s">
        <v>11632</v>
      </c>
      <c r="CZ215" t="s">
        <v>11633</v>
      </c>
      <c r="DA215" t="s">
        <v>154</v>
      </c>
      <c r="DB215" t="s">
        <v>299</v>
      </c>
      <c r="DE215">
        <v>1</v>
      </c>
      <c r="DF215">
        <v>1978</v>
      </c>
      <c r="DG215" t="s">
        <v>11634</v>
      </c>
      <c r="DH215">
        <v>7</v>
      </c>
      <c r="DI215" s="128" t="s">
        <v>156</v>
      </c>
      <c r="DJ2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15" s="130">
        <f>Table13[[#This Row],[JUST]]*Table13[[#This Row],[Storm Millage]]/1000</f>
        <v>0</v>
      </c>
      <c r="DL2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15" s="136">
        <f>Table13[[#This Row],[JUST]]*Table13[[#This Row],[Recreational Millage]]/1000</f>
        <v>3236.566186437643</v>
      </c>
      <c r="DN215" s="137">
        <f>Table13[[#This Row],[Recreational Assessment]]+Table13[[#This Row],[Storm Assessment]]</f>
        <v>3236.566186437643</v>
      </c>
      <c r="DO215" s="145" t="e">
        <f>Methodology!#REF!</f>
        <v>#REF!</v>
      </c>
      <c r="DP215" s="146" t="e">
        <f>(Table13[[#This Row],[JUST]]*Table13[[#This Row],[Ad Valorem Recreational Millage]])/1000</f>
        <v>#REF!</v>
      </c>
    </row>
    <row r="216" spans="1:120" x14ac:dyDescent="0.3">
      <c r="A216">
        <v>828</v>
      </c>
      <c r="B216">
        <v>1</v>
      </c>
      <c r="C216" s="165" t="s">
        <v>11677</v>
      </c>
      <c r="D216" t="s">
        <v>3484</v>
      </c>
      <c r="E216" t="s">
        <v>11678</v>
      </c>
      <c r="F216">
        <v>10004714</v>
      </c>
      <c r="G216" s="32" t="s">
        <v>181</v>
      </c>
      <c r="I216" t="s">
        <v>401</v>
      </c>
      <c r="J216">
        <v>1</v>
      </c>
      <c r="K216">
        <v>0</v>
      </c>
      <c r="L216">
        <v>0</v>
      </c>
      <c r="M216">
        <v>0.14000000000000001</v>
      </c>
      <c r="N216" t="s">
        <v>135</v>
      </c>
      <c r="O216" t="s">
        <v>136</v>
      </c>
      <c r="R216" t="s">
        <v>3594</v>
      </c>
      <c r="S216" t="s">
        <v>140</v>
      </c>
      <c r="T216">
        <v>100</v>
      </c>
      <c r="U216" t="s">
        <v>511</v>
      </c>
      <c r="W216" t="s">
        <v>11679</v>
      </c>
      <c r="X216" t="s">
        <v>11680</v>
      </c>
      <c r="Y216" t="s">
        <v>11356</v>
      </c>
      <c r="AA216" t="s">
        <v>145</v>
      </c>
      <c r="AB216" t="s">
        <v>146</v>
      </c>
      <c r="AC216" s="30">
        <v>768730</v>
      </c>
      <c r="AD216">
        <v>614195</v>
      </c>
      <c r="AE216">
        <v>564195</v>
      </c>
      <c r="AF216">
        <v>645240</v>
      </c>
      <c r="AG216">
        <v>121147</v>
      </c>
      <c r="AH216">
        <v>0</v>
      </c>
      <c r="AI216">
        <v>2343</v>
      </c>
      <c r="AJ216">
        <v>0</v>
      </c>
      <c r="AK216">
        <v>0</v>
      </c>
      <c r="AL216">
        <v>0</v>
      </c>
      <c r="AM216">
        <v>0</v>
      </c>
      <c r="AN216">
        <v>50000</v>
      </c>
      <c r="AO216">
        <v>0</v>
      </c>
      <c r="AP216">
        <v>0</v>
      </c>
      <c r="AQ216">
        <v>0</v>
      </c>
      <c r="AR216">
        <v>0</v>
      </c>
      <c r="AS216">
        <v>1</v>
      </c>
      <c r="AT216">
        <v>1980</v>
      </c>
      <c r="AV216">
        <v>3060</v>
      </c>
      <c r="AW216">
        <v>1613</v>
      </c>
      <c r="AX216">
        <v>1.5</v>
      </c>
      <c r="AY216">
        <v>2</v>
      </c>
      <c r="AZ216">
        <v>2</v>
      </c>
      <c r="BB216" t="s">
        <v>233</v>
      </c>
      <c r="BS216" t="s">
        <v>11681</v>
      </c>
      <c r="BV216" t="s">
        <v>11682</v>
      </c>
      <c r="BX216" t="s">
        <v>145</v>
      </c>
      <c r="BY216" t="s">
        <v>149</v>
      </c>
      <c r="BZ216" t="s">
        <v>146</v>
      </c>
      <c r="CB216" s="27">
        <v>31625</v>
      </c>
      <c r="CC216">
        <v>167000</v>
      </c>
      <c r="CD216" t="s">
        <v>210</v>
      </c>
      <c r="CE216" t="s">
        <v>151</v>
      </c>
      <c r="CF216" t="s">
        <v>151</v>
      </c>
      <c r="CG216" t="s">
        <v>11683</v>
      </c>
      <c r="CZ216" t="s">
        <v>11684</v>
      </c>
      <c r="DA216" t="s">
        <v>154</v>
      </c>
      <c r="DB216" t="s">
        <v>299</v>
      </c>
      <c r="DE216">
        <v>1</v>
      </c>
      <c r="DF216">
        <v>1980</v>
      </c>
      <c r="DG216" t="s">
        <v>11685</v>
      </c>
      <c r="DH216">
        <v>7</v>
      </c>
      <c r="DI216" s="128" t="s">
        <v>156</v>
      </c>
      <c r="DJ2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16" s="130">
        <f>Table13[[#This Row],[JUST]]*Table13[[#This Row],[Storm Millage]]/1000</f>
        <v>0</v>
      </c>
      <c r="DL2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16" s="136">
        <f>Table13[[#This Row],[JUST]]*Table13[[#This Row],[Recreational Millage]]/1000</f>
        <v>3267.4542617306547</v>
      </c>
      <c r="DN216" s="137">
        <f>Table13[[#This Row],[Recreational Assessment]]+Table13[[#This Row],[Storm Assessment]]</f>
        <v>3267.4542617306547</v>
      </c>
      <c r="DO216" s="145" t="e">
        <f>Methodology!#REF!</f>
        <v>#REF!</v>
      </c>
      <c r="DP216" s="146" t="e">
        <f>(Table13[[#This Row],[JUST]]*Table13[[#This Row],[Ad Valorem Recreational Millage]])/1000</f>
        <v>#REF!</v>
      </c>
    </row>
    <row r="217" spans="1:120" x14ac:dyDescent="0.3">
      <c r="A217">
        <v>933</v>
      </c>
      <c r="B217">
        <v>1</v>
      </c>
      <c r="C217" s="165" t="s">
        <v>6834</v>
      </c>
      <c r="D217" t="s">
        <v>3484</v>
      </c>
      <c r="E217" t="s">
        <v>365</v>
      </c>
      <c r="F217">
        <v>10004670</v>
      </c>
      <c r="G217" s="32" t="s">
        <v>181</v>
      </c>
      <c r="I217" t="s">
        <v>401</v>
      </c>
      <c r="J217">
        <v>1</v>
      </c>
      <c r="K217">
        <v>0</v>
      </c>
      <c r="L217">
        <v>0</v>
      </c>
      <c r="M217">
        <v>0.15323999999999999</v>
      </c>
      <c r="N217" t="s">
        <v>135</v>
      </c>
      <c r="O217" t="s">
        <v>136</v>
      </c>
      <c r="R217" t="s">
        <v>3594</v>
      </c>
      <c r="S217" t="s">
        <v>140</v>
      </c>
      <c r="T217">
        <v>100</v>
      </c>
      <c r="U217" t="s">
        <v>511</v>
      </c>
      <c r="W217" t="s">
        <v>6835</v>
      </c>
      <c r="X217" t="s">
        <v>759</v>
      </c>
      <c r="Y217" t="s">
        <v>6699</v>
      </c>
      <c r="AA217" t="s">
        <v>145</v>
      </c>
      <c r="AB217" t="s">
        <v>146</v>
      </c>
      <c r="AC217" s="30">
        <v>776808</v>
      </c>
      <c r="AD217">
        <v>688033</v>
      </c>
      <c r="AE217">
        <v>638033</v>
      </c>
      <c r="AF217">
        <v>645240</v>
      </c>
      <c r="AG217">
        <v>129418</v>
      </c>
      <c r="AH217">
        <v>0</v>
      </c>
      <c r="AI217">
        <v>2150</v>
      </c>
      <c r="AJ217">
        <v>0</v>
      </c>
      <c r="AK217">
        <v>0</v>
      </c>
      <c r="AL217">
        <v>0</v>
      </c>
      <c r="AM217">
        <v>0</v>
      </c>
      <c r="AN217">
        <v>50000</v>
      </c>
      <c r="AO217">
        <v>0</v>
      </c>
      <c r="AP217">
        <v>0</v>
      </c>
      <c r="AQ217">
        <v>0</v>
      </c>
      <c r="AR217">
        <v>0</v>
      </c>
      <c r="AS217">
        <v>1</v>
      </c>
      <c r="AT217">
        <v>1979</v>
      </c>
      <c r="AV217">
        <v>3572</v>
      </c>
      <c r="AW217">
        <v>1680</v>
      </c>
      <c r="AX217">
        <v>1.5</v>
      </c>
      <c r="AY217">
        <v>2</v>
      </c>
      <c r="AZ217">
        <v>2</v>
      </c>
      <c r="BA217" t="s">
        <v>233</v>
      </c>
      <c r="BS217" t="s">
        <v>6836</v>
      </c>
      <c r="BT217" t="s">
        <v>6837</v>
      </c>
      <c r="BV217" t="s">
        <v>6838</v>
      </c>
      <c r="BX217" t="s">
        <v>145</v>
      </c>
      <c r="BY217" t="s">
        <v>149</v>
      </c>
      <c r="BZ217" t="s">
        <v>146</v>
      </c>
      <c r="CB217" s="27">
        <v>32540</v>
      </c>
      <c r="CC217">
        <v>265000</v>
      </c>
      <c r="CD217" t="s">
        <v>210</v>
      </c>
      <c r="CE217" t="s">
        <v>151</v>
      </c>
      <c r="CF217" t="s">
        <v>151</v>
      </c>
      <c r="CG217" t="s">
        <v>6839</v>
      </c>
      <c r="CZ217" t="s">
        <v>6840</v>
      </c>
      <c r="DA217" t="s">
        <v>154</v>
      </c>
      <c r="DB217" t="s">
        <v>299</v>
      </c>
      <c r="DE217">
        <v>1</v>
      </c>
      <c r="DF217">
        <v>1979</v>
      </c>
      <c r="DG217" t="s">
        <v>6841</v>
      </c>
      <c r="DH217">
        <v>7</v>
      </c>
      <c r="DI217" s="128" t="s">
        <v>156</v>
      </c>
      <c r="DJ2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17" s="130">
        <f>Table13[[#This Row],[JUST]]*Table13[[#This Row],[Storm Millage]]/1000</f>
        <v>0</v>
      </c>
      <c r="DL2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17" s="136">
        <f>Table13[[#This Row],[JUST]]*Table13[[#This Row],[Recreational Millage]]/1000</f>
        <v>3301.7894581276473</v>
      </c>
      <c r="DN217" s="137">
        <f>Table13[[#This Row],[Recreational Assessment]]+Table13[[#This Row],[Storm Assessment]]</f>
        <v>3301.7894581276473</v>
      </c>
      <c r="DO217" s="145" t="e">
        <f>Methodology!#REF!</f>
        <v>#REF!</v>
      </c>
      <c r="DP217" s="146" t="e">
        <f>(Table13[[#This Row],[JUST]]*Table13[[#This Row],[Ad Valorem Recreational Millage]])/1000</f>
        <v>#REF!</v>
      </c>
    </row>
    <row r="218" spans="1:120" x14ac:dyDescent="0.3">
      <c r="A218">
        <v>193</v>
      </c>
      <c r="B218">
        <v>1</v>
      </c>
      <c r="C218" s="165" t="s">
        <v>5333</v>
      </c>
      <c r="D218" t="s">
        <v>216</v>
      </c>
      <c r="E218" t="s">
        <v>204</v>
      </c>
      <c r="F218">
        <v>10004623</v>
      </c>
      <c r="G218" s="32" t="s">
        <v>196</v>
      </c>
      <c r="H218" t="s">
        <v>299</v>
      </c>
      <c r="I218" t="s">
        <v>226</v>
      </c>
      <c r="J218">
        <v>1</v>
      </c>
      <c r="K218">
        <v>0</v>
      </c>
      <c r="L218">
        <v>0</v>
      </c>
      <c r="M218">
        <v>2.41E-2</v>
      </c>
      <c r="N218" t="s">
        <v>135</v>
      </c>
      <c r="O218" t="s">
        <v>136</v>
      </c>
      <c r="S218" t="s">
        <v>140</v>
      </c>
      <c r="T218">
        <v>410</v>
      </c>
      <c r="U218" t="s">
        <v>5334</v>
      </c>
      <c r="V218" t="s">
        <v>205</v>
      </c>
      <c r="W218" t="s">
        <v>5335</v>
      </c>
      <c r="X218" t="s">
        <v>5336</v>
      </c>
      <c r="Y218" t="s">
        <v>5229</v>
      </c>
      <c r="Z218" t="s">
        <v>244</v>
      </c>
      <c r="AA218" t="s">
        <v>145</v>
      </c>
      <c r="AB218" t="s">
        <v>146</v>
      </c>
      <c r="AC218" s="119">
        <v>403750</v>
      </c>
      <c r="AD218">
        <v>403750</v>
      </c>
      <c r="AE218">
        <v>403750</v>
      </c>
      <c r="AF218">
        <v>0</v>
      </c>
      <c r="AG218">
        <v>403750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 s="32">
        <v>0</v>
      </c>
      <c r="AO218">
        <v>0</v>
      </c>
      <c r="AP218">
        <v>0</v>
      </c>
      <c r="AQ218">
        <v>0</v>
      </c>
      <c r="AR218">
        <v>0</v>
      </c>
      <c r="AS218">
        <v>1</v>
      </c>
      <c r="AT218">
        <v>1981</v>
      </c>
      <c r="AV218">
        <v>460</v>
      </c>
      <c r="AW218">
        <v>460</v>
      </c>
      <c r="AX218">
        <v>1</v>
      </c>
      <c r="AY218">
        <v>1</v>
      </c>
      <c r="AZ218">
        <v>1</v>
      </c>
      <c r="BC218" t="s">
        <v>233</v>
      </c>
      <c r="BS218" t="s">
        <v>5337</v>
      </c>
      <c r="BV218" t="s">
        <v>4142</v>
      </c>
      <c r="BX218" t="s">
        <v>4143</v>
      </c>
      <c r="BY218" t="s">
        <v>711</v>
      </c>
      <c r="BZ218" t="s">
        <v>4144</v>
      </c>
      <c r="CB218" s="27">
        <v>41445</v>
      </c>
      <c r="CC218">
        <v>400000</v>
      </c>
      <c r="CD218" t="s">
        <v>210</v>
      </c>
      <c r="CE218" t="s">
        <v>181</v>
      </c>
      <c r="CF218" t="s">
        <v>181</v>
      </c>
      <c r="CG218" t="s">
        <v>5338</v>
      </c>
      <c r="CZ218" t="s">
        <v>5339</v>
      </c>
      <c r="DA218" t="s">
        <v>154</v>
      </c>
      <c r="DB218" t="s">
        <v>242</v>
      </c>
      <c r="DE218">
        <v>1</v>
      </c>
      <c r="DF218">
        <v>1982</v>
      </c>
      <c r="DG218" t="s">
        <v>5340</v>
      </c>
      <c r="DH218">
        <v>7</v>
      </c>
      <c r="DI218" s="128" t="s">
        <v>156</v>
      </c>
      <c r="DJ2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18" s="130">
        <f>Table13[[#This Row],[JUST]]*Table13[[#This Row],[Storm Millage]]/1000</f>
        <v>0</v>
      </c>
      <c r="DL2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18" s="136">
        <f>Table13[[#This Row],[JUST]]*Table13[[#This Row],[Recreational Millage]]/1000</f>
        <v>3311.6133647592237</v>
      </c>
      <c r="DN218" s="137">
        <f>Table13[[#This Row],[Recreational Assessment]]+Table13[[#This Row],[Storm Assessment]]</f>
        <v>3311.6133647592237</v>
      </c>
      <c r="DO218" s="145" t="e">
        <f>Methodology!#REF!</f>
        <v>#REF!</v>
      </c>
      <c r="DP218" s="146" t="e">
        <f>(Table13[[#This Row],[JUST]]*Table13[[#This Row],[Ad Valorem Recreational Millage]])/1000</f>
        <v>#REF!</v>
      </c>
    </row>
    <row r="219" spans="1:120" x14ac:dyDescent="0.3">
      <c r="A219">
        <v>283</v>
      </c>
      <c r="B219">
        <v>1</v>
      </c>
      <c r="C219" s="165" t="s">
        <v>5385</v>
      </c>
      <c r="D219" t="s">
        <v>216</v>
      </c>
      <c r="E219" t="s">
        <v>423</v>
      </c>
      <c r="F219">
        <v>10004630</v>
      </c>
      <c r="G219" s="32" t="s">
        <v>196</v>
      </c>
      <c r="H219" t="s">
        <v>299</v>
      </c>
      <c r="I219" t="s">
        <v>226</v>
      </c>
      <c r="J219">
        <v>1</v>
      </c>
      <c r="K219">
        <v>0</v>
      </c>
      <c r="L219">
        <v>0</v>
      </c>
      <c r="M219">
        <v>2.4549999999999999E-2</v>
      </c>
      <c r="N219" t="s">
        <v>135</v>
      </c>
      <c r="O219" t="s">
        <v>136</v>
      </c>
      <c r="S219" t="s">
        <v>140</v>
      </c>
      <c r="T219">
        <v>410</v>
      </c>
      <c r="U219" t="s">
        <v>5334</v>
      </c>
      <c r="V219" t="s">
        <v>205</v>
      </c>
      <c r="W219" t="s">
        <v>5386</v>
      </c>
      <c r="X219" t="s">
        <v>5336</v>
      </c>
      <c r="Y219" t="s">
        <v>5229</v>
      </c>
      <c r="Z219" t="s">
        <v>3327</v>
      </c>
      <c r="AA219" t="s">
        <v>145</v>
      </c>
      <c r="AB219" t="s">
        <v>146</v>
      </c>
      <c r="AC219" s="119">
        <v>412633</v>
      </c>
      <c r="AD219">
        <v>171966</v>
      </c>
      <c r="AE219">
        <v>171966</v>
      </c>
      <c r="AF219">
        <v>0</v>
      </c>
      <c r="AG219">
        <v>412633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 s="32">
        <v>0</v>
      </c>
      <c r="AO219">
        <v>0</v>
      </c>
      <c r="AP219">
        <v>0</v>
      </c>
      <c r="AQ219">
        <v>0</v>
      </c>
      <c r="AR219">
        <v>0</v>
      </c>
      <c r="AS219">
        <v>1</v>
      </c>
      <c r="AT219">
        <v>1981</v>
      </c>
      <c r="AV219">
        <v>460</v>
      </c>
      <c r="AW219">
        <v>460</v>
      </c>
      <c r="AX219">
        <v>1</v>
      </c>
      <c r="AY219">
        <v>1</v>
      </c>
      <c r="AZ219">
        <v>1</v>
      </c>
      <c r="BC219" t="s">
        <v>233</v>
      </c>
      <c r="BS219" t="s">
        <v>5351</v>
      </c>
      <c r="BV219" t="s">
        <v>4142</v>
      </c>
      <c r="BX219" t="s">
        <v>4143</v>
      </c>
      <c r="BY219" t="s">
        <v>711</v>
      </c>
      <c r="BZ219" t="s">
        <v>4144</v>
      </c>
      <c r="CB219" s="27">
        <v>37160</v>
      </c>
      <c r="CC219">
        <v>187500</v>
      </c>
      <c r="CD219" t="s">
        <v>210</v>
      </c>
      <c r="CE219" t="s">
        <v>151</v>
      </c>
      <c r="CF219" t="s">
        <v>151</v>
      </c>
      <c r="CG219" t="s">
        <v>5387</v>
      </c>
      <c r="CH219" s="27">
        <v>37155</v>
      </c>
      <c r="CI219">
        <v>187500</v>
      </c>
      <c r="CJ219" t="s">
        <v>210</v>
      </c>
      <c r="CK219" t="s">
        <v>151</v>
      </c>
      <c r="CL219" t="s">
        <v>151</v>
      </c>
      <c r="CM219" t="s">
        <v>5388</v>
      </c>
      <c r="CN219" s="27">
        <v>35528</v>
      </c>
      <c r="CO219">
        <v>150000</v>
      </c>
      <c r="CP219" t="s">
        <v>210</v>
      </c>
      <c r="CQ219" t="s">
        <v>151</v>
      </c>
      <c r="CR219" t="s">
        <v>151</v>
      </c>
      <c r="CS219" t="s">
        <v>5389</v>
      </c>
      <c r="CT219" s="27">
        <v>30133</v>
      </c>
      <c r="CU219">
        <v>81000</v>
      </c>
      <c r="CV219" t="s">
        <v>210</v>
      </c>
      <c r="CW219" t="s">
        <v>151</v>
      </c>
      <c r="CX219" t="s">
        <v>151</v>
      </c>
      <c r="CY219" t="s">
        <v>5390</v>
      </c>
      <c r="CZ219" t="s">
        <v>5391</v>
      </c>
      <c r="DA219" t="s">
        <v>154</v>
      </c>
      <c r="DB219" t="s">
        <v>242</v>
      </c>
      <c r="DE219">
        <v>1</v>
      </c>
      <c r="DF219">
        <v>1982</v>
      </c>
      <c r="DG219" t="s">
        <v>5392</v>
      </c>
      <c r="DH219">
        <v>7</v>
      </c>
      <c r="DI219" s="128" t="s">
        <v>156</v>
      </c>
      <c r="DJ2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19" s="130">
        <f>Table13[[#This Row],[JUST]]*Table13[[#This Row],[Storm Millage]]/1000</f>
        <v>0</v>
      </c>
      <c r="DL2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19" s="136">
        <f>Table13[[#This Row],[JUST]]*Table13[[#This Row],[Recreational Millage]]/1000</f>
        <v>3384.4729598531089</v>
      </c>
      <c r="DN219" s="137">
        <f>Table13[[#This Row],[Recreational Assessment]]+Table13[[#This Row],[Storm Assessment]]</f>
        <v>3384.4729598531089</v>
      </c>
      <c r="DO219" s="145" t="e">
        <f>Methodology!#REF!</f>
        <v>#REF!</v>
      </c>
      <c r="DP219" s="146" t="e">
        <f>(Table13[[#This Row],[JUST]]*Table13[[#This Row],[Ad Valorem Recreational Millage]])/1000</f>
        <v>#REF!</v>
      </c>
    </row>
    <row r="220" spans="1:120" x14ac:dyDescent="0.3">
      <c r="A220">
        <v>52</v>
      </c>
      <c r="B220">
        <v>1</v>
      </c>
      <c r="C220" s="165" t="s">
        <v>9789</v>
      </c>
      <c r="D220" t="s">
        <v>777</v>
      </c>
      <c r="E220" t="s">
        <v>1945</v>
      </c>
      <c r="F220">
        <v>10004404</v>
      </c>
      <c r="G220" s="32" t="s">
        <v>196</v>
      </c>
      <c r="H220" t="s">
        <v>299</v>
      </c>
      <c r="I220" t="s">
        <v>778</v>
      </c>
      <c r="J220">
        <v>0</v>
      </c>
      <c r="K220">
        <v>0</v>
      </c>
      <c r="L220">
        <v>0</v>
      </c>
      <c r="M220">
        <v>0.17308000000000001</v>
      </c>
      <c r="N220" t="s">
        <v>135</v>
      </c>
      <c r="O220" t="s">
        <v>136</v>
      </c>
      <c r="S220" t="s">
        <v>140</v>
      </c>
      <c r="W220" t="s">
        <v>9790</v>
      </c>
      <c r="X220" t="s">
        <v>9791</v>
      </c>
      <c r="Y220" t="s">
        <v>9486</v>
      </c>
      <c r="AA220" t="s">
        <v>145</v>
      </c>
      <c r="AB220" t="s">
        <v>146</v>
      </c>
      <c r="AC220" s="119">
        <v>416670</v>
      </c>
      <c r="AD220">
        <v>406815</v>
      </c>
      <c r="AE220">
        <v>406815</v>
      </c>
      <c r="AF220">
        <v>0</v>
      </c>
      <c r="AG220">
        <v>416670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 s="32">
        <v>0</v>
      </c>
      <c r="AO220">
        <v>0</v>
      </c>
      <c r="AP220">
        <v>0</v>
      </c>
      <c r="AQ220">
        <v>0</v>
      </c>
      <c r="AR220">
        <v>0</v>
      </c>
      <c r="AS220">
        <v>1</v>
      </c>
      <c r="AT220">
        <v>1978</v>
      </c>
      <c r="AV220">
        <v>894</v>
      </c>
      <c r="AW220">
        <v>894</v>
      </c>
      <c r="AX220">
        <v>4</v>
      </c>
      <c r="AY220">
        <v>2</v>
      </c>
      <c r="AZ220">
        <v>2</v>
      </c>
      <c r="BC220" t="s">
        <v>233</v>
      </c>
      <c r="BS220" t="s">
        <v>9792</v>
      </c>
      <c r="BT220" t="s">
        <v>9793</v>
      </c>
      <c r="BV220" t="s">
        <v>9794</v>
      </c>
      <c r="BX220" t="s">
        <v>9795</v>
      </c>
      <c r="BY220" t="s">
        <v>711</v>
      </c>
      <c r="BZ220" t="s">
        <v>9796</v>
      </c>
      <c r="CB220" s="27">
        <v>43879</v>
      </c>
      <c r="CC220">
        <v>465000</v>
      </c>
      <c r="CD220" t="s">
        <v>210</v>
      </c>
      <c r="CE220" t="s">
        <v>181</v>
      </c>
      <c r="CF220" t="s">
        <v>181</v>
      </c>
      <c r="CG220" t="s">
        <v>9797</v>
      </c>
      <c r="CH220" s="27">
        <v>37740</v>
      </c>
      <c r="CI220">
        <v>400000</v>
      </c>
      <c r="CJ220" t="s">
        <v>210</v>
      </c>
      <c r="CK220" t="s">
        <v>151</v>
      </c>
      <c r="CL220" t="s">
        <v>151</v>
      </c>
      <c r="CM220" t="s">
        <v>9798</v>
      </c>
      <c r="CN220" s="27">
        <v>37070</v>
      </c>
      <c r="CO220">
        <v>275000</v>
      </c>
      <c r="CP220" t="s">
        <v>210</v>
      </c>
      <c r="CQ220" t="s">
        <v>151</v>
      </c>
      <c r="CR220" t="s">
        <v>151</v>
      </c>
      <c r="CS220" t="s">
        <v>9799</v>
      </c>
      <c r="CT220" s="27">
        <v>34029</v>
      </c>
      <c r="CU220">
        <v>178000</v>
      </c>
      <c r="CV220" t="s">
        <v>210</v>
      </c>
      <c r="CW220" t="s">
        <v>151</v>
      </c>
      <c r="CX220" t="s">
        <v>151</v>
      </c>
      <c r="CY220" t="s">
        <v>9800</v>
      </c>
      <c r="CZ220" t="s">
        <v>9801</v>
      </c>
      <c r="DA220" t="s">
        <v>154</v>
      </c>
      <c r="DB220" t="s">
        <v>242</v>
      </c>
      <c r="DE220">
        <v>1</v>
      </c>
      <c r="DF220">
        <v>1978</v>
      </c>
      <c r="DG220" t="s">
        <v>9802</v>
      </c>
      <c r="DH220">
        <v>7</v>
      </c>
      <c r="DI220" s="128" t="s">
        <v>156</v>
      </c>
      <c r="DJ2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0" s="130">
        <f>Table13[[#This Row],[JUST]]*Table13[[#This Row],[Storm Millage]]/1000</f>
        <v>0</v>
      </c>
      <c r="DL2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20" s="136">
        <f>Table13[[#This Row],[JUST]]*Table13[[#This Row],[Recreational Millage]]/1000</f>
        <v>3417.5849924315185</v>
      </c>
      <c r="DN220" s="137">
        <f>Table13[[#This Row],[Recreational Assessment]]+Table13[[#This Row],[Storm Assessment]]</f>
        <v>3417.5849924315185</v>
      </c>
      <c r="DO220" s="145" t="e">
        <f>Methodology!#REF!</f>
        <v>#REF!</v>
      </c>
      <c r="DP220" s="146" t="e">
        <f>(Table13[[#This Row],[JUST]]*Table13[[#This Row],[Ad Valorem Recreational Millage]])/1000</f>
        <v>#REF!</v>
      </c>
    </row>
    <row r="221" spans="1:120" x14ac:dyDescent="0.3">
      <c r="A221">
        <v>155</v>
      </c>
      <c r="B221">
        <v>1</v>
      </c>
      <c r="C221" s="165" t="s">
        <v>9803</v>
      </c>
      <c r="D221" t="s">
        <v>777</v>
      </c>
      <c r="E221" t="s">
        <v>1933</v>
      </c>
      <c r="F221">
        <v>10004403</v>
      </c>
      <c r="G221" s="32" t="s">
        <v>196</v>
      </c>
      <c r="H221" t="s">
        <v>299</v>
      </c>
      <c r="I221" t="s">
        <v>778</v>
      </c>
      <c r="J221">
        <v>0</v>
      </c>
      <c r="K221">
        <v>0</v>
      </c>
      <c r="L221">
        <v>0</v>
      </c>
      <c r="M221">
        <v>0.17308000000000001</v>
      </c>
      <c r="N221" t="s">
        <v>135</v>
      </c>
      <c r="O221" t="s">
        <v>136</v>
      </c>
      <c r="P221" t="s">
        <v>137</v>
      </c>
      <c r="Q221" t="s">
        <v>138</v>
      </c>
      <c r="S221" t="s">
        <v>140</v>
      </c>
      <c r="W221" t="s">
        <v>9804</v>
      </c>
      <c r="X221" t="s">
        <v>9805</v>
      </c>
      <c r="Y221" t="s">
        <v>9486</v>
      </c>
      <c r="AA221" t="s">
        <v>145</v>
      </c>
      <c r="AB221" t="s">
        <v>146</v>
      </c>
      <c r="AC221" s="119">
        <v>416670</v>
      </c>
      <c r="AD221">
        <v>406815</v>
      </c>
      <c r="AE221">
        <v>406815</v>
      </c>
      <c r="AF221">
        <v>0</v>
      </c>
      <c r="AG221">
        <v>416670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 s="32">
        <v>0</v>
      </c>
      <c r="AO221">
        <v>0</v>
      </c>
      <c r="AP221">
        <v>0</v>
      </c>
      <c r="AQ221">
        <v>0</v>
      </c>
      <c r="AR221">
        <v>0</v>
      </c>
      <c r="AS221">
        <v>1</v>
      </c>
      <c r="AT221">
        <v>1978</v>
      </c>
      <c r="AV221">
        <v>894</v>
      </c>
      <c r="AW221">
        <v>894</v>
      </c>
      <c r="AX221">
        <v>4</v>
      </c>
      <c r="AY221">
        <v>2</v>
      </c>
      <c r="AZ221">
        <v>2</v>
      </c>
      <c r="BC221" t="s">
        <v>233</v>
      </c>
      <c r="BS221" t="s">
        <v>9806</v>
      </c>
      <c r="BT221" t="s">
        <v>9807</v>
      </c>
      <c r="BV221" t="s">
        <v>9808</v>
      </c>
      <c r="BX221" t="s">
        <v>9809</v>
      </c>
      <c r="BY221" t="s">
        <v>711</v>
      </c>
      <c r="BZ221" t="s">
        <v>9810</v>
      </c>
      <c r="CB221" s="27">
        <v>41485</v>
      </c>
      <c r="CC221">
        <v>372500</v>
      </c>
      <c r="CD221" t="s">
        <v>210</v>
      </c>
      <c r="CE221" t="s">
        <v>181</v>
      </c>
      <c r="CF221" t="s">
        <v>181</v>
      </c>
      <c r="CG221" t="s">
        <v>9811</v>
      </c>
      <c r="CH221" s="27">
        <v>30256</v>
      </c>
      <c r="CI221">
        <v>140000</v>
      </c>
      <c r="CJ221" t="s">
        <v>210</v>
      </c>
      <c r="CK221" t="s">
        <v>151</v>
      </c>
      <c r="CL221" t="s">
        <v>151</v>
      </c>
      <c r="CM221" t="s">
        <v>9812</v>
      </c>
      <c r="CN221" s="27">
        <v>28946</v>
      </c>
      <c r="CO221">
        <v>84000</v>
      </c>
      <c r="CP221" t="s">
        <v>210</v>
      </c>
      <c r="CQ221" t="s">
        <v>151</v>
      </c>
      <c r="CR221" t="s">
        <v>151</v>
      </c>
      <c r="CS221" t="s">
        <v>9813</v>
      </c>
      <c r="CZ221" t="s">
        <v>9814</v>
      </c>
      <c r="DA221" t="s">
        <v>154</v>
      </c>
      <c r="DB221" t="s">
        <v>242</v>
      </c>
      <c r="DE221">
        <v>1</v>
      </c>
      <c r="DF221">
        <v>1978</v>
      </c>
      <c r="DG221" t="s">
        <v>9815</v>
      </c>
      <c r="DH221">
        <v>7</v>
      </c>
      <c r="DI221" s="128" t="s">
        <v>156</v>
      </c>
      <c r="DJ2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1" s="130">
        <f>Table13[[#This Row],[JUST]]*Table13[[#This Row],[Storm Millage]]/1000</f>
        <v>0</v>
      </c>
      <c r="DL2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21" s="136">
        <f>Table13[[#This Row],[JUST]]*Table13[[#This Row],[Recreational Millage]]/1000</f>
        <v>3417.5849924315185</v>
      </c>
      <c r="DN221" s="137">
        <f>Table13[[#This Row],[Recreational Assessment]]+Table13[[#This Row],[Storm Assessment]]</f>
        <v>3417.5849924315185</v>
      </c>
      <c r="DO221" s="145" t="e">
        <f>Methodology!#REF!</f>
        <v>#REF!</v>
      </c>
      <c r="DP221" s="146" t="e">
        <f>(Table13[[#This Row],[JUST]]*Table13[[#This Row],[Ad Valorem Recreational Millage]])/1000</f>
        <v>#REF!</v>
      </c>
    </row>
    <row r="222" spans="1:120" x14ac:dyDescent="0.3">
      <c r="A222">
        <v>248</v>
      </c>
      <c r="B222">
        <v>1</v>
      </c>
      <c r="C222" s="165" t="s">
        <v>10176</v>
      </c>
      <c r="D222" t="s">
        <v>801</v>
      </c>
      <c r="E222" t="s">
        <v>10177</v>
      </c>
      <c r="F222">
        <v>10004435</v>
      </c>
      <c r="G222" s="32" t="s">
        <v>196</v>
      </c>
      <c r="H222" t="s">
        <v>299</v>
      </c>
      <c r="I222" t="s">
        <v>778</v>
      </c>
      <c r="J222">
        <v>0</v>
      </c>
      <c r="K222">
        <v>0</v>
      </c>
      <c r="L222">
        <v>0</v>
      </c>
      <c r="M222">
        <v>0.17241000000000001</v>
      </c>
      <c r="N222" t="s">
        <v>135</v>
      </c>
      <c r="O222" t="s">
        <v>136</v>
      </c>
      <c r="S222" t="s">
        <v>140</v>
      </c>
      <c r="W222" t="s">
        <v>10178</v>
      </c>
      <c r="X222" t="s">
        <v>10179</v>
      </c>
      <c r="Y222" t="s">
        <v>9486</v>
      </c>
      <c r="AA222" t="s">
        <v>145</v>
      </c>
      <c r="AB222" t="s">
        <v>146</v>
      </c>
      <c r="AC222" s="119">
        <v>416670</v>
      </c>
      <c r="AD222">
        <v>416670</v>
      </c>
      <c r="AE222">
        <v>416670</v>
      </c>
      <c r="AF222">
        <v>0</v>
      </c>
      <c r="AG222">
        <v>416670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 s="32">
        <v>0</v>
      </c>
      <c r="AO222">
        <v>0</v>
      </c>
      <c r="AP222">
        <v>0</v>
      </c>
      <c r="AQ222">
        <v>0</v>
      </c>
      <c r="AR222">
        <v>0</v>
      </c>
      <c r="AS222">
        <v>1</v>
      </c>
      <c r="AT222">
        <v>1978</v>
      </c>
      <c r="AV222">
        <v>894</v>
      </c>
      <c r="AW222">
        <v>894</v>
      </c>
      <c r="AX222">
        <v>4</v>
      </c>
      <c r="AY222">
        <v>2</v>
      </c>
      <c r="AZ222">
        <v>2</v>
      </c>
      <c r="BC222" t="s">
        <v>233</v>
      </c>
      <c r="BS222" t="s">
        <v>10180</v>
      </c>
      <c r="BV222" t="s">
        <v>2915</v>
      </c>
      <c r="BX222" t="s">
        <v>2916</v>
      </c>
      <c r="BY222" t="s">
        <v>785</v>
      </c>
      <c r="BZ222" t="s">
        <v>2917</v>
      </c>
      <c r="CB222" s="27">
        <v>42809</v>
      </c>
      <c r="CC222">
        <v>415000</v>
      </c>
      <c r="CD222" t="s">
        <v>210</v>
      </c>
      <c r="CE222" t="s">
        <v>181</v>
      </c>
      <c r="CF222" t="s">
        <v>181</v>
      </c>
      <c r="CG222" t="s">
        <v>10181</v>
      </c>
      <c r="CH222" s="27">
        <v>33970</v>
      </c>
      <c r="CI222">
        <v>165000</v>
      </c>
      <c r="CJ222" t="s">
        <v>210</v>
      </c>
      <c r="CK222" t="s">
        <v>151</v>
      </c>
      <c r="CL222" t="s">
        <v>151</v>
      </c>
      <c r="CM222" t="s">
        <v>10182</v>
      </c>
      <c r="CZ222" t="s">
        <v>10183</v>
      </c>
      <c r="DA222" t="s">
        <v>154</v>
      </c>
      <c r="DB222" t="s">
        <v>242</v>
      </c>
      <c r="DE222">
        <v>1</v>
      </c>
      <c r="DF222">
        <v>1978</v>
      </c>
      <c r="DG222" t="s">
        <v>10184</v>
      </c>
      <c r="DH222">
        <v>7</v>
      </c>
      <c r="DI222" s="128" t="s">
        <v>156</v>
      </c>
      <c r="DJ2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2" s="130">
        <f>Table13[[#This Row],[JUST]]*Table13[[#This Row],[Storm Millage]]/1000</f>
        <v>0</v>
      </c>
      <c r="DL2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22" s="136">
        <f>Table13[[#This Row],[JUST]]*Table13[[#This Row],[Recreational Millage]]/1000</f>
        <v>3417.5849924315185</v>
      </c>
      <c r="DN222" s="137">
        <f>Table13[[#This Row],[Recreational Assessment]]+Table13[[#This Row],[Storm Assessment]]</f>
        <v>3417.5849924315185</v>
      </c>
      <c r="DO222" s="145" t="e">
        <f>Methodology!#REF!</f>
        <v>#REF!</v>
      </c>
      <c r="DP222" s="146" t="e">
        <f>(Table13[[#This Row],[JUST]]*Table13[[#This Row],[Ad Valorem Recreational Millage]])/1000</f>
        <v>#REF!</v>
      </c>
    </row>
    <row r="223" spans="1:120" x14ac:dyDescent="0.3">
      <c r="A223">
        <v>267</v>
      </c>
      <c r="B223">
        <v>1</v>
      </c>
      <c r="C223" s="165" t="s">
        <v>10185</v>
      </c>
      <c r="D223" t="s">
        <v>801</v>
      </c>
      <c r="E223" t="s">
        <v>10186</v>
      </c>
      <c r="F223">
        <v>10004436</v>
      </c>
      <c r="G223" s="32" t="s">
        <v>196</v>
      </c>
      <c r="H223" t="s">
        <v>299</v>
      </c>
      <c r="I223" t="s">
        <v>778</v>
      </c>
      <c r="J223">
        <v>0</v>
      </c>
      <c r="K223">
        <v>0</v>
      </c>
      <c r="L223">
        <v>0</v>
      </c>
      <c r="M223">
        <v>0.17241000000000001</v>
      </c>
      <c r="N223" t="s">
        <v>135</v>
      </c>
      <c r="O223" t="s">
        <v>136</v>
      </c>
      <c r="S223" t="s">
        <v>140</v>
      </c>
      <c r="W223" t="s">
        <v>10187</v>
      </c>
      <c r="X223" t="s">
        <v>10188</v>
      </c>
      <c r="Y223" t="s">
        <v>9486</v>
      </c>
      <c r="AA223" t="s">
        <v>145</v>
      </c>
      <c r="AB223" t="s">
        <v>146</v>
      </c>
      <c r="AC223" s="119">
        <v>416670</v>
      </c>
      <c r="AD223">
        <v>416670</v>
      </c>
      <c r="AE223">
        <v>416670</v>
      </c>
      <c r="AF223">
        <v>0</v>
      </c>
      <c r="AG223">
        <v>416670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 s="32">
        <v>0</v>
      </c>
      <c r="AO223">
        <v>0</v>
      </c>
      <c r="AP223">
        <v>0</v>
      </c>
      <c r="AQ223">
        <v>0</v>
      </c>
      <c r="AR223">
        <v>0</v>
      </c>
      <c r="AS223">
        <v>1</v>
      </c>
      <c r="AT223">
        <v>1978</v>
      </c>
      <c r="AV223">
        <v>894</v>
      </c>
      <c r="AW223">
        <v>894</v>
      </c>
      <c r="AX223">
        <v>4</v>
      </c>
      <c r="AY223">
        <v>2</v>
      </c>
      <c r="AZ223">
        <v>2</v>
      </c>
      <c r="BC223" t="s">
        <v>233</v>
      </c>
      <c r="BS223" t="s">
        <v>10189</v>
      </c>
      <c r="BT223" t="s">
        <v>10190</v>
      </c>
      <c r="BV223" t="s">
        <v>10191</v>
      </c>
      <c r="BX223" t="s">
        <v>10192</v>
      </c>
      <c r="BY223" t="s">
        <v>444</v>
      </c>
      <c r="BZ223" t="s">
        <v>2435</v>
      </c>
      <c r="CB223" s="27">
        <v>42726</v>
      </c>
      <c r="CC223">
        <v>410000</v>
      </c>
      <c r="CD223" t="s">
        <v>210</v>
      </c>
      <c r="CE223" t="s">
        <v>181</v>
      </c>
      <c r="CF223" t="s">
        <v>181</v>
      </c>
      <c r="CG223" t="s">
        <v>10193</v>
      </c>
      <c r="CH223" s="27">
        <v>40696</v>
      </c>
      <c r="CI223">
        <v>377500</v>
      </c>
      <c r="CJ223" t="s">
        <v>210</v>
      </c>
      <c r="CK223" t="s">
        <v>181</v>
      </c>
      <c r="CL223" t="s">
        <v>181</v>
      </c>
      <c r="CM223" t="s">
        <v>10194</v>
      </c>
      <c r="CN223" s="27">
        <v>29037</v>
      </c>
      <c r="CO223">
        <v>93000</v>
      </c>
      <c r="CP223" t="s">
        <v>210</v>
      </c>
      <c r="CQ223" t="s">
        <v>151</v>
      </c>
      <c r="CR223" t="s">
        <v>151</v>
      </c>
      <c r="CS223" t="s">
        <v>10195</v>
      </c>
      <c r="CT223" s="27">
        <v>28672</v>
      </c>
      <c r="CU223">
        <v>80000</v>
      </c>
      <c r="CV223" t="s">
        <v>210</v>
      </c>
      <c r="CW223" t="s">
        <v>151</v>
      </c>
      <c r="CX223" t="s">
        <v>151</v>
      </c>
      <c r="CY223" t="s">
        <v>10196</v>
      </c>
      <c r="CZ223" t="s">
        <v>10197</v>
      </c>
      <c r="DA223" t="s">
        <v>154</v>
      </c>
      <c r="DB223" t="s">
        <v>242</v>
      </c>
      <c r="DE223">
        <v>1</v>
      </c>
      <c r="DF223">
        <v>1978</v>
      </c>
      <c r="DG223" t="s">
        <v>10198</v>
      </c>
      <c r="DH223">
        <v>7</v>
      </c>
      <c r="DI223" s="128" t="s">
        <v>156</v>
      </c>
      <c r="DJ2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3" s="130">
        <f>Table13[[#This Row],[JUST]]*Table13[[#This Row],[Storm Millage]]/1000</f>
        <v>0</v>
      </c>
      <c r="DL2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23" s="136">
        <f>Table13[[#This Row],[JUST]]*Table13[[#This Row],[Recreational Millage]]/1000</f>
        <v>3417.5849924315185</v>
      </c>
      <c r="DN223" s="137">
        <f>Table13[[#This Row],[Recreational Assessment]]+Table13[[#This Row],[Storm Assessment]]</f>
        <v>3417.5849924315185</v>
      </c>
      <c r="DO223" s="145" t="e">
        <f>Methodology!#REF!</f>
        <v>#REF!</v>
      </c>
      <c r="DP223" s="146" t="e">
        <f>(Table13[[#This Row],[JUST]]*Table13[[#This Row],[Ad Valorem Recreational Millage]])/1000</f>
        <v>#REF!</v>
      </c>
    </row>
    <row r="224" spans="1:120" x14ac:dyDescent="0.3">
      <c r="A224">
        <v>680</v>
      </c>
      <c r="B224">
        <v>1</v>
      </c>
      <c r="C224" s="165" t="s">
        <v>6488</v>
      </c>
      <c r="D224" t="s">
        <v>3790</v>
      </c>
      <c r="E224" t="s">
        <v>1037</v>
      </c>
      <c r="F224">
        <v>10004739</v>
      </c>
      <c r="G224" s="32" t="s">
        <v>383</v>
      </c>
      <c r="I224" t="s">
        <v>226</v>
      </c>
      <c r="J224">
        <v>1</v>
      </c>
      <c r="K224">
        <v>0</v>
      </c>
      <c r="L224">
        <v>0</v>
      </c>
      <c r="M224">
        <v>0.221</v>
      </c>
      <c r="N224" t="s">
        <v>135</v>
      </c>
      <c r="O224" t="s">
        <v>136</v>
      </c>
      <c r="R224" t="s">
        <v>227</v>
      </c>
      <c r="S224" t="s">
        <v>140</v>
      </c>
      <c r="T224">
        <v>800</v>
      </c>
      <c r="U224" t="s">
        <v>6136</v>
      </c>
      <c r="W224" t="s">
        <v>6489</v>
      </c>
      <c r="X224" t="s">
        <v>173</v>
      </c>
      <c r="Y224" t="s">
        <v>5557</v>
      </c>
      <c r="AA224" t="s">
        <v>145</v>
      </c>
      <c r="AB224" t="s">
        <v>146</v>
      </c>
      <c r="AC224" s="30">
        <v>809116</v>
      </c>
      <c r="AD224">
        <v>383675</v>
      </c>
      <c r="AE224">
        <v>333675</v>
      </c>
      <c r="AF224">
        <v>675000</v>
      </c>
      <c r="AG224">
        <v>118995</v>
      </c>
      <c r="AH224">
        <v>0</v>
      </c>
      <c r="AI224">
        <v>15121</v>
      </c>
      <c r="AJ224">
        <v>0</v>
      </c>
      <c r="AK224">
        <v>0</v>
      </c>
      <c r="AL224">
        <v>0</v>
      </c>
      <c r="AM224">
        <v>0</v>
      </c>
      <c r="AN224">
        <v>50000</v>
      </c>
      <c r="AO224">
        <v>0</v>
      </c>
      <c r="AP224">
        <v>0</v>
      </c>
      <c r="AQ224">
        <v>0</v>
      </c>
      <c r="AR224">
        <v>0</v>
      </c>
      <c r="AS224">
        <v>1</v>
      </c>
      <c r="AT224">
        <v>1970</v>
      </c>
      <c r="AV224">
        <v>3527</v>
      </c>
      <c r="AW224">
        <v>2042</v>
      </c>
      <c r="AX224">
        <v>1</v>
      </c>
      <c r="AY224">
        <v>4</v>
      </c>
      <c r="AZ224">
        <v>2</v>
      </c>
      <c r="BC224" t="s">
        <v>233</v>
      </c>
      <c r="BS224" t="s">
        <v>6490</v>
      </c>
      <c r="BV224" t="s">
        <v>6491</v>
      </c>
      <c r="BX224" t="s">
        <v>145</v>
      </c>
      <c r="BY224" t="s">
        <v>149</v>
      </c>
      <c r="BZ224" t="s">
        <v>146</v>
      </c>
      <c r="CB224" s="27">
        <v>30407</v>
      </c>
      <c r="CC224">
        <v>90000</v>
      </c>
      <c r="CD224" t="s">
        <v>210</v>
      </c>
      <c r="CE224" t="s">
        <v>181</v>
      </c>
      <c r="CF224" t="s">
        <v>181</v>
      </c>
      <c r="CG224" t="s">
        <v>6492</v>
      </c>
      <c r="CH224" s="27">
        <v>28887</v>
      </c>
      <c r="CI224">
        <v>90000</v>
      </c>
      <c r="CJ224" t="s">
        <v>210</v>
      </c>
      <c r="CK224" t="s">
        <v>655</v>
      </c>
      <c r="CL224" t="s">
        <v>655</v>
      </c>
      <c r="CM224" t="s">
        <v>6493</v>
      </c>
      <c r="CZ224" t="s">
        <v>6494</v>
      </c>
      <c r="DA224" t="s">
        <v>154</v>
      </c>
      <c r="DB224" t="s">
        <v>299</v>
      </c>
      <c r="DE224">
        <v>2</v>
      </c>
      <c r="DF224">
        <v>1900</v>
      </c>
      <c r="DG224" t="s">
        <v>6495</v>
      </c>
      <c r="DH224">
        <v>7</v>
      </c>
      <c r="DI224" s="128" t="s">
        <v>156</v>
      </c>
      <c r="DJ2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4" s="130">
        <f>Table13[[#This Row],[JUST]]*Table13[[#This Row],[Storm Millage]]/1000</f>
        <v>0</v>
      </c>
      <c r="DL2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24" s="136">
        <f>Table13[[#This Row],[JUST]]*Table13[[#This Row],[Recreational Millage]]/1000</f>
        <v>3439.1132418852653</v>
      </c>
      <c r="DN224" s="137">
        <f>Table13[[#This Row],[Recreational Assessment]]+Table13[[#This Row],[Storm Assessment]]</f>
        <v>3439.1132418852653</v>
      </c>
      <c r="DO224" s="145" t="e">
        <f>Methodology!#REF!</f>
        <v>#REF!</v>
      </c>
      <c r="DP224" s="146" t="e">
        <f>(Table13[[#This Row],[JUST]]*Table13[[#This Row],[Ad Valorem Recreational Millage]])/1000</f>
        <v>#REF!</v>
      </c>
    </row>
    <row r="225" spans="1:120" x14ac:dyDescent="0.3">
      <c r="A225">
        <v>58</v>
      </c>
      <c r="B225">
        <v>1</v>
      </c>
      <c r="C225" s="165" t="s">
        <v>9728</v>
      </c>
      <c r="D225" t="s">
        <v>777</v>
      </c>
      <c r="E225" t="s">
        <v>9729</v>
      </c>
      <c r="F225">
        <v>10004410</v>
      </c>
      <c r="G225" s="32" t="s">
        <v>196</v>
      </c>
      <c r="H225" t="s">
        <v>299</v>
      </c>
      <c r="I225" t="s">
        <v>778</v>
      </c>
      <c r="J225">
        <v>0</v>
      </c>
      <c r="K225">
        <v>0</v>
      </c>
      <c r="L225">
        <v>0</v>
      </c>
      <c r="M225">
        <v>0.17308000000000001</v>
      </c>
      <c r="N225" t="s">
        <v>135</v>
      </c>
      <c r="O225" t="s">
        <v>136</v>
      </c>
      <c r="S225" t="s">
        <v>140</v>
      </c>
      <c r="W225" t="s">
        <v>9730</v>
      </c>
      <c r="X225" t="s">
        <v>9731</v>
      </c>
      <c r="Y225" t="s">
        <v>9486</v>
      </c>
      <c r="AA225" t="s">
        <v>145</v>
      </c>
      <c r="AB225" t="s">
        <v>146</v>
      </c>
      <c r="AC225" s="119">
        <v>423130</v>
      </c>
      <c r="AD225">
        <v>423130</v>
      </c>
      <c r="AE225">
        <v>423130</v>
      </c>
      <c r="AF225">
        <v>0</v>
      </c>
      <c r="AG225">
        <v>423130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 s="32">
        <v>0</v>
      </c>
      <c r="AO225">
        <v>0</v>
      </c>
      <c r="AP225">
        <v>0</v>
      </c>
      <c r="AQ225">
        <v>0</v>
      </c>
      <c r="AR225">
        <v>0</v>
      </c>
      <c r="AS225">
        <v>1</v>
      </c>
      <c r="AT225">
        <v>1978</v>
      </c>
      <c r="AV225">
        <v>894</v>
      </c>
      <c r="AW225">
        <v>894</v>
      </c>
      <c r="AX225">
        <v>4</v>
      </c>
      <c r="AY225">
        <v>2</v>
      </c>
      <c r="AZ225">
        <v>2</v>
      </c>
      <c r="BC225" t="s">
        <v>233</v>
      </c>
      <c r="BS225" t="s">
        <v>9732</v>
      </c>
      <c r="BV225" t="s">
        <v>9733</v>
      </c>
      <c r="BX225" t="s">
        <v>1043</v>
      </c>
      <c r="BY225" t="s">
        <v>458</v>
      </c>
      <c r="BZ225" t="s">
        <v>9734</v>
      </c>
      <c r="CB225" s="27">
        <v>42824</v>
      </c>
      <c r="CC225">
        <v>405000</v>
      </c>
      <c r="CD225" t="s">
        <v>210</v>
      </c>
      <c r="CE225" t="s">
        <v>181</v>
      </c>
      <c r="CF225" t="s">
        <v>181</v>
      </c>
      <c r="CG225" t="s">
        <v>9735</v>
      </c>
      <c r="CZ225" t="s">
        <v>9736</v>
      </c>
      <c r="DA225" t="s">
        <v>154</v>
      </c>
      <c r="DB225" t="s">
        <v>242</v>
      </c>
      <c r="DE225">
        <v>1</v>
      </c>
      <c r="DF225">
        <v>1978</v>
      </c>
      <c r="DG225" t="s">
        <v>9737</v>
      </c>
      <c r="DH225">
        <v>7</v>
      </c>
      <c r="DI225" s="128" t="s">
        <v>156</v>
      </c>
      <c r="DJ2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5" s="130">
        <f>Table13[[#This Row],[JUST]]*Table13[[#This Row],[Storm Millage]]/1000</f>
        <v>0</v>
      </c>
      <c r="DL2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25" s="136">
        <f>Table13[[#This Row],[JUST]]*Table13[[#This Row],[Recreational Millage]]/1000</f>
        <v>3470.5708062676663</v>
      </c>
      <c r="DN225" s="137">
        <f>Table13[[#This Row],[Recreational Assessment]]+Table13[[#This Row],[Storm Assessment]]</f>
        <v>3470.5708062676663</v>
      </c>
      <c r="DO225" s="145" t="e">
        <f>Methodology!#REF!</f>
        <v>#REF!</v>
      </c>
      <c r="DP225" s="146" t="e">
        <f>(Table13[[#This Row],[JUST]]*Table13[[#This Row],[Ad Valorem Recreational Millage]])/1000</f>
        <v>#REF!</v>
      </c>
    </row>
    <row r="226" spans="1:120" x14ac:dyDescent="0.3">
      <c r="A226">
        <v>354</v>
      </c>
      <c r="B226">
        <v>1</v>
      </c>
      <c r="C226" s="165" t="s">
        <v>10098</v>
      </c>
      <c r="D226" t="s">
        <v>801</v>
      </c>
      <c r="E226" t="s">
        <v>10099</v>
      </c>
      <c r="F226">
        <v>10004440</v>
      </c>
      <c r="G226" s="32" t="s">
        <v>196</v>
      </c>
      <c r="H226" t="s">
        <v>299</v>
      </c>
      <c r="I226" t="s">
        <v>778</v>
      </c>
      <c r="J226">
        <v>0</v>
      </c>
      <c r="K226">
        <v>0</v>
      </c>
      <c r="L226">
        <v>0</v>
      </c>
      <c r="M226">
        <v>0.17241000000000001</v>
      </c>
      <c r="N226" t="s">
        <v>135</v>
      </c>
      <c r="O226" t="s">
        <v>136</v>
      </c>
      <c r="S226" t="s">
        <v>140</v>
      </c>
      <c r="W226" t="s">
        <v>10100</v>
      </c>
      <c r="X226" t="s">
        <v>10101</v>
      </c>
      <c r="Y226" t="s">
        <v>9486</v>
      </c>
      <c r="AA226" t="s">
        <v>145</v>
      </c>
      <c r="AB226" t="s">
        <v>146</v>
      </c>
      <c r="AC226" s="119">
        <v>423130</v>
      </c>
      <c r="AD226">
        <v>423130</v>
      </c>
      <c r="AE226">
        <v>423130</v>
      </c>
      <c r="AF226">
        <v>0</v>
      </c>
      <c r="AG226">
        <v>423130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 s="32">
        <v>0</v>
      </c>
      <c r="AO226">
        <v>0</v>
      </c>
      <c r="AP226">
        <v>0</v>
      </c>
      <c r="AQ226">
        <v>0</v>
      </c>
      <c r="AR226">
        <v>0</v>
      </c>
      <c r="AS226">
        <v>1</v>
      </c>
      <c r="AT226">
        <v>1978</v>
      </c>
      <c r="AV226">
        <v>894</v>
      </c>
      <c r="AW226">
        <v>894</v>
      </c>
      <c r="AX226">
        <v>4</v>
      </c>
      <c r="AY226">
        <v>2</v>
      </c>
      <c r="AZ226">
        <v>2</v>
      </c>
      <c r="BC226" t="s">
        <v>233</v>
      </c>
      <c r="BS226" t="s">
        <v>10102</v>
      </c>
      <c r="BT226" t="s">
        <v>10103</v>
      </c>
      <c r="BV226" t="s">
        <v>10104</v>
      </c>
      <c r="BX226" t="s">
        <v>10105</v>
      </c>
      <c r="BY226" t="s">
        <v>10106</v>
      </c>
      <c r="BZ226" t="s">
        <v>10107</v>
      </c>
      <c r="CB226" s="27">
        <v>42566</v>
      </c>
      <c r="CC226">
        <v>395000</v>
      </c>
      <c r="CD226" t="s">
        <v>210</v>
      </c>
      <c r="CE226" t="s">
        <v>181</v>
      </c>
      <c r="CF226" t="s">
        <v>181</v>
      </c>
      <c r="CG226" t="s">
        <v>10108</v>
      </c>
      <c r="CH226" s="27">
        <v>37113</v>
      </c>
      <c r="CI226">
        <v>290000</v>
      </c>
      <c r="CJ226" t="s">
        <v>210</v>
      </c>
      <c r="CK226" t="s">
        <v>151</v>
      </c>
      <c r="CL226" t="s">
        <v>151</v>
      </c>
      <c r="CM226" t="s">
        <v>10109</v>
      </c>
      <c r="CN226" s="27">
        <v>35359</v>
      </c>
      <c r="CO226">
        <v>70000</v>
      </c>
      <c r="CP226" t="s">
        <v>210</v>
      </c>
      <c r="CQ226" t="s">
        <v>151</v>
      </c>
      <c r="CR226" t="s">
        <v>181</v>
      </c>
      <c r="CS226" t="s">
        <v>10110</v>
      </c>
      <c r="CT226" s="27">
        <v>32448</v>
      </c>
      <c r="CU226">
        <v>130000</v>
      </c>
      <c r="CV226" t="s">
        <v>210</v>
      </c>
      <c r="CW226" t="s">
        <v>151</v>
      </c>
      <c r="CX226" t="s">
        <v>151</v>
      </c>
      <c r="CY226" t="s">
        <v>10111</v>
      </c>
      <c r="CZ226" t="s">
        <v>10112</v>
      </c>
      <c r="DA226" t="s">
        <v>154</v>
      </c>
      <c r="DB226" t="s">
        <v>242</v>
      </c>
      <c r="DE226">
        <v>1</v>
      </c>
      <c r="DF226">
        <v>1978</v>
      </c>
      <c r="DG226" t="s">
        <v>10113</v>
      </c>
      <c r="DH226">
        <v>7</v>
      </c>
      <c r="DI226" s="128" t="s">
        <v>156</v>
      </c>
      <c r="DJ2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6" s="130">
        <f>Table13[[#This Row],[JUST]]*Table13[[#This Row],[Storm Millage]]/1000</f>
        <v>0</v>
      </c>
      <c r="DL2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26" s="136">
        <f>Table13[[#This Row],[JUST]]*Table13[[#This Row],[Recreational Millage]]/1000</f>
        <v>3470.5708062676663</v>
      </c>
      <c r="DN226" s="137">
        <f>Table13[[#This Row],[Recreational Assessment]]+Table13[[#This Row],[Storm Assessment]]</f>
        <v>3470.5708062676663</v>
      </c>
      <c r="DO226" s="145" t="e">
        <f>Methodology!#REF!</f>
        <v>#REF!</v>
      </c>
      <c r="DP226" s="146" t="e">
        <f>(Table13[[#This Row],[JUST]]*Table13[[#This Row],[Ad Valorem Recreational Millage]])/1000</f>
        <v>#REF!</v>
      </c>
    </row>
    <row r="227" spans="1:120" x14ac:dyDescent="0.3">
      <c r="A227">
        <v>293</v>
      </c>
      <c r="B227">
        <v>1</v>
      </c>
      <c r="C227" s="165" t="s">
        <v>10114</v>
      </c>
      <c r="D227" t="s">
        <v>801</v>
      </c>
      <c r="E227" t="s">
        <v>10115</v>
      </c>
      <c r="F227">
        <v>10004439</v>
      </c>
      <c r="G227" s="32" t="s">
        <v>196</v>
      </c>
      <c r="H227" t="s">
        <v>299</v>
      </c>
      <c r="I227" t="s">
        <v>778</v>
      </c>
      <c r="J227">
        <v>0</v>
      </c>
      <c r="K227">
        <v>0</v>
      </c>
      <c r="L227">
        <v>0</v>
      </c>
      <c r="M227">
        <v>0.17241000000000001</v>
      </c>
      <c r="N227" t="s">
        <v>135</v>
      </c>
      <c r="O227" t="s">
        <v>136</v>
      </c>
      <c r="S227" t="s">
        <v>140</v>
      </c>
      <c r="W227" t="s">
        <v>10116</v>
      </c>
      <c r="X227" t="s">
        <v>10117</v>
      </c>
      <c r="Y227" t="s">
        <v>9486</v>
      </c>
      <c r="AA227" t="s">
        <v>145</v>
      </c>
      <c r="AB227" t="s">
        <v>146</v>
      </c>
      <c r="AC227" s="119">
        <v>423130</v>
      </c>
      <c r="AD227">
        <v>423130</v>
      </c>
      <c r="AE227">
        <v>423130</v>
      </c>
      <c r="AF227">
        <v>0</v>
      </c>
      <c r="AG227">
        <v>423130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 s="32">
        <v>0</v>
      </c>
      <c r="AO227">
        <v>0</v>
      </c>
      <c r="AP227">
        <v>0</v>
      </c>
      <c r="AQ227">
        <v>0</v>
      </c>
      <c r="AR227">
        <v>0</v>
      </c>
      <c r="AS227">
        <v>1</v>
      </c>
      <c r="AT227">
        <v>1978</v>
      </c>
      <c r="AV227">
        <v>894</v>
      </c>
      <c r="AW227">
        <v>894</v>
      </c>
      <c r="AX227">
        <v>4</v>
      </c>
      <c r="AY227">
        <v>2</v>
      </c>
      <c r="AZ227">
        <v>2</v>
      </c>
      <c r="BC227" t="s">
        <v>233</v>
      </c>
      <c r="BS227" t="s">
        <v>10075</v>
      </c>
      <c r="BT227" t="s">
        <v>10076</v>
      </c>
      <c r="BV227" t="s">
        <v>10118</v>
      </c>
      <c r="BX227" t="s">
        <v>10119</v>
      </c>
      <c r="BZ227" t="s">
        <v>10079</v>
      </c>
      <c r="CA227" t="s">
        <v>548</v>
      </c>
      <c r="CB227" s="27">
        <v>42082</v>
      </c>
      <c r="CC227">
        <v>440000</v>
      </c>
      <c r="CD227" t="s">
        <v>210</v>
      </c>
      <c r="CE227" t="s">
        <v>181</v>
      </c>
      <c r="CF227" t="s">
        <v>181</v>
      </c>
      <c r="CG227" t="s">
        <v>10120</v>
      </c>
      <c r="CH227" s="27">
        <v>37998</v>
      </c>
      <c r="CI227">
        <v>190000</v>
      </c>
      <c r="CJ227" t="s">
        <v>210</v>
      </c>
      <c r="CK227" t="s">
        <v>151</v>
      </c>
      <c r="CL227" t="s">
        <v>383</v>
      </c>
      <c r="CM227" t="s">
        <v>10121</v>
      </c>
      <c r="CN227" s="27">
        <v>30682</v>
      </c>
      <c r="CO227">
        <v>154000</v>
      </c>
      <c r="CP227" t="s">
        <v>210</v>
      </c>
      <c r="CQ227" t="s">
        <v>151</v>
      </c>
      <c r="CR227" t="s">
        <v>151</v>
      </c>
      <c r="CS227" t="s">
        <v>10122</v>
      </c>
      <c r="CZ227" t="s">
        <v>10123</v>
      </c>
      <c r="DA227" t="s">
        <v>154</v>
      </c>
      <c r="DB227" t="s">
        <v>242</v>
      </c>
      <c r="DE227">
        <v>1</v>
      </c>
      <c r="DF227">
        <v>1978</v>
      </c>
      <c r="DG227" t="s">
        <v>10124</v>
      </c>
      <c r="DH227">
        <v>7</v>
      </c>
      <c r="DI227" s="128" t="s">
        <v>156</v>
      </c>
      <c r="DJ2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7" s="130">
        <f>Table13[[#This Row],[JUST]]*Table13[[#This Row],[Storm Millage]]/1000</f>
        <v>0</v>
      </c>
      <c r="DL2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27" s="136">
        <f>Table13[[#This Row],[JUST]]*Table13[[#This Row],[Recreational Millage]]/1000</f>
        <v>3470.5708062676663</v>
      </c>
      <c r="DN227" s="137">
        <f>Table13[[#This Row],[Recreational Assessment]]+Table13[[#This Row],[Storm Assessment]]</f>
        <v>3470.5708062676663</v>
      </c>
      <c r="DO227" s="145" t="e">
        <f>Methodology!#REF!</f>
        <v>#REF!</v>
      </c>
      <c r="DP227" s="146" t="e">
        <f>(Table13[[#This Row],[JUST]]*Table13[[#This Row],[Ad Valorem Recreational Millage]])/1000</f>
        <v>#REF!</v>
      </c>
    </row>
    <row r="228" spans="1:120" x14ac:dyDescent="0.3">
      <c r="A228">
        <v>133</v>
      </c>
      <c r="B228">
        <v>1</v>
      </c>
      <c r="C228" s="165" t="s">
        <v>9738</v>
      </c>
      <c r="D228" t="s">
        <v>777</v>
      </c>
      <c r="E228" t="s">
        <v>2007</v>
      </c>
      <c r="F228">
        <v>10004409</v>
      </c>
      <c r="G228" s="32" t="s">
        <v>196</v>
      </c>
      <c r="H228" t="s">
        <v>299</v>
      </c>
      <c r="I228" t="s">
        <v>778</v>
      </c>
      <c r="J228">
        <v>0</v>
      </c>
      <c r="K228">
        <v>0</v>
      </c>
      <c r="L228">
        <v>0</v>
      </c>
      <c r="M228">
        <v>0.17308000000000001</v>
      </c>
      <c r="N228" t="s">
        <v>135</v>
      </c>
      <c r="O228" t="s">
        <v>136</v>
      </c>
      <c r="P228" t="s">
        <v>137</v>
      </c>
      <c r="Q228" t="s">
        <v>138</v>
      </c>
      <c r="S228" t="s">
        <v>140</v>
      </c>
      <c r="W228" t="s">
        <v>9739</v>
      </c>
      <c r="X228" t="s">
        <v>9740</v>
      </c>
      <c r="Y228" t="s">
        <v>9486</v>
      </c>
      <c r="AA228" t="s">
        <v>145</v>
      </c>
      <c r="AB228" t="s">
        <v>146</v>
      </c>
      <c r="AC228" s="119">
        <v>425553</v>
      </c>
      <c r="AD228">
        <v>414707</v>
      </c>
      <c r="AE228">
        <v>414707</v>
      </c>
      <c r="AF228">
        <v>0</v>
      </c>
      <c r="AG228">
        <v>425553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 s="32">
        <v>0</v>
      </c>
      <c r="AO228">
        <v>0</v>
      </c>
      <c r="AP228">
        <v>0</v>
      </c>
      <c r="AQ228">
        <v>0</v>
      </c>
      <c r="AR228">
        <v>0</v>
      </c>
      <c r="AS228">
        <v>1</v>
      </c>
      <c r="AT228">
        <v>1978</v>
      </c>
      <c r="AV228">
        <v>906</v>
      </c>
      <c r="AW228">
        <v>906</v>
      </c>
      <c r="AX228">
        <v>4</v>
      </c>
      <c r="AY228">
        <v>2</v>
      </c>
      <c r="AZ228">
        <v>2</v>
      </c>
      <c r="BC228" t="s">
        <v>233</v>
      </c>
      <c r="BS228" t="s">
        <v>1353</v>
      </c>
      <c r="BT228" t="s">
        <v>1354</v>
      </c>
      <c r="BV228" t="s">
        <v>1355</v>
      </c>
      <c r="BX228" t="s">
        <v>1356</v>
      </c>
      <c r="BY228" t="s">
        <v>688</v>
      </c>
      <c r="BZ228" t="s">
        <v>1357</v>
      </c>
      <c r="CB228" s="27">
        <v>36564</v>
      </c>
      <c r="CC228">
        <v>293400</v>
      </c>
      <c r="CD228" t="s">
        <v>210</v>
      </c>
      <c r="CE228" t="s">
        <v>151</v>
      </c>
      <c r="CF228" t="s">
        <v>151</v>
      </c>
      <c r="CG228" t="s">
        <v>9741</v>
      </c>
      <c r="CH228" s="27">
        <v>29646</v>
      </c>
      <c r="CI228">
        <v>110000</v>
      </c>
      <c r="CJ228" t="s">
        <v>210</v>
      </c>
      <c r="CK228" t="s">
        <v>151</v>
      </c>
      <c r="CL228" t="s">
        <v>151</v>
      </c>
      <c r="CM228" t="s">
        <v>9742</v>
      </c>
      <c r="CN228" s="27">
        <v>28460</v>
      </c>
      <c r="CO228">
        <v>56900</v>
      </c>
      <c r="CP228" t="s">
        <v>210</v>
      </c>
      <c r="CQ228" t="s">
        <v>151</v>
      </c>
      <c r="CR228" t="s">
        <v>151</v>
      </c>
      <c r="CS228" t="s">
        <v>9743</v>
      </c>
      <c r="CZ228" t="s">
        <v>9744</v>
      </c>
      <c r="DA228" t="s">
        <v>154</v>
      </c>
      <c r="DB228" t="s">
        <v>242</v>
      </c>
      <c r="DE228">
        <v>1</v>
      </c>
      <c r="DF228">
        <v>1978</v>
      </c>
      <c r="DG228" t="s">
        <v>9745</v>
      </c>
      <c r="DH228">
        <v>7</v>
      </c>
      <c r="DI228" s="128" t="s">
        <v>156</v>
      </c>
      <c r="DJ2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8" s="130">
        <f>Table13[[#This Row],[JUST]]*Table13[[#This Row],[Storm Millage]]/1000</f>
        <v>0</v>
      </c>
      <c r="DL2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28" s="136">
        <f>Table13[[#This Row],[JUST]]*Table13[[#This Row],[Recreational Millage]]/1000</f>
        <v>3490.4445875254041</v>
      </c>
      <c r="DN228" s="137">
        <f>Table13[[#This Row],[Recreational Assessment]]+Table13[[#This Row],[Storm Assessment]]</f>
        <v>3490.4445875254041</v>
      </c>
      <c r="DO228" s="145" t="e">
        <f>Methodology!#REF!</f>
        <v>#REF!</v>
      </c>
      <c r="DP228" s="146" t="e">
        <f>(Table13[[#This Row],[JUST]]*Table13[[#This Row],[Ad Valorem Recreational Millage]])/1000</f>
        <v>#REF!</v>
      </c>
    </row>
    <row r="229" spans="1:120" x14ac:dyDescent="0.3">
      <c r="A229">
        <v>250</v>
      </c>
      <c r="B229">
        <v>1</v>
      </c>
      <c r="C229" s="165" t="s">
        <v>9717</v>
      </c>
      <c r="D229" t="s">
        <v>777</v>
      </c>
      <c r="E229" t="s">
        <v>9718</v>
      </c>
      <c r="F229">
        <v>10004411</v>
      </c>
      <c r="G229" s="32" t="s">
        <v>196</v>
      </c>
      <c r="H229" t="s">
        <v>299</v>
      </c>
      <c r="I229" t="s">
        <v>778</v>
      </c>
      <c r="J229">
        <v>0</v>
      </c>
      <c r="K229">
        <v>0</v>
      </c>
      <c r="L229">
        <v>0</v>
      </c>
      <c r="M229">
        <v>0.17308000000000001</v>
      </c>
      <c r="N229" t="s">
        <v>135</v>
      </c>
      <c r="O229" t="s">
        <v>136</v>
      </c>
      <c r="P229" t="s">
        <v>137</v>
      </c>
      <c r="Q229" t="s">
        <v>138</v>
      </c>
      <c r="S229" t="s">
        <v>140</v>
      </c>
      <c r="W229" t="s">
        <v>9719</v>
      </c>
      <c r="X229" t="s">
        <v>9720</v>
      </c>
      <c r="Y229" t="s">
        <v>9486</v>
      </c>
      <c r="AA229" t="s">
        <v>145</v>
      </c>
      <c r="AB229" t="s">
        <v>146</v>
      </c>
      <c r="AC229" s="119">
        <v>427975</v>
      </c>
      <c r="AD229">
        <v>420826</v>
      </c>
      <c r="AE229">
        <v>420826</v>
      </c>
      <c r="AF229">
        <v>0</v>
      </c>
      <c r="AG229">
        <v>427975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 s="32">
        <v>0</v>
      </c>
      <c r="AO229">
        <v>0</v>
      </c>
      <c r="AP229">
        <v>0</v>
      </c>
      <c r="AQ229">
        <v>0</v>
      </c>
      <c r="AR229">
        <v>0</v>
      </c>
      <c r="AS229">
        <v>1</v>
      </c>
      <c r="AT229">
        <v>1978</v>
      </c>
      <c r="AV229">
        <v>884</v>
      </c>
      <c r="AW229">
        <v>884</v>
      </c>
      <c r="AX229">
        <v>4</v>
      </c>
      <c r="AY229">
        <v>2</v>
      </c>
      <c r="AZ229">
        <v>2</v>
      </c>
      <c r="BC229" t="s">
        <v>233</v>
      </c>
      <c r="BS229" t="s">
        <v>9721</v>
      </c>
      <c r="BV229" t="s">
        <v>9722</v>
      </c>
      <c r="BX229" t="s">
        <v>429</v>
      </c>
      <c r="BY229" t="s">
        <v>430</v>
      </c>
      <c r="BZ229" t="s">
        <v>431</v>
      </c>
      <c r="CB229" s="27">
        <v>37059</v>
      </c>
      <c r="CC229">
        <v>293000</v>
      </c>
      <c r="CD229" t="s">
        <v>210</v>
      </c>
      <c r="CE229" t="s">
        <v>383</v>
      </c>
      <c r="CF229" t="s">
        <v>383</v>
      </c>
      <c r="CG229" t="s">
        <v>9723</v>
      </c>
      <c r="CH229" s="27">
        <v>30133</v>
      </c>
      <c r="CI229">
        <v>130000</v>
      </c>
      <c r="CJ229" t="s">
        <v>210</v>
      </c>
      <c r="CK229" t="s">
        <v>151</v>
      </c>
      <c r="CL229" t="s">
        <v>151</v>
      </c>
      <c r="CM229" t="s">
        <v>9724</v>
      </c>
      <c r="CN229" s="27">
        <v>29556</v>
      </c>
      <c r="CO229">
        <v>91500</v>
      </c>
      <c r="CP229" t="s">
        <v>210</v>
      </c>
      <c r="CQ229" t="s">
        <v>151</v>
      </c>
      <c r="CR229" t="s">
        <v>151</v>
      </c>
      <c r="CS229" t="s">
        <v>9725</v>
      </c>
      <c r="CZ229" t="s">
        <v>9726</v>
      </c>
      <c r="DA229" t="s">
        <v>154</v>
      </c>
      <c r="DB229" t="s">
        <v>242</v>
      </c>
      <c r="DE229">
        <v>1</v>
      </c>
      <c r="DF229">
        <v>1978</v>
      </c>
      <c r="DG229" t="s">
        <v>9727</v>
      </c>
      <c r="DH229">
        <v>7</v>
      </c>
      <c r="DI229" s="128" t="s">
        <v>156</v>
      </c>
      <c r="DJ2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29" s="130">
        <f>Table13[[#This Row],[JUST]]*Table13[[#This Row],[Storm Millage]]/1000</f>
        <v>0</v>
      </c>
      <c r="DL2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29" s="136">
        <f>Table13[[#This Row],[JUST]]*Table13[[#This Row],[Recreational Millage]]/1000</f>
        <v>3510.3101666447769</v>
      </c>
      <c r="DN229" s="137">
        <f>Table13[[#This Row],[Recreational Assessment]]+Table13[[#This Row],[Storm Assessment]]</f>
        <v>3510.3101666447769</v>
      </c>
      <c r="DO229" s="145" t="e">
        <f>Methodology!#REF!</f>
        <v>#REF!</v>
      </c>
      <c r="DP229" s="146" t="e">
        <f>(Table13[[#This Row],[JUST]]*Table13[[#This Row],[Ad Valorem Recreational Millage]])/1000</f>
        <v>#REF!</v>
      </c>
    </row>
    <row r="230" spans="1:120" x14ac:dyDescent="0.3">
      <c r="A230">
        <v>437</v>
      </c>
      <c r="B230">
        <v>1</v>
      </c>
      <c r="C230" s="165" t="s">
        <v>9756</v>
      </c>
      <c r="D230" t="s">
        <v>777</v>
      </c>
      <c r="E230" t="s">
        <v>1980</v>
      </c>
      <c r="F230">
        <v>10004407</v>
      </c>
      <c r="G230" s="32" t="s">
        <v>196</v>
      </c>
      <c r="H230" t="s">
        <v>299</v>
      </c>
      <c r="I230" t="s">
        <v>778</v>
      </c>
      <c r="J230">
        <v>0</v>
      </c>
      <c r="K230">
        <v>0</v>
      </c>
      <c r="L230">
        <v>0</v>
      </c>
      <c r="M230">
        <v>0.17308000000000001</v>
      </c>
      <c r="N230" t="s">
        <v>135</v>
      </c>
      <c r="O230" t="s">
        <v>136</v>
      </c>
      <c r="P230" t="s">
        <v>137</v>
      </c>
      <c r="Q230" t="s">
        <v>138</v>
      </c>
      <c r="S230" t="s">
        <v>140</v>
      </c>
      <c r="W230" t="s">
        <v>9757</v>
      </c>
      <c r="X230" t="s">
        <v>9758</v>
      </c>
      <c r="Y230" t="s">
        <v>9486</v>
      </c>
      <c r="AA230" t="s">
        <v>145</v>
      </c>
      <c r="AB230" t="s">
        <v>146</v>
      </c>
      <c r="AC230" s="119">
        <v>427975</v>
      </c>
      <c r="AD230">
        <v>420826</v>
      </c>
      <c r="AE230">
        <v>420826</v>
      </c>
      <c r="AF230">
        <v>0</v>
      </c>
      <c r="AG230">
        <v>427975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 s="32">
        <v>0</v>
      </c>
      <c r="AO230">
        <v>0</v>
      </c>
      <c r="AP230">
        <v>0</v>
      </c>
      <c r="AQ230">
        <v>0</v>
      </c>
      <c r="AR230">
        <v>0</v>
      </c>
      <c r="AS230">
        <v>1</v>
      </c>
      <c r="AT230">
        <v>1978</v>
      </c>
      <c r="AV230">
        <v>884</v>
      </c>
      <c r="AW230">
        <v>884</v>
      </c>
      <c r="AX230">
        <v>4</v>
      </c>
      <c r="AY230">
        <v>2</v>
      </c>
      <c r="AZ230">
        <v>2</v>
      </c>
      <c r="BC230" t="s">
        <v>233</v>
      </c>
      <c r="BS230" t="s">
        <v>9759</v>
      </c>
      <c r="BV230" t="s">
        <v>9760</v>
      </c>
      <c r="BX230" t="s">
        <v>9761</v>
      </c>
      <c r="BY230" t="s">
        <v>343</v>
      </c>
      <c r="BZ230" t="s">
        <v>9762</v>
      </c>
      <c r="CB230" s="27">
        <v>35065</v>
      </c>
      <c r="CC230">
        <v>272000</v>
      </c>
      <c r="CD230" t="s">
        <v>210</v>
      </c>
      <c r="CE230" t="s">
        <v>151</v>
      </c>
      <c r="CF230" t="s">
        <v>151</v>
      </c>
      <c r="CG230" t="s">
        <v>9763</v>
      </c>
      <c r="CH230" s="27">
        <v>32874</v>
      </c>
      <c r="CI230">
        <v>162000</v>
      </c>
      <c r="CJ230" t="s">
        <v>210</v>
      </c>
      <c r="CK230" t="s">
        <v>151</v>
      </c>
      <c r="CL230" t="s">
        <v>151</v>
      </c>
      <c r="CM230" t="s">
        <v>9764</v>
      </c>
      <c r="CZ230" t="s">
        <v>9765</v>
      </c>
      <c r="DA230" t="s">
        <v>154</v>
      </c>
      <c r="DB230" t="s">
        <v>242</v>
      </c>
      <c r="DE230">
        <v>1</v>
      </c>
      <c r="DF230">
        <v>1978</v>
      </c>
      <c r="DG230" t="s">
        <v>9766</v>
      </c>
      <c r="DH230">
        <v>7</v>
      </c>
      <c r="DI230" s="128" t="s">
        <v>156</v>
      </c>
      <c r="DJ2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0" s="130">
        <f>Table13[[#This Row],[JUST]]*Table13[[#This Row],[Storm Millage]]/1000</f>
        <v>0</v>
      </c>
      <c r="DL2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30" s="136">
        <f>Table13[[#This Row],[JUST]]*Table13[[#This Row],[Recreational Millage]]/1000</f>
        <v>3510.3101666447769</v>
      </c>
      <c r="DN230" s="137">
        <f>Table13[[#This Row],[Recreational Assessment]]+Table13[[#This Row],[Storm Assessment]]</f>
        <v>3510.3101666447769</v>
      </c>
      <c r="DO230" s="145" t="e">
        <f>Methodology!#REF!</f>
        <v>#REF!</v>
      </c>
      <c r="DP230" s="146" t="e">
        <f>(Table13[[#This Row],[JUST]]*Table13[[#This Row],[Ad Valorem Recreational Millage]])/1000</f>
        <v>#REF!</v>
      </c>
    </row>
    <row r="231" spans="1:120" x14ac:dyDescent="0.3">
      <c r="A231">
        <v>57</v>
      </c>
      <c r="B231">
        <v>1</v>
      </c>
      <c r="C231" s="165" t="s">
        <v>9816</v>
      </c>
      <c r="D231" t="s">
        <v>777</v>
      </c>
      <c r="E231" t="s">
        <v>1921</v>
      </c>
      <c r="F231">
        <v>10004402</v>
      </c>
      <c r="G231" s="32" t="s">
        <v>196</v>
      </c>
      <c r="H231" t="s">
        <v>299</v>
      </c>
      <c r="I231" t="s">
        <v>778</v>
      </c>
      <c r="J231">
        <v>0</v>
      </c>
      <c r="K231">
        <v>0</v>
      </c>
      <c r="L231">
        <v>0</v>
      </c>
      <c r="M231">
        <v>0.17308000000000001</v>
      </c>
      <c r="N231" t="s">
        <v>135</v>
      </c>
      <c r="O231" t="s">
        <v>136</v>
      </c>
      <c r="P231" t="s">
        <v>137</v>
      </c>
      <c r="Q231" t="s">
        <v>138</v>
      </c>
      <c r="S231" t="s">
        <v>140</v>
      </c>
      <c r="W231" t="s">
        <v>9817</v>
      </c>
      <c r="X231" t="s">
        <v>9818</v>
      </c>
      <c r="Y231" t="s">
        <v>9486</v>
      </c>
      <c r="AA231" t="s">
        <v>145</v>
      </c>
      <c r="AB231" t="s">
        <v>146</v>
      </c>
      <c r="AC231" s="119">
        <v>427975</v>
      </c>
      <c r="AD231">
        <v>420826</v>
      </c>
      <c r="AE231">
        <v>420826</v>
      </c>
      <c r="AF231">
        <v>0</v>
      </c>
      <c r="AG231">
        <v>427975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 s="32">
        <v>0</v>
      </c>
      <c r="AO231">
        <v>0</v>
      </c>
      <c r="AP231">
        <v>0</v>
      </c>
      <c r="AQ231">
        <v>0</v>
      </c>
      <c r="AR231">
        <v>0</v>
      </c>
      <c r="AS231">
        <v>1</v>
      </c>
      <c r="AT231">
        <v>1978</v>
      </c>
      <c r="AV231">
        <v>884</v>
      </c>
      <c r="AW231">
        <v>884</v>
      </c>
      <c r="AX231">
        <v>4</v>
      </c>
      <c r="AY231">
        <v>2</v>
      </c>
      <c r="AZ231">
        <v>2</v>
      </c>
      <c r="BC231" t="s">
        <v>233</v>
      </c>
      <c r="BS231" t="s">
        <v>9819</v>
      </c>
      <c r="BV231" t="s">
        <v>9820</v>
      </c>
      <c r="BX231" t="s">
        <v>9821</v>
      </c>
      <c r="BY231" t="s">
        <v>638</v>
      </c>
      <c r="BZ231" t="s">
        <v>9822</v>
      </c>
      <c r="CB231" s="27">
        <v>41729</v>
      </c>
      <c r="CC231">
        <v>380000</v>
      </c>
      <c r="CD231" t="s">
        <v>210</v>
      </c>
      <c r="CE231" t="s">
        <v>181</v>
      </c>
      <c r="CF231" t="s">
        <v>181</v>
      </c>
      <c r="CG231" t="s">
        <v>9823</v>
      </c>
      <c r="CH231" s="27">
        <v>38188</v>
      </c>
      <c r="CI231">
        <v>510000</v>
      </c>
      <c r="CJ231" t="s">
        <v>210</v>
      </c>
      <c r="CK231" t="s">
        <v>151</v>
      </c>
      <c r="CL231" t="s">
        <v>959</v>
      </c>
      <c r="CM231" t="s">
        <v>9824</v>
      </c>
      <c r="CN231" s="27">
        <v>34213</v>
      </c>
      <c r="CO231">
        <v>188000</v>
      </c>
      <c r="CP231" t="s">
        <v>210</v>
      </c>
      <c r="CQ231" t="s">
        <v>151</v>
      </c>
      <c r="CR231" t="s">
        <v>151</v>
      </c>
      <c r="CS231" t="s">
        <v>9825</v>
      </c>
      <c r="CT231" s="27">
        <v>28703</v>
      </c>
      <c r="CU231">
        <v>81000</v>
      </c>
      <c r="CV231" t="s">
        <v>210</v>
      </c>
      <c r="CW231" t="s">
        <v>151</v>
      </c>
      <c r="CX231" t="s">
        <v>151</v>
      </c>
      <c r="CY231" t="s">
        <v>9826</v>
      </c>
      <c r="CZ231" t="s">
        <v>9827</v>
      </c>
      <c r="DA231" t="s">
        <v>154</v>
      </c>
      <c r="DB231" t="s">
        <v>242</v>
      </c>
      <c r="DE231">
        <v>1</v>
      </c>
      <c r="DF231">
        <v>1978</v>
      </c>
      <c r="DG231" t="s">
        <v>9828</v>
      </c>
      <c r="DH231">
        <v>7</v>
      </c>
      <c r="DI231" s="128" t="s">
        <v>156</v>
      </c>
      <c r="DJ2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1" s="130">
        <f>Table13[[#This Row],[JUST]]*Table13[[#This Row],[Storm Millage]]/1000</f>
        <v>0</v>
      </c>
      <c r="DL2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31" s="136">
        <f>Table13[[#This Row],[JUST]]*Table13[[#This Row],[Recreational Millage]]/1000</f>
        <v>3510.3101666447769</v>
      </c>
      <c r="DN231" s="137">
        <f>Table13[[#This Row],[Recreational Assessment]]+Table13[[#This Row],[Storm Assessment]]</f>
        <v>3510.3101666447769</v>
      </c>
      <c r="DO231" s="145" t="e">
        <f>Methodology!#REF!</f>
        <v>#REF!</v>
      </c>
      <c r="DP231" s="146" t="e">
        <f>(Table13[[#This Row],[JUST]]*Table13[[#This Row],[Ad Valorem Recreational Millage]])/1000</f>
        <v>#REF!</v>
      </c>
    </row>
    <row r="232" spans="1:120" x14ac:dyDescent="0.3">
      <c r="A232">
        <v>546</v>
      </c>
      <c r="B232">
        <v>1</v>
      </c>
      <c r="C232" s="165" t="s">
        <v>10085</v>
      </c>
      <c r="D232" t="s">
        <v>801</v>
      </c>
      <c r="E232" t="s">
        <v>10086</v>
      </c>
      <c r="F232">
        <v>10004441</v>
      </c>
      <c r="G232" s="32" t="s">
        <v>196</v>
      </c>
      <c r="H232" t="s">
        <v>299</v>
      </c>
      <c r="I232" t="s">
        <v>778</v>
      </c>
      <c r="J232">
        <v>0</v>
      </c>
      <c r="K232">
        <v>0</v>
      </c>
      <c r="L232">
        <v>0</v>
      </c>
      <c r="M232">
        <v>0.17241000000000001</v>
      </c>
      <c r="N232" t="s">
        <v>135</v>
      </c>
      <c r="O232" t="s">
        <v>136</v>
      </c>
      <c r="P232" t="s">
        <v>137</v>
      </c>
      <c r="Q232" t="s">
        <v>138</v>
      </c>
      <c r="S232" t="s">
        <v>140</v>
      </c>
      <c r="W232" t="s">
        <v>10087</v>
      </c>
      <c r="X232" t="s">
        <v>10088</v>
      </c>
      <c r="Y232" t="s">
        <v>9486</v>
      </c>
      <c r="AA232" t="s">
        <v>145</v>
      </c>
      <c r="AB232" t="s">
        <v>146</v>
      </c>
      <c r="AC232" s="119">
        <v>427975</v>
      </c>
      <c r="AD232">
        <v>427975</v>
      </c>
      <c r="AE232">
        <v>427975</v>
      </c>
      <c r="AF232">
        <v>0</v>
      </c>
      <c r="AG232">
        <v>427975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 s="32">
        <v>0</v>
      </c>
      <c r="AO232">
        <v>0</v>
      </c>
      <c r="AP232">
        <v>0</v>
      </c>
      <c r="AQ232">
        <v>0</v>
      </c>
      <c r="AR232">
        <v>0</v>
      </c>
      <c r="AS232">
        <v>1</v>
      </c>
      <c r="AT232">
        <v>1978</v>
      </c>
      <c r="AV232">
        <v>884</v>
      </c>
      <c r="AW232">
        <v>884</v>
      </c>
      <c r="AX232">
        <v>4</v>
      </c>
      <c r="AY232">
        <v>2</v>
      </c>
      <c r="AZ232">
        <v>2</v>
      </c>
      <c r="BC232" t="s">
        <v>233</v>
      </c>
      <c r="BS232" t="s">
        <v>10089</v>
      </c>
      <c r="BT232" t="s">
        <v>10090</v>
      </c>
      <c r="BV232" t="s">
        <v>10091</v>
      </c>
      <c r="BX232" t="s">
        <v>1371</v>
      </c>
      <c r="BY232" t="s">
        <v>1372</v>
      </c>
      <c r="BZ232" t="s">
        <v>1373</v>
      </c>
      <c r="CB232" s="27">
        <v>43689</v>
      </c>
      <c r="CC232">
        <v>450000</v>
      </c>
      <c r="CD232" t="s">
        <v>210</v>
      </c>
      <c r="CE232" t="s">
        <v>181</v>
      </c>
      <c r="CF232" t="s">
        <v>181</v>
      </c>
      <c r="CG232" t="s">
        <v>10092</v>
      </c>
      <c r="CH232" s="27">
        <v>40690</v>
      </c>
      <c r="CI232">
        <v>412000</v>
      </c>
      <c r="CJ232" t="s">
        <v>210</v>
      </c>
      <c r="CK232" t="s">
        <v>181</v>
      </c>
      <c r="CL232" t="s">
        <v>181</v>
      </c>
      <c r="CM232" t="s">
        <v>10093</v>
      </c>
      <c r="CN232" s="27">
        <v>37470</v>
      </c>
      <c r="CO232">
        <v>395000</v>
      </c>
      <c r="CP232" t="s">
        <v>210</v>
      </c>
      <c r="CQ232" t="s">
        <v>151</v>
      </c>
      <c r="CR232" t="s">
        <v>383</v>
      </c>
      <c r="CS232" t="s">
        <v>10094</v>
      </c>
      <c r="CT232" s="27">
        <v>33420</v>
      </c>
      <c r="CU232">
        <v>158000</v>
      </c>
      <c r="CV232" t="s">
        <v>210</v>
      </c>
      <c r="CW232" t="s">
        <v>151</v>
      </c>
      <c r="CX232" t="s">
        <v>151</v>
      </c>
      <c r="CY232" t="s">
        <v>10095</v>
      </c>
      <c r="CZ232" t="s">
        <v>10096</v>
      </c>
      <c r="DA232" t="s">
        <v>154</v>
      </c>
      <c r="DB232" t="s">
        <v>242</v>
      </c>
      <c r="DE232">
        <v>1</v>
      </c>
      <c r="DF232">
        <v>1978</v>
      </c>
      <c r="DG232" t="s">
        <v>10097</v>
      </c>
      <c r="DH232">
        <v>7</v>
      </c>
      <c r="DI232" s="128" t="s">
        <v>156</v>
      </c>
      <c r="DJ2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2" s="130">
        <f>Table13[[#This Row],[JUST]]*Table13[[#This Row],[Storm Millage]]/1000</f>
        <v>0</v>
      </c>
      <c r="DL2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32" s="136">
        <f>Table13[[#This Row],[JUST]]*Table13[[#This Row],[Recreational Millage]]/1000</f>
        <v>3510.3101666447769</v>
      </c>
      <c r="DN232" s="137">
        <f>Table13[[#This Row],[Recreational Assessment]]+Table13[[#This Row],[Storm Assessment]]</f>
        <v>3510.3101666447769</v>
      </c>
      <c r="DO232" s="145" t="e">
        <f>Methodology!#REF!</f>
        <v>#REF!</v>
      </c>
      <c r="DP232" s="146" t="e">
        <f>(Table13[[#This Row],[JUST]]*Table13[[#This Row],[Ad Valorem Recreational Millage]])/1000</f>
        <v>#REF!</v>
      </c>
    </row>
    <row r="233" spans="1:120" x14ac:dyDescent="0.3">
      <c r="A233">
        <v>292</v>
      </c>
      <c r="B233">
        <v>1</v>
      </c>
      <c r="C233" s="165" t="s">
        <v>10137</v>
      </c>
      <c r="D233" t="s">
        <v>801</v>
      </c>
      <c r="E233" t="s">
        <v>10138</v>
      </c>
      <c r="F233">
        <v>10004432</v>
      </c>
      <c r="G233" s="32" t="s">
        <v>196</v>
      </c>
      <c r="H233" t="s">
        <v>299</v>
      </c>
      <c r="I233" t="s">
        <v>778</v>
      </c>
      <c r="J233">
        <v>0</v>
      </c>
      <c r="K233">
        <v>0</v>
      </c>
      <c r="L233">
        <v>0</v>
      </c>
      <c r="M233">
        <v>0.17241000000000001</v>
      </c>
      <c r="N233" t="s">
        <v>135</v>
      </c>
      <c r="O233" t="s">
        <v>136</v>
      </c>
      <c r="S233" t="s">
        <v>140</v>
      </c>
      <c r="W233" t="s">
        <v>10139</v>
      </c>
      <c r="X233" t="s">
        <v>10140</v>
      </c>
      <c r="Y233" t="s">
        <v>9486</v>
      </c>
      <c r="AA233" t="s">
        <v>145</v>
      </c>
      <c r="AB233" t="s">
        <v>146</v>
      </c>
      <c r="AC233" s="119">
        <v>427975</v>
      </c>
      <c r="AD233">
        <v>420826</v>
      </c>
      <c r="AE233">
        <v>420826</v>
      </c>
      <c r="AF233">
        <v>0</v>
      </c>
      <c r="AG233">
        <v>427975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 s="32">
        <v>0</v>
      </c>
      <c r="AO233">
        <v>0</v>
      </c>
      <c r="AP233">
        <v>0</v>
      </c>
      <c r="AQ233">
        <v>0</v>
      </c>
      <c r="AR233">
        <v>0</v>
      </c>
      <c r="AS233">
        <v>1</v>
      </c>
      <c r="AT233">
        <v>1978</v>
      </c>
      <c r="AV233">
        <v>884</v>
      </c>
      <c r="AW233">
        <v>884</v>
      </c>
      <c r="AX233">
        <v>4</v>
      </c>
      <c r="AY233">
        <v>2</v>
      </c>
      <c r="AZ233">
        <v>2</v>
      </c>
      <c r="BC233" t="s">
        <v>233</v>
      </c>
      <c r="BS233" t="s">
        <v>10141</v>
      </c>
      <c r="BT233" t="s">
        <v>10142</v>
      </c>
      <c r="BV233" t="s">
        <v>10143</v>
      </c>
      <c r="BX233" t="s">
        <v>10144</v>
      </c>
      <c r="BY233" t="s">
        <v>149</v>
      </c>
      <c r="BZ233" t="s">
        <v>10145</v>
      </c>
      <c r="CB233" s="27">
        <v>44061</v>
      </c>
      <c r="CC233">
        <v>472000</v>
      </c>
      <c r="CD233" t="s">
        <v>210</v>
      </c>
      <c r="CE233" t="s">
        <v>181</v>
      </c>
      <c r="CF233" t="s">
        <v>181</v>
      </c>
      <c r="CG233" t="s">
        <v>10146</v>
      </c>
      <c r="CH233" s="27">
        <v>33451</v>
      </c>
      <c r="CI233">
        <v>170000</v>
      </c>
      <c r="CJ233" t="s">
        <v>210</v>
      </c>
      <c r="CK233" t="s">
        <v>151</v>
      </c>
      <c r="CL233" t="s">
        <v>151</v>
      </c>
      <c r="CM233" t="s">
        <v>10147</v>
      </c>
      <c r="CN233" s="27">
        <v>31929</v>
      </c>
      <c r="CO233">
        <v>152500</v>
      </c>
      <c r="CP233" t="s">
        <v>210</v>
      </c>
      <c r="CQ233" t="s">
        <v>151</v>
      </c>
      <c r="CR233" t="s">
        <v>151</v>
      </c>
      <c r="CS233" t="s">
        <v>10148</v>
      </c>
      <c r="CZ233" t="s">
        <v>10149</v>
      </c>
      <c r="DA233" t="s">
        <v>154</v>
      </c>
      <c r="DB233" t="s">
        <v>242</v>
      </c>
      <c r="DE233">
        <v>1</v>
      </c>
      <c r="DF233">
        <v>1978</v>
      </c>
      <c r="DG233" t="s">
        <v>10150</v>
      </c>
      <c r="DH233">
        <v>7</v>
      </c>
      <c r="DI233" s="128" t="s">
        <v>156</v>
      </c>
      <c r="DJ2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3" s="130">
        <f>Table13[[#This Row],[JUST]]*Table13[[#This Row],[Storm Millage]]/1000</f>
        <v>0</v>
      </c>
      <c r="DL2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33" s="136">
        <f>Table13[[#This Row],[JUST]]*Table13[[#This Row],[Recreational Millage]]/1000</f>
        <v>3510.3101666447769</v>
      </c>
      <c r="DN233" s="137">
        <f>Table13[[#This Row],[Recreational Assessment]]+Table13[[#This Row],[Storm Assessment]]</f>
        <v>3510.3101666447769</v>
      </c>
      <c r="DO233" s="145" t="e">
        <f>Methodology!#REF!</f>
        <v>#REF!</v>
      </c>
      <c r="DP233" s="146" t="e">
        <f>(Table13[[#This Row],[JUST]]*Table13[[#This Row],[Ad Valorem Recreational Millage]])/1000</f>
        <v>#REF!</v>
      </c>
    </row>
    <row r="234" spans="1:120" x14ac:dyDescent="0.3">
      <c r="A234">
        <v>222</v>
      </c>
      <c r="B234">
        <v>1</v>
      </c>
      <c r="C234" s="165" t="s">
        <v>10199</v>
      </c>
      <c r="D234" t="s">
        <v>801</v>
      </c>
      <c r="E234" t="s">
        <v>10200</v>
      </c>
      <c r="F234">
        <v>10004437</v>
      </c>
      <c r="G234" s="32" t="s">
        <v>196</v>
      </c>
      <c r="H234" t="s">
        <v>299</v>
      </c>
      <c r="I234" t="s">
        <v>778</v>
      </c>
      <c r="J234">
        <v>0</v>
      </c>
      <c r="K234">
        <v>0</v>
      </c>
      <c r="L234">
        <v>0</v>
      </c>
      <c r="M234">
        <v>0.17241000000000001</v>
      </c>
      <c r="N234" t="s">
        <v>135</v>
      </c>
      <c r="O234" t="s">
        <v>136</v>
      </c>
      <c r="P234" t="s">
        <v>137</v>
      </c>
      <c r="Q234" t="s">
        <v>138</v>
      </c>
      <c r="S234" t="s">
        <v>140</v>
      </c>
      <c r="W234" t="s">
        <v>10201</v>
      </c>
      <c r="X234" t="s">
        <v>10202</v>
      </c>
      <c r="Y234" t="s">
        <v>9486</v>
      </c>
      <c r="AA234" t="s">
        <v>145</v>
      </c>
      <c r="AB234" t="s">
        <v>146</v>
      </c>
      <c r="AC234" s="119">
        <v>427975</v>
      </c>
      <c r="AD234">
        <v>420826</v>
      </c>
      <c r="AE234">
        <v>420826</v>
      </c>
      <c r="AF234">
        <v>0</v>
      </c>
      <c r="AG234">
        <v>427975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 s="32">
        <v>0</v>
      </c>
      <c r="AO234">
        <v>0</v>
      </c>
      <c r="AP234">
        <v>0</v>
      </c>
      <c r="AQ234">
        <v>0</v>
      </c>
      <c r="AR234">
        <v>0</v>
      </c>
      <c r="AS234">
        <v>1</v>
      </c>
      <c r="AT234">
        <v>1978</v>
      </c>
      <c r="AV234">
        <v>884</v>
      </c>
      <c r="AW234">
        <v>884</v>
      </c>
      <c r="AX234">
        <v>4</v>
      </c>
      <c r="AY234">
        <v>2</v>
      </c>
      <c r="AZ234">
        <v>2</v>
      </c>
      <c r="BC234" t="s">
        <v>233</v>
      </c>
      <c r="BS234" t="s">
        <v>10203</v>
      </c>
      <c r="BT234" t="s">
        <v>10204</v>
      </c>
      <c r="BV234" t="s">
        <v>10205</v>
      </c>
      <c r="BX234" t="s">
        <v>10206</v>
      </c>
      <c r="CA234" t="s">
        <v>2159</v>
      </c>
      <c r="CB234" s="27">
        <v>34669</v>
      </c>
      <c r="CC234">
        <v>230000</v>
      </c>
      <c r="CD234" t="s">
        <v>210</v>
      </c>
      <c r="CE234" t="s">
        <v>151</v>
      </c>
      <c r="CF234" t="s">
        <v>151</v>
      </c>
      <c r="CG234" t="s">
        <v>10207</v>
      </c>
      <c r="CH234" s="27">
        <v>31656</v>
      </c>
      <c r="CI234">
        <v>155000</v>
      </c>
      <c r="CJ234" t="s">
        <v>210</v>
      </c>
      <c r="CK234" t="s">
        <v>151</v>
      </c>
      <c r="CL234" t="s">
        <v>151</v>
      </c>
      <c r="CM234" t="s">
        <v>10208</v>
      </c>
      <c r="CZ234" t="s">
        <v>10209</v>
      </c>
      <c r="DA234" t="s">
        <v>154</v>
      </c>
      <c r="DB234" t="s">
        <v>242</v>
      </c>
      <c r="DE234">
        <v>1</v>
      </c>
      <c r="DF234">
        <v>1978</v>
      </c>
      <c r="DG234" t="s">
        <v>10210</v>
      </c>
      <c r="DH234">
        <v>7</v>
      </c>
      <c r="DI234" s="128" t="s">
        <v>156</v>
      </c>
      <c r="DJ2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4" s="130">
        <f>Table13[[#This Row],[JUST]]*Table13[[#This Row],[Storm Millage]]/1000</f>
        <v>0</v>
      </c>
      <c r="DL2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34" s="136">
        <f>Table13[[#This Row],[JUST]]*Table13[[#This Row],[Recreational Millage]]/1000</f>
        <v>3510.3101666447769</v>
      </c>
      <c r="DN234" s="137">
        <f>Table13[[#This Row],[Recreational Assessment]]+Table13[[#This Row],[Storm Assessment]]</f>
        <v>3510.3101666447769</v>
      </c>
      <c r="DO234" s="145" t="e">
        <f>Methodology!#REF!</f>
        <v>#REF!</v>
      </c>
      <c r="DP234" s="146" t="e">
        <f>(Table13[[#This Row],[JUST]]*Table13[[#This Row],[Ad Valorem Recreational Millage]])/1000</f>
        <v>#REF!</v>
      </c>
    </row>
    <row r="235" spans="1:120" x14ac:dyDescent="0.3">
      <c r="A235">
        <v>515</v>
      </c>
      <c r="B235">
        <v>1</v>
      </c>
      <c r="C235" s="165" t="s">
        <v>9746</v>
      </c>
      <c r="D235" t="s">
        <v>777</v>
      </c>
      <c r="E235" t="s">
        <v>1993</v>
      </c>
      <c r="F235">
        <v>10004408</v>
      </c>
      <c r="G235" s="32" t="s">
        <v>196</v>
      </c>
      <c r="H235" t="s">
        <v>299</v>
      </c>
      <c r="I235" t="s">
        <v>778</v>
      </c>
      <c r="J235">
        <v>0</v>
      </c>
      <c r="K235">
        <v>0</v>
      </c>
      <c r="L235">
        <v>0</v>
      </c>
      <c r="M235">
        <v>0.17308000000000001</v>
      </c>
      <c r="N235" t="s">
        <v>135</v>
      </c>
      <c r="O235" t="s">
        <v>136</v>
      </c>
      <c r="P235" t="s">
        <v>137</v>
      </c>
      <c r="Q235" t="s">
        <v>138</v>
      </c>
      <c r="S235" t="s">
        <v>140</v>
      </c>
      <c r="W235" t="s">
        <v>9747</v>
      </c>
      <c r="X235" t="s">
        <v>9748</v>
      </c>
      <c r="Y235" t="s">
        <v>9486</v>
      </c>
      <c r="AA235" t="s">
        <v>145</v>
      </c>
      <c r="AB235" t="s">
        <v>146</v>
      </c>
      <c r="AC235" s="119">
        <v>431205</v>
      </c>
      <c r="AD235">
        <v>423564</v>
      </c>
      <c r="AE235">
        <v>423564</v>
      </c>
      <c r="AF235">
        <v>0</v>
      </c>
      <c r="AG235">
        <v>431205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 s="32">
        <v>0</v>
      </c>
      <c r="AO235">
        <v>0</v>
      </c>
      <c r="AP235">
        <v>0</v>
      </c>
      <c r="AQ235">
        <v>0</v>
      </c>
      <c r="AR235">
        <v>0</v>
      </c>
      <c r="AS235">
        <v>1</v>
      </c>
      <c r="AT235">
        <v>1978</v>
      </c>
      <c r="AV235">
        <v>894</v>
      </c>
      <c r="AW235">
        <v>894</v>
      </c>
      <c r="AX235">
        <v>4</v>
      </c>
      <c r="AY235">
        <v>2</v>
      </c>
      <c r="AZ235">
        <v>2</v>
      </c>
      <c r="BC235" t="s">
        <v>233</v>
      </c>
      <c r="BS235" t="s">
        <v>9749</v>
      </c>
      <c r="BV235" t="s">
        <v>9750</v>
      </c>
      <c r="BX235" t="s">
        <v>9751</v>
      </c>
      <c r="BY235" t="s">
        <v>149</v>
      </c>
      <c r="BZ235" t="s">
        <v>9752</v>
      </c>
      <c r="CB235" s="27">
        <v>28795</v>
      </c>
      <c r="CC235">
        <v>81500</v>
      </c>
      <c r="CD235" t="s">
        <v>210</v>
      </c>
      <c r="CE235" t="s">
        <v>151</v>
      </c>
      <c r="CF235" t="s">
        <v>151</v>
      </c>
      <c r="CG235" t="s">
        <v>9753</v>
      </c>
      <c r="CZ235" t="s">
        <v>9754</v>
      </c>
      <c r="DA235" t="s">
        <v>154</v>
      </c>
      <c r="DB235" t="s">
        <v>242</v>
      </c>
      <c r="DE235">
        <v>1</v>
      </c>
      <c r="DF235">
        <v>1978</v>
      </c>
      <c r="DG235" t="s">
        <v>9755</v>
      </c>
      <c r="DH235">
        <v>7</v>
      </c>
      <c r="DI235" s="128" t="s">
        <v>156</v>
      </c>
      <c r="DJ2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5" s="130">
        <f>Table13[[#This Row],[JUST]]*Table13[[#This Row],[Storm Millage]]/1000</f>
        <v>0</v>
      </c>
      <c r="DL2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35" s="136">
        <f>Table13[[#This Row],[JUST]]*Table13[[#This Row],[Recreational Millage]]/1000</f>
        <v>3536.8030735628508</v>
      </c>
      <c r="DN235" s="137">
        <f>Table13[[#This Row],[Recreational Assessment]]+Table13[[#This Row],[Storm Assessment]]</f>
        <v>3536.8030735628508</v>
      </c>
      <c r="DO235" s="145" t="e">
        <f>Methodology!#REF!</f>
        <v>#REF!</v>
      </c>
      <c r="DP235" s="146" t="e">
        <f>(Table13[[#This Row],[JUST]]*Table13[[#This Row],[Ad Valorem Recreational Millage]])/1000</f>
        <v>#REF!</v>
      </c>
    </row>
    <row r="236" spans="1:120" x14ac:dyDescent="0.3">
      <c r="A236">
        <v>79</v>
      </c>
      <c r="B236">
        <v>1</v>
      </c>
      <c r="C236" s="165" t="s">
        <v>10125</v>
      </c>
      <c r="D236" t="s">
        <v>801</v>
      </c>
      <c r="E236" t="s">
        <v>10126</v>
      </c>
      <c r="F236">
        <v>10004438</v>
      </c>
      <c r="G236" s="32" t="s">
        <v>196</v>
      </c>
      <c r="H236" t="s">
        <v>299</v>
      </c>
      <c r="I236" t="s">
        <v>778</v>
      </c>
      <c r="J236">
        <v>0</v>
      </c>
      <c r="K236">
        <v>0</v>
      </c>
      <c r="L236">
        <v>0</v>
      </c>
      <c r="M236">
        <v>0.17241000000000001</v>
      </c>
      <c r="N236" t="s">
        <v>135</v>
      </c>
      <c r="O236" t="s">
        <v>136</v>
      </c>
      <c r="P236" t="s">
        <v>137</v>
      </c>
      <c r="Q236" t="s">
        <v>138</v>
      </c>
      <c r="S236" t="s">
        <v>140</v>
      </c>
      <c r="W236" t="s">
        <v>10127</v>
      </c>
      <c r="X236" t="s">
        <v>10128</v>
      </c>
      <c r="Y236" t="s">
        <v>9486</v>
      </c>
      <c r="AA236" t="s">
        <v>145</v>
      </c>
      <c r="AB236" t="s">
        <v>146</v>
      </c>
      <c r="AC236" s="119">
        <v>431205</v>
      </c>
      <c r="AD236">
        <v>423564</v>
      </c>
      <c r="AE236">
        <v>423564</v>
      </c>
      <c r="AF236">
        <v>0</v>
      </c>
      <c r="AG236">
        <v>431205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 s="32">
        <v>0</v>
      </c>
      <c r="AO236">
        <v>0</v>
      </c>
      <c r="AP236">
        <v>0</v>
      </c>
      <c r="AQ236">
        <v>0</v>
      </c>
      <c r="AR236">
        <v>0</v>
      </c>
      <c r="AS236">
        <v>1</v>
      </c>
      <c r="AT236">
        <v>1978</v>
      </c>
      <c r="AV236">
        <v>894</v>
      </c>
      <c r="AW236">
        <v>894</v>
      </c>
      <c r="AX236">
        <v>4</v>
      </c>
      <c r="AY236">
        <v>2</v>
      </c>
      <c r="AZ236">
        <v>2</v>
      </c>
      <c r="BC236" t="s">
        <v>233</v>
      </c>
      <c r="BS236" t="s">
        <v>10129</v>
      </c>
      <c r="BV236" t="s">
        <v>10130</v>
      </c>
      <c r="BX236" t="s">
        <v>4830</v>
      </c>
      <c r="BY236" t="s">
        <v>194</v>
      </c>
      <c r="BZ236" t="s">
        <v>4831</v>
      </c>
      <c r="CB236" s="27">
        <v>39568</v>
      </c>
      <c r="CC236">
        <v>420000</v>
      </c>
      <c r="CD236" t="s">
        <v>210</v>
      </c>
      <c r="CE236" t="s">
        <v>151</v>
      </c>
      <c r="CF236" t="s">
        <v>151</v>
      </c>
      <c r="CG236" t="s">
        <v>10131</v>
      </c>
      <c r="CH236" s="27">
        <v>37881</v>
      </c>
      <c r="CI236">
        <v>410000</v>
      </c>
      <c r="CJ236" t="s">
        <v>210</v>
      </c>
      <c r="CK236" t="s">
        <v>151</v>
      </c>
      <c r="CL236" t="s">
        <v>151</v>
      </c>
      <c r="CM236" t="s">
        <v>10132</v>
      </c>
      <c r="CN236" s="27">
        <v>32874</v>
      </c>
      <c r="CO236">
        <v>157500</v>
      </c>
      <c r="CP236" t="s">
        <v>210</v>
      </c>
      <c r="CQ236" t="s">
        <v>151</v>
      </c>
      <c r="CR236" t="s">
        <v>151</v>
      </c>
      <c r="CS236" t="s">
        <v>10133</v>
      </c>
      <c r="CT236" s="27">
        <v>29983</v>
      </c>
      <c r="CU236">
        <v>142500</v>
      </c>
      <c r="CV236" t="s">
        <v>210</v>
      </c>
      <c r="CW236" t="s">
        <v>151</v>
      </c>
      <c r="CX236" t="s">
        <v>151</v>
      </c>
      <c r="CY236" t="s">
        <v>10134</v>
      </c>
      <c r="CZ236" t="s">
        <v>10135</v>
      </c>
      <c r="DA236" t="s">
        <v>154</v>
      </c>
      <c r="DB236" t="s">
        <v>242</v>
      </c>
      <c r="DE236">
        <v>1</v>
      </c>
      <c r="DF236">
        <v>1978</v>
      </c>
      <c r="DG236" t="s">
        <v>10136</v>
      </c>
      <c r="DH236">
        <v>7</v>
      </c>
      <c r="DI236" s="128" t="s">
        <v>156</v>
      </c>
      <c r="DJ2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6" s="130">
        <f>Table13[[#This Row],[JUST]]*Table13[[#This Row],[Storm Millage]]/1000</f>
        <v>0</v>
      </c>
      <c r="DL2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36" s="136">
        <f>Table13[[#This Row],[JUST]]*Table13[[#This Row],[Recreational Millage]]/1000</f>
        <v>3536.8030735628508</v>
      </c>
      <c r="DN236" s="137">
        <f>Table13[[#This Row],[Recreational Assessment]]+Table13[[#This Row],[Storm Assessment]]</f>
        <v>3536.8030735628508</v>
      </c>
      <c r="DO236" s="145" t="e">
        <f>Methodology!#REF!</f>
        <v>#REF!</v>
      </c>
      <c r="DP236" s="146" t="e">
        <f>(Table13[[#This Row],[JUST]]*Table13[[#This Row],[Ad Valorem Recreational Millage]])/1000</f>
        <v>#REF!</v>
      </c>
    </row>
    <row r="237" spans="1:120" x14ac:dyDescent="0.3">
      <c r="A237">
        <v>943</v>
      </c>
      <c r="B237">
        <v>1</v>
      </c>
      <c r="C237" s="165" t="s">
        <v>10768</v>
      </c>
      <c r="D237" t="s">
        <v>3484</v>
      </c>
      <c r="E237" t="s">
        <v>6446</v>
      </c>
      <c r="F237">
        <v>10004701</v>
      </c>
      <c r="G237" s="32" t="s">
        <v>181</v>
      </c>
      <c r="I237" t="s">
        <v>401</v>
      </c>
      <c r="J237">
        <v>1</v>
      </c>
      <c r="K237">
        <v>0</v>
      </c>
      <c r="L237">
        <v>0</v>
      </c>
      <c r="M237">
        <v>0.108</v>
      </c>
      <c r="N237" t="s">
        <v>135</v>
      </c>
      <c r="O237" t="s">
        <v>136</v>
      </c>
      <c r="R237" t="s">
        <v>3594</v>
      </c>
      <c r="S237" t="s">
        <v>140</v>
      </c>
      <c r="T237">
        <v>100</v>
      </c>
      <c r="U237" t="s">
        <v>511</v>
      </c>
      <c r="W237" t="s">
        <v>10769</v>
      </c>
      <c r="X237" t="s">
        <v>10770</v>
      </c>
      <c r="Y237" t="s">
        <v>10295</v>
      </c>
      <c r="AA237" t="s">
        <v>145</v>
      </c>
      <c r="AB237" t="s">
        <v>146</v>
      </c>
      <c r="AC237" s="30">
        <v>836566</v>
      </c>
      <c r="AD237">
        <v>786210</v>
      </c>
      <c r="AE237">
        <v>736210</v>
      </c>
      <c r="AF237">
        <v>645240</v>
      </c>
      <c r="AG237">
        <v>186684</v>
      </c>
      <c r="AH237">
        <v>0</v>
      </c>
      <c r="AI237">
        <v>4642</v>
      </c>
      <c r="AJ237">
        <v>0</v>
      </c>
      <c r="AK237">
        <v>0</v>
      </c>
      <c r="AL237">
        <v>0</v>
      </c>
      <c r="AM237">
        <v>0</v>
      </c>
      <c r="AN237">
        <v>50000</v>
      </c>
      <c r="AO237">
        <v>0</v>
      </c>
      <c r="AP237">
        <v>0</v>
      </c>
      <c r="AQ237">
        <v>0</v>
      </c>
      <c r="AR237">
        <v>0</v>
      </c>
      <c r="AS237">
        <v>1</v>
      </c>
      <c r="AT237">
        <v>1979</v>
      </c>
      <c r="AV237">
        <v>2908</v>
      </c>
      <c r="AW237">
        <v>1750</v>
      </c>
      <c r="AX237">
        <v>1.5</v>
      </c>
      <c r="AY237">
        <v>2</v>
      </c>
      <c r="AZ237">
        <v>2</v>
      </c>
      <c r="BS237" t="s">
        <v>10771</v>
      </c>
      <c r="BT237" t="s">
        <v>10772</v>
      </c>
      <c r="BV237" t="s">
        <v>10773</v>
      </c>
      <c r="BX237" t="s">
        <v>145</v>
      </c>
      <c r="BY237" t="s">
        <v>149</v>
      </c>
      <c r="BZ237" t="s">
        <v>146</v>
      </c>
      <c r="CB237" s="27">
        <v>39954</v>
      </c>
      <c r="CC237">
        <v>800000</v>
      </c>
      <c r="CD237" t="s">
        <v>210</v>
      </c>
      <c r="CE237" t="s">
        <v>181</v>
      </c>
      <c r="CF237" t="s">
        <v>181</v>
      </c>
      <c r="CG237" t="s">
        <v>10774</v>
      </c>
      <c r="CH237" s="27">
        <v>38134</v>
      </c>
      <c r="CI237">
        <v>875000</v>
      </c>
      <c r="CJ237" t="s">
        <v>210</v>
      </c>
      <c r="CK237" t="s">
        <v>151</v>
      </c>
      <c r="CL237" t="s">
        <v>151</v>
      </c>
      <c r="CM237" t="s">
        <v>10775</v>
      </c>
      <c r="CN237" s="27">
        <v>36517</v>
      </c>
      <c r="CO237">
        <v>575000</v>
      </c>
      <c r="CP237" t="s">
        <v>210</v>
      </c>
      <c r="CQ237" t="s">
        <v>151</v>
      </c>
      <c r="CR237" t="s">
        <v>151</v>
      </c>
      <c r="CS237" t="s">
        <v>10776</v>
      </c>
      <c r="CT237" s="27">
        <v>28887</v>
      </c>
      <c r="CU237">
        <v>111200</v>
      </c>
      <c r="CV237" t="s">
        <v>150</v>
      </c>
      <c r="CW237" t="s">
        <v>151</v>
      </c>
      <c r="CX237" t="s">
        <v>151</v>
      </c>
      <c r="CY237" t="s">
        <v>10777</v>
      </c>
      <c r="CZ237" t="s">
        <v>10778</v>
      </c>
      <c r="DA237" t="s">
        <v>154</v>
      </c>
      <c r="DB237" t="s">
        <v>299</v>
      </c>
      <c r="DE237">
        <v>1</v>
      </c>
      <c r="DF237">
        <v>1979</v>
      </c>
      <c r="DG237" t="s">
        <v>10779</v>
      </c>
      <c r="DH237">
        <v>7</v>
      </c>
      <c r="DI237" s="128" t="s">
        <v>156</v>
      </c>
      <c r="DJ2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7" s="130">
        <f>Table13[[#This Row],[JUST]]*Table13[[#This Row],[Storm Millage]]/1000</f>
        <v>0</v>
      </c>
      <c r="DL2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37" s="136">
        <f>Table13[[#This Row],[JUST]]*Table13[[#This Row],[Recreational Millage]]/1000</f>
        <v>3555.7883026797012</v>
      </c>
      <c r="DN237" s="137">
        <f>Table13[[#This Row],[Recreational Assessment]]+Table13[[#This Row],[Storm Assessment]]</f>
        <v>3555.7883026797012</v>
      </c>
      <c r="DO237" s="145" t="e">
        <f>Methodology!#REF!</f>
        <v>#REF!</v>
      </c>
      <c r="DP237" s="146" t="e">
        <f>(Table13[[#This Row],[JUST]]*Table13[[#This Row],[Ad Valorem Recreational Millage]])/1000</f>
        <v>#REF!</v>
      </c>
    </row>
    <row r="238" spans="1:120" x14ac:dyDescent="0.3">
      <c r="A238">
        <v>691</v>
      </c>
      <c r="B238">
        <v>1</v>
      </c>
      <c r="C238" s="165" t="s">
        <v>5753</v>
      </c>
      <c r="D238" t="s">
        <v>131</v>
      </c>
      <c r="E238" t="s">
        <v>5754</v>
      </c>
      <c r="F238">
        <v>10004168</v>
      </c>
      <c r="G238" s="32" t="s">
        <v>181</v>
      </c>
      <c r="I238" t="s">
        <v>226</v>
      </c>
      <c r="J238">
        <v>1</v>
      </c>
      <c r="K238">
        <v>75</v>
      </c>
      <c r="L238">
        <v>110</v>
      </c>
      <c r="M238">
        <v>0.23200000000000001</v>
      </c>
      <c r="N238" t="s">
        <v>135</v>
      </c>
      <c r="O238" t="s">
        <v>136</v>
      </c>
      <c r="R238" t="s">
        <v>227</v>
      </c>
      <c r="S238" t="s">
        <v>140</v>
      </c>
      <c r="T238">
        <v>100</v>
      </c>
      <c r="U238" t="s">
        <v>511</v>
      </c>
      <c r="W238" t="s">
        <v>5755</v>
      </c>
      <c r="X238" t="s">
        <v>5756</v>
      </c>
      <c r="Y238" t="s">
        <v>3475</v>
      </c>
      <c r="AA238" t="s">
        <v>145</v>
      </c>
      <c r="AB238" t="s">
        <v>146</v>
      </c>
      <c r="AC238" s="30">
        <v>841415</v>
      </c>
      <c r="AD238">
        <v>841415</v>
      </c>
      <c r="AE238">
        <v>791415</v>
      </c>
      <c r="AF238">
        <v>743000</v>
      </c>
      <c r="AG238">
        <v>95502</v>
      </c>
      <c r="AH238">
        <v>0</v>
      </c>
      <c r="AI238">
        <v>2913</v>
      </c>
      <c r="AJ238">
        <v>456</v>
      </c>
      <c r="AK238">
        <v>0</v>
      </c>
      <c r="AL238">
        <v>0</v>
      </c>
      <c r="AM238">
        <v>0</v>
      </c>
      <c r="AN238">
        <v>50000</v>
      </c>
      <c r="AO238">
        <v>0</v>
      </c>
      <c r="AP238">
        <v>0</v>
      </c>
      <c r="AQ238">
        <v>0</v>
      </c>
      <c r="AR238">
        <v>0</v>
      </c>
      <c r="AS238">
        <v>1</v>
      </c>
      <c r="AT238">
        <v>1982</v>
      </c>
      <c r="AV238">
        <v>3923</v>
      </c>
      <c r="AW238">
        <v>1335</v>
      </c>
      <c r="AX238">
        <v>1</v>
      </c>
      <c r="AY238">
        <v>3</v>
      </c>
      <c r="AZ238">
        <v>2</v>
      </c>
      <c r="BA238" t="s">
        <v>233</v>
      </c>
      <c r="BB238" t="s">
        <v>233</v>
      </c>
      <c r="BS238" t="s">
        <v>5757</v>
      </c>
      <c r="BT238" t="s">
        <v>5758</v>
      </c>
      <c r="BV238" t="s">
        <v>5759</v>
      </c>
      <c r="BX238" t="s">
        <v>819</v>
      </c>
      <c r="BY238" t="s">
        <v>331</v>
      </c>
      <c r="BZ238" t="s">
        <v>820</v>
      </c>
      <c r="CB238" s="27">
        <v>35489</v>
      </c>
      <c r="CC238">
        <v>360000</v>
      </c>
      <c r="CD238" t="s">
        <v>210</v>
      </c>
      <c r="CE238" t="s">
        <v>151</v>
      </c>
      <c r="CF238" t="s">
        <v>181</v>
      </c>
      <c r="CG238" t="s">
        <v>5760</v>
      </c>
      <c r="CH238" s="27">
        <v>34182</v>
      </c>
      <c r="CI238">
        <v>131000</v>
      </c>
      <c r="CJ238" t="s">
        <v>210</v>
      </c>
      <c r="CK238" t="s">
        <v>181</v>
      </c>
      <c r="CL238" t="s">
        <v>181</v>
      </c>
      <c r="CM238" t="s">
        <v>5761</v>
      </c>
      <c r="CN238" s="27">
        <v>33359</v>
      </c>
      <c r="CO238">
        <v>333300</v>
      </c>
      <c r="CP238" t="s">
        <v>210</v>
      </c>
      <c r="CQ238" t="s">
        <v>151</v>
      </c>
      <c r="CR238" t="s">
        <v>151</v>
      </c>
      <c r="CS238" t="s">
        <v>5762</v>
      </c>
      <c r="CZ238" t="s">
        <v>5763</v>
      </c>
      <c r="DA238" t="s">
        <v>154</v>
      </c>
      <c r="DB238" t="s">
        <v>299</v>
      </c>
      <c r="DE238">
        <v>1</v>
      </c>
      <c r="DF238">
        <v>1900</v>
      </c>
      <c r="DG238" t="s">
        <v>5764</v>
      </c>
      <c r="DH238">
        <v>7</v>
      </c>
      <c r="DI238" s="128" t="s">
        <v>156</v>
      </c>
      <c r="DJ2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8" s="130">
        <f>Table13[[#This Row],[JUST]]*Table13[[#This Row],[Storm Millage]]/1000</f>
        <v>0</v>
      </c>
      <c r="DL2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38" s="136">
        <f>Table13[[#This Row],[JUST]]*Table13[[#This Row],[Recreational Millage]]/1000</f>
        <v>3576.3987715245908</v>
      </c>
      <c r="DN238" s="137">
        <f>Table13[[#This Row],[Recreational Assessment]]+Table13[[#This Row],[Storm Assessment]]</f>
        <v>3576.3987715245908</v>
      </c>
      <c r="DO238" s="145" t="e">
        <f>Methodology!#REF!</f>
        <v>#REF!</v>
      </c>
      <c r="DP238" s="146" t="e">
        <f>(Table13[[#This Row],[JUST]]*Table13[[#This Row],[Ad Valorem Recreational Millage]])/1000</f>
        <v>#REF!</v>
      </c>
    </row>
    <row r="239" spans="1:120" x14ac:dyDescent="0.3">
      <c r="A239">
        <v>269</v>
      </c>
      <c r="B239">
        <v>1</v>
      </c>
      <c r="C239" s="165" t="s">
        <v>5379</v>
      </c>
      <c r="D239" t="s">
        <v>216</v>
      </c>
      <c r="E239" t="s">
        <v>438</v>
      </c>
      <c r="F239">
        <v>10004629</v>
      </c>
      <c r="G239" s="32" t="s">
        <v>196</v>
      </c>
      <c r="H239" t="s">
        <v>299</v>
      </c>
      <c r="I239" t="s">
        <v>226</v>
      </c>
      <c r="J239">
        <v>1</v>
      </c>
      <c r="K239">
        <v>0</v>
      </c>
      <c r="L239">
        <v>0</v>
      </c>
      <c r="M239">
        <v>2.4549999999999999E-2</v>
      </c>
      <c r="N239" t="s">
        <v>135</v>
      </c>
      <c r="O239" t="s">
        <v>136</v>
      </c>
      <c r="S239" t="s">
        <v>140</v>
      </c>
      <c r="T239">
        <v>410</v>
      </c>
      <c r="U239" t="s">
        <v>5334</v>
      </c>
      <c r="V239" t="s">
        <v>205</v>
      </c>
      <c r="W239" t="s">
        <v>5380</v>
      </c>
      <c r="X239" t="s">
        <v>5336</v>
      </c>
      <c r="Y239" t="s">
        <v>5229</v>
      </c>
      <c r="Z239" t="s">
        <v>3314</v>
      </c>
      <c r="AA239" t="s">
        <v>145</v>
      </c>
      <c r="AB239" t="s">
        <v>146</v>
      </c>
      <c r="AC239" s="119">
        <v>441703</v>
      </c>
      <c r="AD239">
        <v>147584</v>
      </c>
      <c r="AE239">
        <v>147584</v>
      </c>
      <c r="AF239">
        <v>0</v>
      </c>
      <c r="AG239">
        <v>441703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 s="32">
        <v>0</v>
      </c>
      <c r="AO239">
        <v>0</v>
      </c>
      <c r="AP239">
        <v>0</v>
      </c>
      <c r="AQ239">
        <v>0</v>
      </c>
      <c r="AR239">
        <v>0</v>
      </c>
      <c r="AS239">
        <v>1</v>
      </c>
      <c r="AT239">
        <v>1981</v>
      </c>
      <c r="AV239">
        <v>460</v>
      </c>
      <c r="AW239">
        <v>460</v>
      </c>
      <c r="AX239">
        <v>1</v>
      </c>
      <c r="AY239">
        <v>1</v>
      </c>
      <c r="AZ239">
        <v>1</v>
      </c>
      <c r="BC239" t="s">
        <v>233</v>
      </c>
      <c r="BS239" t="s">
        <v>5351</v>
      </c>
      <c r="BV239" t="s">
        <v>4142</v>
      </c>
      <c r="BX239" t="s">
        <v>4143</v>
      </c>
      <c r="BY239" t="s">
        <v>711</v>
      </c>
      <c r="BZ239" t="s">
        <v>4144</v>
      </c>
      <c r="CB239" s="27">
        <v>31990</v>
      </c>
      <c r="CC239">
        <v>62900</v>
      </c>
      <c r="CD239" t="s">
        <v>210</v>
      </c>
      <c r="CE239" t="s">
        <v>151</v>
      </c>
      <c r="CF239" t="s">
        <v>151</v>
      </c>
      <c r="CG239" t="s">
        <v>5381</v>
      </c>
      <c r="CH239" s="27">
        <v>29738</v>
      </c>
      <c r="CI239">
        <v>65000</v>
      </c>
      <c r="CJ239" t="s">
        <v>210</v>
      </c>
      <c r="CK239" t="s">
        <v>151</v>
      </c>
      <c r="CL239" t="s">
        <v>151</v>
      </c>
      <c r="CM239" t="s">
        <v>5382</v>
      </c>
      <c r="CZ239" t="s">
        <v>5383</v>
      </c>
      <c r="DA239" t="s">
        <v>154</v>
      </c>
      <c r="DB239" t="s">
        <v>242</v>
      </c>
      <c r="DE239">
        <v>1</v>
      </c>
      <c r="DF239">
        <v>1982</v>
      </c>
      <c r="DG239" t="s">
        <v>5384</v>
      </c>
      <c r="DH239">
        <v>7</v>
      </c>
      <c r="DI239" s="128" t="s">
        <v>156</v>
      </c>
      <c r="DJ2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39" s="130">
        <f>Table13[[#This Row],[JUST]]*Table13[[#This Row],[Storm Millage]]/1000</f>
        <v>0</v>
      </c>
      <c r="DL2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39" s="136">
        <f>Table13[[#This Row],[JUST]]*Table13[[#This Row],[Recreational Millage]]/1000</f>
        <v>3622.9091221157728</v>
      </c>
      <c r="DN239" s="137">
        <f>Table13[[#This Row],[Recreational Assessment]]+Table13[[#This Row],[Storm Assessment]]</f>
        <v>3622.9091221157728</v>
      </c>
      <c r="DO239" s="145" t="e">
        <f>Methodology!#REF!</f>
        <v>#REF!</v>
      </c>
      <c r="DP239" s="146" t="e">
        <f>(Table13[[#This Row],[JUST]]*Table13[[#This Row],[Ad Valorem Recreational Millage]])/1000</f>
        <v>#REF!</v>
      </c>
    </row>
    <row r="240" spans="1:120" x14ac:dyDescent="0.3">
      <c r="A240">
        <v>146</v>
      </c>
      <c r="B240">
        <v>1</v>
      </c>
      <c r="C240" s="165" t="s">
        <v>7473</v>
      </c>
      <c r="D240" t="s">
        <v>1128</v>
      </c>
      <c r="E240" t="s">
        <v>3775</v>
      </c>
      <c r="F240">
        <v>10004838</v>
      </c>
      <c r="G240" s="32" t="s">
        <v>196</v>
      </c>
      <c r="H240" t="s">
        <v>299</v>
      </c>
      <c r="I240" t="s">
        <v>778</v>
      </c>
      <c r="J240">
        <v>0</v>
      </c>
      <c r="K240">
        <v>0</v>
      </c>
      <c r="L240">
        <v>0</v>
      </c>
      <c r="M240">
        <v>4.197E-2</v>
      </c>
      <c r="N240" t="s">
        <v>135</v>
      </c>
      <c r="O240" t="s">
        <v>136</v>
      </c>
      <c r="S240" t="s">
        <v>140</v>
      </c>
      <c r="T240">
        <v>421</v>
      </c>
      <c r="U240" t="s">
        <v>3911</v>
      </c>
      <c r="V240" t="s">
        <v>205</v>
      </c>
      <c r="W240" t="s">
        <v>7474</v>
      </c>
      <c r="X240" t="s">
        <v>7475</v>
      </c>
      <c r="Y240" t="s">
        <v>189</v>
      </c>
      <c r="Z240" t="s">
        <v>5182</v>
      </c>
      <c r="AA240" t="s">
        <v>145</v>
      </c>
      <c r="AB240" t="s">
        <v>146</v>
      </c>
      <c r="AC240" s="30">
        <v>855143</v>
      </c>
      <c r="AD240">
        <v>540845</v>
      </c>
      <c r="AE240">
        <v>490845</v>
      </c>
      <c r="AF240">
        <v>0</v>
      </c>
      <c r="AG240">
        <v>855143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50000</v>
      </c>
      <c r="AO240">
        <v>0</v>
      </c>
      <c r="AP240">
        <v>0</v>
      </c>
      <c r="AQ240">
        <v>0</v>
      </c>
      <c r="AR240">
        <v>0</v>
      </c>
      <c r="AS240">
        <v>1</v>
      </c>
      <c r="AT240">
        <v>1979</v>
      </c>
      <c r="AV240">
        <v>1285</v>
      </c>
      <c r="AW240">
        <v>1285</v>
      </c>
      <c r="AX240">
        <v>1</v>
      </c>
      <c r="AY240">
        <v>2</v>
      </c>
      <c r="AZ240">
        <v>2</v>
      </c>
      <c r="BC240" t="s">
        <v>233</v>
      </c>
      <c r="BD240" t="s">
        <v>233</v>
      </c>
      <c r="BS240" t="s">
        <v>7476</v>
      </c>
      <c r="BV240" t="s">
        <v>7477</v>
      </c>
      <c r="BX240" t="s">
        <v>145</v>
      </c>
      <c r="BY240" t="s">
        <v>149</v>
      </c>
      <c r="BZ240" t="s">
        <v>146</v>
      </c>
      <c r="CB240" s="27">
        <v>32994</v>
      </c>
      <c r="CC240">
        <v>450000</v>
      </c>
      <c r="CD240" t="s">
        <v>210</v>
      </c>
      <c r="CE240" t="s">
        <v>151</v>
      </c>
      <c r="CF240" t="s">
        <v>151</v>
      </c>
      <c r="CG240" t="s">
        <v>7478</v>
      </c>
      <c r="CH240" s="27">
        <v>30437</v>
      </c>
      <c r="CI240">
        <v>237000</v>
      </c>
      <c r="CJ240" t="s">
        <v>210</v>
      </c>
      <c r="CK240" t="s">
        <v>151</v>
      </c>
      <c r="CL240" t="s">
        <v>151</v>
      </c>
      <c r="CM240" t="s">
        <v>7479</v>
      </c>
      <c r="CZ240" t="s">
        <v>7480</v>
      </c>
      <c r="DA240" t="s">
        <v>154</v>
      </c>
      <c r="DB240" t="s">
        <v>242</v>
      </c>
      <c r="DE240">
        <v>1</v>
      </c>
      <c r="DF240">
        <v>1979</v>
      </c>
      <c r="DG240" t="s">
        <v>7481</v>
      </c>
      <c r="DH240">
        <v>7</v>
      </c>
      <c r="DI240" s="128" t="s">
        <v>156</v>
      </c>
      <c r="DJ2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0" s="130">
        <f>Table13[[#This Row],[JUST]]*Table13[[#This Row],[Storm Millage]]/1000</f>
        <v>0</v>
      </c>
      <c r="DL2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40" s="136">
        <f>Table13[[#This Row],[JUST]]*Table13[[#This Row],[Recreational Millage]]/1000</f>
        <v>3634.7490532945731</v>
      </c>
      <c r="DN240" s="137">
        <f>Table13[[#This Row],[Recreational Assessment]]+Table13[[#This Row],[Storm Assessment]]</f>
        <v>3634.7490532945731</v>
      </c>
      <c r="DO240" s="145" t="e">
        <f>Methodology!#REF!</f>
        <v>#REF!</v>
      </c>
      <c r="DP240" s="146" t="e">
        <f>(Table13[[#This Row],[JUST]]*Table13[[#This Row],[Ad Valorem Recreational Millage]])/1000</f>
        <v>#REF!</v>
      </c>
    </row>
    <row r="241" spans="1:120" x14ac:dyDescent="0.3">
      <c r="A241">
        <v>275</v>
      </c>
      <c r="B241">
        <v>1</v>
      </c>
      <c r="C241" s="165" t="s">
        <v>7241</v>
      </c>
      <c r="D241" t="s">
        <v>777</v>
      </c>
      <c r="E241" t="s">
        <v>1114</v>
      </c>
      <c r="F241">
        <v>10004882</v>
      </c>
      <c r="G241" s="32" t="s">
        <v>196</v>
      </c>
      <c r="H241" t="s">
        <v>299</v>
      </c>
      <c r="I241" t="s">
        <v>778</v>
      </c>
      <c r="J241">
        <v>0</v>
      </c>
      <c r="K241">
        <v>0</v>
      </c>
      <c r="L241">
        <v>0</v>
      </c>
      <c r="M241">
        <v>0.14036000000000001</v>
      </c>
      <c r="N241" t="s">
        <v>135</v>
      </c>
      <c r="O241" t="s">
        <v>136</v>
      </c>
      <c r="P241" t="s">
        <v>137</v>
      </c>
      <c r="Q241" t="s">
        <v>138</v>
      </c>
      <c r="S241" t="s">
        <v>140</v>
      </c>
      <c r="V241" t="s">
        <v>205</v>
      </c>
      <c r="W241" t="s">
        <v>7242</v>
      </c>
      <c r="X241" t="s">
        <v>7230</v>
      </c>
      <c r="Y241" t="s">
        <v>189</v>
      </c>
      <c r="Z241" t="s">
        <v>1116</v>
      </c>
      <c r="AA241" t="s">
        <v>145</v>
      </c>
      <c r="AB241" t="s">
        <v>146</v>
      </c>
      <c r="AC241" s="30">
        <v>868870</v>
      </c>
      <c r="AD241">
        <v>460911</v>
      </c>
      <c r="AE241">
        <v>410411</v>
      </c>
      <c r="AF241">
        <v>0</v>
      </c>
      <c r="AG241">
        <v>868870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50000</v>
      </c>
      <c r="AO241">
        <v>0</v>
      </c>
      <c r="AP241">
        <v>0</v>
      </c>
      <c r="AQ241">
        <v>500</v>
      </c>
      <c r="AR241">
        <v>0</v>
      </c>
      <c r="AS241">
        <v>1</v>
      </c>
      <c r="AT241">
        <v>1982</v>
      </c>
      <c r="AV241">
        <v>1132</v>
      </c>
      <c r="AW241">
        <v>1132</v>
      </c>
      <c r="AX241">
        <v>2</v>
      </c>
      <c r="AY241">
        <v>2</v>
      </c>
      <c r="AZ241">
        <v>2</v>
      </c>
      <c r="BD241" t="s">
        <v>233</v>
      </c>
      <c r="BS241" t="s">
        <v>7243</v>
      </c>
      <c r="BT241" t="s">
        <v>7244</v>
      </c>
      <c r="BV241" t="s">
        <v>7245</v>
      </c>
      <c r="BX241" t="s">
        <v>145</v>
      </c>
      <c r="BY241" t="s">
        <v>149</v>
      </c>
      <c r="BZ241" t="s">
        <v>146</v>
      </c>
      <c r="CB241" s="27">
        <v>31594</v>
      </c>
      <c r="CC241">
        <v>178500</v>
      </c>
      <c r="CD241" t="s">
        <v>210</v>
      </c>
      <c r="CE241" t="s">
        <v>181</v>
      </c>
      <c r="CF241" t="s">
        <v>181</v>
      </c>
      <c r="CG241" t="s">
        <v>7246</v>
      </c>
      <c r="CH241" s="27">
        <v>30042</v>
      </c>
      <c r="CI241">
        <v>162500</v>
      </c>
      <c r="CJ241" t="s">
        <v>210</v>
      </c>
      <c r="CK241" t="s">
        <v>151</v>
      </c>
      <c r="CL241" t="s">
        <v>151</v>
      </c>
      <c r="CM241" t="s">
        <v>7247</v>
      </c>
      <c r="CZ241" t="s">
        <v>7248</v>
      </c>
      <c r="DA241" t="s">
        <v>154</v>
      </c>
      <c r="DB241" t="s">
        <v>242</v>
      </c>
      <c r="DE241">
        <v>1</v>
      </c>
      <c r="DF241">
        <v>1983</v>
      </c>
      <c r="DG241" t="s">
        <v>7249</v>
      </c>
      <c r="DH241">
        <v>7</v>
      </c>
      <c r="DI241" s="128" t="s">
        <v>156</v>
      </c>
      <c r="DJ2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1" s="130">
        <f>Table13[[#This Row],[JUST]]*Table13[[#This Row],[Storm Millage]]/1000</f>
        <v>0</v>
      </c>
      <c r="DL2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41" s="136">
        <f>Table13[[#This Row],[JUST]]*Table13[[#This Row],[Recreational Millage]]/1000</f>
        <v>3693.0950846069668</v>
      </c>
      <c r="DN241" s="137">
        <f>Table13[[#This Row],[Recreational Assessment]]+Table13[[#This Row],[Storm Assessment]]</f>
        <v>3693.0950846069668</v>
      </c>
      <c r="DO241" s="145" t="e">
        <f>Methodology!#REF!</f>
        <v>#REF!</v>
      </c>
      <c r="DP241" s="146" t="e">
        <f>(Table13[[#This Row],[JUST]]*Table13[[#This Row],[Ad Valorem Recreational Millage]])/1000</f>
        <v>#REF!</v>
      </c>
    </row>
    <row r="242" spans="1:120" x14ac:dyDescent="0.3">
      <c r="A242">
        <v>376</v>
      </c>
      <c r="B242">
        <v>1</v>
      </c>
      <c r="C242" s="165" t="s">
        <v>7482</v>
      </c>
      <c r="D242" t="s">
        <v>1128</v>
      </c>
      <c r="E242" t="s">
        <v>3818</v>
      </c>
      <c r="F242">
        <v>10004839</v>
      </c>
      <c r="G242" s="32" t="s">
        <v>196</v>
      </c>
      <c r="H242" t="s">
        <v>299</v>
      </c>
      <c r="I242" t="s">
        <v>778</v>
      </c>
      <c r="J242">
        <v>0</v>
      </c>
      <c r="K242">
        <v>0</v>
      </c>
      <c r="L242">
        <v>0</v>
      </c>
      <c r="M242">
        <v>4.197E-2</v>
      </c>
      <c r="N242" t="s">
        <v>135</v>
      </c>
      <c r="O242" t="s">
        <v>136</v>
      </c>
      <c r="S242" t="s">
        <v>140</v>
      </c>
      <c r="T242">
        <v>421</v>
      </c>
      <c r="U242" t="s">
        <v>3911</v>
      </c>
      <c r="V242" t="s">
        <v>205</v>
      </c>
      <c r="W242" t="s">
        <v>7483</v>
      </c>
      <c r="X242" t="s">
        <v>7475</v>
      </c>
      <c r="Y242" t="s">
        <v>189</v>
      </c>
      <c r="Z242" t="s">
        <v>5192</v>
      </c>
      <c r="AA242" t="s">
        <v>145</v>
      </c>
      <c r="AB242" t="s">
        <v>146</v>
      </c>
      <c r="AC242" s="30">
        <v>875330</v>
      </c>
      <c r="AD242">
        <v>824208</v>
      </c>
      <c r="AE242">
        <v>774208</v>
      </c>
      <c r="AF242">
        <v>0</v>
      </c>
      <c r="AG242">
        <v>875330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50000</v>
      </c>
      <c r="AO242">
        <v>0</v>
      </c>
      <c r="AP242">
        <v>0</v>
      </c>
      <c r="AQ242">
        <v>0</v>
      </c>
      <c r="AR242">
        <v>0</v>
      </c>
      <c r="AS242">
        <v>1</v>
      </c>
      <c r="AT242">
        <v>1979</v>
      </c>
      <c r="AV242">
        <v>1285</v>
      </c>
      <c r="AW242">
        <v>1285</v>
      </c>
      <c r="AX242">
        <v>1</v>
      </c>
      <c r="AY242">
        <v>2</v>
      </c>
      <c r="AZ242">
        <v>2</v>
      </c>
      <c r="BC242" t="s">
        <v>233</v>
      </c>
      <c r="BD242" t="s">
        <v>233</v>
      </c>
      <c r="BS242" t="s">
        <v>7484</v>
      </c>
      <c r="BV242" t="s">
        <v>7485</v>
      </c>
      <c r="BX242" t="s">
        <v>145</v>
      </c>
      <c r="BY242" t="s">
        <v>149</v>
      </c>
      <c r="BZ242" t="s">
        <v>146</v>
      </c>
      <c r="CB242" s="27">
        <v>42426</v>
      </c>
      <c r="CC242">
        <v>1100000</v>
      </c>
      <c r="CD242" t="s">
        <v>210</v>
      </c>
      <c r="CE242" t="s">
        <v>181</v>
      </c>
      <c r="CF242" t="s">
        <v>181</v>
      </c>
      <c r="CG242" t="s">
        <v>7486</v>
      </c>
      <c r="CH242" s="27">
        <v>39065</v>
      </c>
      <c r="CI242">
        <v>461500</v>
      </c>
      <c r="CJ242" t="s">
        <v>210</v>
      </c>
      <c r="CK242" t="s">
        <v>383</v>
      </c>
      <c r="CL242" t="s">
        <v>383</v>
      </c>
      <c r="CM242" t="s">
        <v>7487</v>
      </c>
      <c r="CN242" s="27">
        <v>33512</v>
      </c>
      <c r="CO242">
        <v>455000</v>
      </c>
      <c r="CP242" t="s">
        <v>210</v>
      </c>
      <c r="CQ242" t="s">
        <v>151</v>
      </c>
      <c r="CR242" t="s">
        <v>151</v>
      </c>
      <c r="CS242" t="s">
        <v>7488</v>
      </c>
      <c r="CZ242" t="s">
        <v>7489</v>
      </c>
      <c r="DA242" t="s">
        <v>154</v>
      </c>
      <c r="DB242" t="s">
        <v>242</v>
      </c>
      <c r="DE242">
        <v>1</v>
      </c>
      <c r="DF242">
        <v>1979</v>
      </c>
      <c r="DG242" t="s">
        <v>7490</v>
      </c>
      <c r="DH242">
        <v>7</v>
      </c>
      <c r="DI242" s="128" t="s">
        <v>156</v>
      </c>
      <c r="DJ2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2" s="130">
        <f>Table13[[#This Row],[JUST]]*Table13[[#This Row],[Storm Millage]]/1000</f>
        <v>0</v>
      </c>
      <c r="DL2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42" s="136">
        <f>Table13[[#This Row],[JUST]]*Table13[[#This Row],[Recreational Millage]]/1000</f>
        <v>3720.5530406263497</v>
      </c>
      <c r="DN242" s="137">
        <f>Table13[[#This Row],[Recreational Assessment]]+Table13[[#This Row],[Storm Assessment]]</f>
        <v>3720.5530406263497</v>
      </c>
      <c r="DO242" s="145" t="e">
        <f>Methodology!#REF!</f>
        <v>#REF!</v>
      </c>
      <c r="DP242" s="146" t="e">
        <f>(Table13[[#This Row],[JUST]]*Table13[[#This Row],[Ad Valorem Recreational Millage]])/1000</f>
        <v>#REF!</v>
      </c>
    </row>
    <row r="243" spans="1:120" x14ac:dyDescent="0.3">
      <c r="A243">
        <v>903</v>
      </c>
      <c r="B243">
        <v>1</v>
      </c>
      <c r="C243" s="165" t="s">
        <v>6243</v>
      </c>
      <c r="D243" t="s">
        <v>3790</v>
      </c>
      <c r="E243" t="s">
        <v>6244</v>
      </c>
      <c r="F243">
        <v>10004750</v>
      </c>
      <c r="G243" s="32" t="s">
        <v>181</v>
      </c>
      <c r="I243" t="s">
        <v>226</v>
      </c>
      <c r="J243">
        <v>1</v>
      </c>
      <c r="K243">
        <v>0</v>
      </c>
      <c r="L243">
        <v>0</v>
      </c>
      <c r="M243">
        <v>0.22600000000000001</v>
      </c>
      <c r="N243" t="s">
        <v>135</v>
      </c>
      <c r="O243" t="s">
        <v>136</v>
      </c>
      <c r="R243" t="s">
        <v>227</v>
      </c>
      <c r="S243" t="s">
        <v>140</v>
      </c>
      <c r="T243">
        <v>100</v>
      </c>
      <c r="U243" t="s">
        <v>511</v>
      </c>
      <c r="W243" t="s">
        <v>6245</v>
      </c>
      <c r="X243" t="s">
        <v>3672</v>
      </c>
      <c r="Y243" t="s">
        <v>5569</v>
      </c>
      <c r="AA243" t="s">
        <v>145</v>
      </c>
      <c r="AB243" t="s">
        <v>146</v>
      </c>
      <c r="AC243" s="30">
        <v>894715</v>
      </c>
      <c r="AD243">
        <v>485631</v>
      </c>
      <c r="AE243">
        <v>435631</v>
      </c>
      <c r="AF243">
        <v>675000</v>
      </c>
      <c r="AG243">
        <v>207209</v>
      </c>
      <c r="AH243">
        <v>1176</v>
      </c>
      <c r="AI243">
        <v>11330</v>
      </c>
      <c r="AJ243">
        <v>0</v>
      </c>
      <c r="AK243">
        <v>0</v>
      </c>
      <c r="AL243">
        <v>0</v>
      </c>
      <c r="AM243">
        <v>0</v>
      </c>
      <c r="AN243">
        <v>50000</v>
      </c>
      <c r="AO243">
        <v>0</v>
      </c>
      <c r="AP243">
        <v>0</v>
      </c>
      <c r="AQ243">
        <v>500</v>
      </c>
      <c r="AR243">
        <v>0</v>
      </c>
      <c r="AS243">
        <v>1</v>
      </c>
      <c r="AT243">
        <v>1998</v>
      </c>
      <c r="AV243">
        <v>4540</v>
      </c>
      <c r="AW243">
        <v>1777</v>
      </c>
      <c r="AX243">
        <v>1</v>
      </c>
      <c r="AY243">
        <v>3</v>
      </c>
      <c r="AZ243">
        <v>2</v>
      </c>
      <c r="BB243" t="s">
        <v>233</v>
      </c>
      <c r="BC243" t="s">
        <v>233</v>
      </c>
      <c r="BS243" t="s">
        <v>6246</v>
      </c>
      <c r="BT243" t="s">
        <v>6247</v>
      </c>
      <c r="BV243" t="s">
        <v>6248</v>
      </c>
      <c r="BX243" t="s">
        <v>145</v>
      </c>
      <c r="BY243" t="s">
        <v>149</v>
      </c>
      <c r="BZ243" t="s">
        <v>146</v>
      </c>
      <c r="CB243" s="27">
        <v>35125</v>
      </c>
      <c r="CC243">
        <v>185000</v>
      </c>
      <c r="CD243" t="s">
        <v>150</v>
      </c>
      <c r="CE243" t="s">
        <v>151</v>
      </c>
      <c r="CF243" t="s">
        <v>151</v>
      </c>
      <c r="CG243" t="s">
        <v>6249</v>
      </c>
      <c r="CH243" s="27">
        <v>30621</v>
      </c>
      <c r="CI243">
        <v>172000</v>
      </c>
      <c r="CJ243" t="s">
        <v>150</v>
      </c>
      <c r="CK243" t="s">
        <v>208</v>
      </c>
      <c r="CL243" t="s">
        <v>208</v>
      </c>
      <c r="CM243" t="s">
        <v>6250</v>
      </c>
      <c r="CZ243" t="s">
        <v>6251</v>
      </c>
      <c r="DA243" t="s">
        <v>154</v>
      </c>
      <c r="DB243" t="s">
        <v>299</v>
      </c>
      <c r="DE243">
        <v>1</v>
      </c>
      <c r="DF243">
        <v>1994</v>
      </c>
      <c r="DG243" t="s">
        <v>6252</v>
      </c>
      <c r="DH243">
        <v>7</v>
      </c>
      <c r="DI243" s="128" t="s">
        <v>156</v>
      </c>
      <c r="DJ2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3" s="130">
        <f>Table13[[#This Row],[JUST]]*Table13[[#This Row],[Storm Millage]]/1000</f>
        <v>0</v>
      </c>
      <c r="DL2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43" s="136">
        <f>Table13[[#This Row],[JUST]]*Table13[[#This Row],[Recreational Millage]]/1000</f>
        <v>3802.9481609724385</v>
      </c>
      <c r="DN243" s="137">
        <f>Table13[[#This Row],[Recreational Assessment]]+Table13[[#This Row],[Storm Assessment]]</f>
        <v>3802.9481609724385</v>
      </c>
      <c r="DO243" s="145" t="e">
        <f>Methodology!#REF!</f>
        <v>#REF!</v>
      </c>
      <c r="DP243" s="146" t="e">
        <f>(Table13[[#This Row],[JUST]]*Table13[[#This Row],[Ad Valorem Recreational Millage]])/1000</f>
        <v>#REF!</v>
      </c>
    </row>
    <row r="244" spans="1:120" x14ac:dyDescent="0.3">
      <c r="A244">
        <v>277</v>
      </c>
      <c r="B244">
        <v>1</v>
      </c>
      <c r="C244" s="165" t="s">
        <v>7653</v>
      </c>
      <c r="D244" t="s">
        <v>158</v>
      </c>
      <c r="E244" t="s">
        <v>3775</v>
      </c>
      <c r="F244">
        <v>10004865</v>
      </c>
      <c r="G244" s="32" t="s">
        <v>196</v>
      </c>
      <c r="H244" t="s">
        <v>299</v>
      </c>
      <c r="I244" t="s">
        <v>226</v>
      </c>
      <c r="J244">
        <v>1</v>
      </c>
      <c r="K244">
        <v>0</v>
      </c>
      <c r="L244">
        <v>0</v>
      </c>
      <c r="M244">
        <v>5.9830000000000001E-2</v>
      </c>
      <c r="N244" t="s">
        <v>135</v>
      </c>
      <c r="O244" t="s">
        <v>136</v>
      </c>
      <c r="S244" t="s">
        <v>140</v>
      </c>
      <c r="T244">
        <v>421</v>
      </c>
      <c r="U244" t="s">
        <v>3911</v>
      </c>
      <c r="V244" t="s">
        <v>205</v>
      </c>
      <c r="W244" t="s">
        <v>7654</v>
      </c>
      <c r="X244" t="s">
        <v>3777</v>
      </c>
      <c r="Y244" t="s">
        <v>189</v>
      </c>
      <c r="Z244" t="s">
        <v>7655</v>
      </c>
      <c r="AA244" t="s">
        <v>145</v>
      </c>
      <c r="AB244" t="s">
        <v>146</v>
      </c>
      <c r="AC244" s="30">
        <v>909245</v>
      </c>
      <c r="AD244">
        <v>527697</v>
      </c>
      <c r="AE244">
        <v>477697</v>
      </c>
      <c r="AF244">
        <v>0</v>
      </c>
      <c r="AG244">
        <v>909245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50000</v>
      </c>
      <c r="AO244">
        <v>0</v>
      </c>
      <c r="AP244">
        <v>0</v>
      </c>
      <c r="AQ244">
        <v>500</v>
      </c>
      <c r="AR244">
        <v>0</v>
      </c>
      <c r="AS244">
        <v>1</v>
      </c>
      <c r="AT244">
        <v>1981</v>
      </c>
      <c r="AV244">
        <v>1470</v>
      </c>
      <c r="AW244">
        <v>1470</v>
      </c>
      <c r="AX244">
        <v>1</v>
      </c>
      <c r="AY244">
        <v>3</v>
      </c>
      <c r="AZ244">
        <v>2</v>
      </c>
      <c r="BC244" t="s">
        <v>233</v>
      </c>
      <c r="BD244" t="s">
        <v>233</v>
      </c>
      <c r="BS244" t="s">
        <v>7656</v>
      </c>
      <c r="BT244" t="s">
        <v>7657</v>
      </c>
      <c r="BV244" t="s">
        <v>7658</v>
      </c>
      <c r="BX244" t="s">
        <v>532</v>
      </c>
      <c r="BY244" t="s">
        <v>171</v>
      </c>
      <c r="BZ244" t="s">
        <v>533</v>
      </c>
      <c r="CB244" s="27">
        <v>29891</v>
      </c>
      <c r="CC244">
        <v>175000</v>
      </c>
      <c r="CD244" t="s">
        <v>210</v>
      </c>
      <c r="CE244" t="s">
        <v>151</v>
      </c>
      <c r="CF244" t="s">
        <v>151</v>
      </c>
      <c r="CG244" t="s">
        <v>7659</v>
      </c>
      <c r="CZ244" t="s">
        <v>7660</v>
      </c>
      <c r="DA244" t="s">
        <v>154</v>
      </c>
      <c r="DB244" t="s">
        <v>242</v>
      </c>
      <c r="DE244">
        <v>1</v>
      </c>
      <c r="DF244">
        <v>1982</v>
      </c>
      <c r="DG244" t="s">
        <v>7661</v>
      </c>
      <c r="DH244">
        <v>7</v>
      </c>
      <c r="DI244" s="128" t="s">
        <v>156</v>
      </c>
      <c r="DJ2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4" s="130">
        <f>Table13[[#This Row],[JUST]]*Table13[[#This Row],[Storm Millage]]/1000</f>
        <v>0</v>
      </c>
      <c r="DL2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44" s="136">
        <f>Table13[[#This Row],[JUST]]*Table13[[#This Row],[Recreational Millage]]/1000</f>
        <v>3864.7073097281082</v>
      </c>
      <c r="DN244" s="137">
        <f>Table13[[#This Row],[Recreational Assessment]]+Table13[[#This Row],[Storm Assessment]]</f>
        <v>3864.7073097281082</v>
      </c>
      <c r="DO244" s="145" t="e">
        <f>Methodology!#REF!</f>
        <v>#REF!</v>
      </c>
      <c r="DP244" s="146" t="e">
        <f>(Table13[[#This Row],[JUST]]*Table13[[#This Row],[Ad Valorem Recreational Millage]])/1000</f>
        <v>#REF!</v>
      </c>
    </row>
    <row r="245" spans="1:120" x14ac:dyDescent="0.3">
      <c r="A245">
        <v>798</v>
      </c>
      <c r="B245">
        <v>1</v>
      </c>
      <c r="C245" s="165" t="s">
        <v>5727</v>
      </c>
      <c r="D245" t="s">
        <v>3790</v>
      </c>
      <c r="E245" t="s">
        <v>3191</v>
      </c>
      <c r="F245">
        <v>10004744</v>
      </c>
      <c r="G245" s="32" t="s">
        <v>181</v>
      </c>
      <c r="I245" t="s">
        <v>226</v>
      </c>
      <c r="J245">
        <v>1</v>
      </c>
      <c r="K245">
        <v>0</v>
      </c>
      <c r="L245">
        <v>0</v>
      </c>
      <c r="M245">
        <v>0.223</v>
      </c>
      <c r="N245" t="s">
        <v>135</v>
      </c>
      <c r="O245" t="s">
        <v>136</v>
      </c>
      <c r="P245" t="s">
        <v>137</v>
      </c>
      <c r="Q245" t="s">
        <v>138</v>
      </c>
      <c r="R245" t="s">
        <v>227</v>
      </c>
      <c r="S245" t="s">
        <v>140</v>
      </c>
      <c r="T245">
        <v>100</v>
      </c>
      <c r="U245" t="s">
        <v>511</v>
      </c>
      <c r="W245" t="s">
        <v>5728</v>
      </c>
      <c r="X245" t="s">
        <v>5715</v>
      </c>
      <c r="Y245" t="s">
        <v>5569</v>
      </c>
      <c r="AA245" t="s">
        <v>145</v>
      </c>
      <c r="AB245" t="s">
        <v>146</v>
      </c>
      <c r="AC245" s="30">
        <v>933479</v>
      </c>
      <c r="AD245">
        <v>853025</v>
      </c>
      <c r="AE245">
        <v>803025</v>
      </c>
      <c r="AF245">
        <v>675000</v>
      </c>
      <c r="AG245">
        <v>258479</v>
      </c>
      <c r="AH245">
        <v>0</v>
      </c>
      <c r="AI245">
        <v>21600</v>
      </c>
      <c r="AJ245">
        <v>0</v>
      </c>
      <c r="AK245">
        <v>0</v>
      </c>
      <c r="AL245">
        <v>0</v>
      </c>
      <c r="AM245">
        <v>0</v>
      </c>
      <c r="AN245">
        <v>50000</v>
      </c>
      <c r="AO245">
        <v>0</v>
      </c>
      <c r="AP245">
        <v>0</v>
      </c>
      <c r="AQ245">
        <v>0</v>
      </c>
      <c r="AR245">
        <v>0</v>
      </c>
      <c r="AS245">
        <v>1</v>
      </c>
      <c r="AT245">
        <v>1972</v>
      </c>
      <c r="AV245">
        <v>4080</v>
      </c>
      <c r="AW245">
        <v>2992</v>
      </c>
      <c r="AX245">
        <v>2</v>
      </c>
      <c r="AY245">
        <v>4</v>
      </c>
      <c r="AZ245">
        <v>3</v>
      </c>
      <c r="BA245" t="s">
        <v>233</v>
      </c>
      <c r="BC245" t="s">
        <v>233</v>
      </c>
      <c r="BS245" t="s">
        <v>5729</v>
      </c>
      <c r="BV245" t="s">
        <v>5730</v>
      </c>
      <c r="BX245" t="s">
        <v>145</v>
      </c>
      <c r="BY245" t="s">
        <v>149</v>
      </c>
      <c r="BZ245" t="s">
        <v>146</v>
      </c>
      <c r="CB245" s="27">
        <v>35534</v>
      </c>
      <c r="CC245">
        <v>415000</v>
      </c>
      <c r="CD245" t="s">
        <v>210</v>
      </c>
      <c r="CE245" t="s">
        <v>151</v>
      </c>
      <c r="CF245" t="s">
        <v>151</v>
      </c>
      <c r="CG245" t="s">
        <v>5731</v>
      </c>
      <c r="CH245" s="27">
        <v>34455</v>
      </c>
      <c r="CI245">
        <v>335000</v>
      </c>
      <c r="CJ245" t="s">
        <v>210</v>
      </c>
      <c r="CK245" t="s">
        <v>151</v>
      </c>
      <c r="CL245" t="s">
        <v>151</v>
      </c>
      <c r="CM245" t="s">
        <v>5732</v>
      </c>
      <c r="CN245" s="27">
        <v>26634</v>
      </c>
      <c r="CO245">
        <v>42000</v>
      </c>
      <c r="CP245" t="s">
        <v>210</v>
      </c>
      <c r="CQ245" t="s">
        <v>151</v>
      </c>
      <c r="CR245" t="s">
        <v>151</v>
      </c>
      <c r="CS245" t="s">
        <v>5733</v>
      </c>
      <c r="CZ245" t="s">
        <v>5734</v>
      </c>
      <c r="DA245" t="s">
        <v>154</v>
      </c>
      <c r="DB245" t="s">
        <v>299</v>
      </c>
      <c r="DE245">
        <v>1</v>
      </c>
      <c r="DF245">
        <v>1900</v>
      </c>
      <c r="DG245" t="s">
        <v>5735</v>
      </c>
      <c r="DH245">
        <v>7</v>
      </c>
      <c r="DI245" s="128" t="s">
        <v>156</v>
      </c>
      <c r="DJ2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5" s="130">
        <f>Table13[[#This Row],[JUST]]*Table13[[#This Row],[Storm Millage]]/1000</f>
        <v>0</v>
      </c>
      <c r="DL2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45" s="136">
        <f>Table13[[#This Row],[JUST]]*Table13[[#This Row],[Recreational Millage]]/1000</f>
        <v>3967.7128989190869</v>
      </c>
      <c r="DN245" s="137">
        <f>Table13[[#This Row],[Recreational Assessment]]+Table13[[#This Row],[Storm Assessment]]</f>
        <v>3967.7128989190869</v>
      </c>
      <c r="DO245" s="145" t="e">
        <f>Methodology!#REF!</f>
        <v>#REF!</v>
      </c>
      <c r="DP245" s="146" t="e">
        <f>(Table13[[#This Row],[JUST]]*Table13[[#This Row],[Ad Valorem Recreational Millage]])/1000</f>
        <v>#REF!</v>
      </c>
    </row>
    <row r="246" spans="1:120" x14ac:dyDescent="0.3">
      <c r="A246">
        <v>760</v>
      </c>
      <c r="B246">
        <v>1</v>
      </c>
      <c r="C246" s="165" t="s">
        <v>5410</v>
      </c>
      <c r="D246" t="s">
        <v>5411</v>
      </c>
      <c r="E246" t="s">
        <v>271</v>
      </c>
      <c r="F246">
        <v>10004205</v>
      </c>
      <c r="G246" s="32" t="s">
        <v>181</v>
      </c>
      <c r="I246" t="s">
        <v>226</v>
      </c>
      <c r="J246">
        <v>1</v>
      </c>
      <c r="K246">
        <v>0</v>
      </c>
      <c r="L246">
        <v>0</v>
      </c>
      <c r="M246">
        <v>0.21</v>
      </c>
      <c r="N246" t="s">
        <v>135</v>
      </c>
      <c r="O246" t="s">
        <v>136</v>
      </c>
      <c r="R246" t="s">
        <v>286</v>
      </c>
      <c r="S246" t="s">
        <v>140</v>
      </c>
      <c r="T246">
        <v>100</v>
      </c>
      <c r="U246" t="s">
        <v>511</v>
      </c>
      <c r="W246" t="s">
        <v>5412</v>
      </c>
      <c r="X246" t="s">
        <v>5413</v>
      </c>
      <c r="Y246" t="s">
        <v>5181</v>
      </c>
      <c r="AA246" t="s">
        <v>145</v>
      </c>
      <c r="AB246" t="s">
        <v>146</v>
      </c>
      <c r="AC246" s="30">
        <v>935362</v>
      </c>
      <c r="AD246">
        <v>349258</v>
      </c>
      <c r="AE246">
        <v>299258</v>
      </c>
      <c r="AF246">
        <v>810635</v>
      </c>
      <c r="AG246">
        <v>117176</v>
      </c>
      <c r="AH246">
        <v>7551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50000</v>
      </c>
      <c r="AO246">
        <v>0</v>
      </c>
      <c r="AP246">
        <v>0</v>
      </c>
      <c r="AQ246">
        <v>0</v>
      </c>
      <c r="AR246">
        <v>0</v>
      </c>
      <c r="AS246">
        <v>1</v>
      </c>
      <c r="AT246">
        <v>1975</v>
      </c>
      <c r="AV246">
        <v>2674</v>
      </c>
      <c r="AW246">
        <v>953</v>
      </c>
      <c r="AX246">
        <v>1</v>
      </c>
      <c r="AY246">
        <v>3</v>
      </c>
      <c r="AZ246">
        <v>3</v>
      </c>
      <c r="BA246" t="s">
        <v>233</v>
      </c>
      <c r="BB246" t="s">
        <v>233</v>
      </c>
      <c r="BS246" t="s">
        <v>5414</v>
      </c>
      <c r="BV246" t="s">
        <v>5415</v>
      </c>
      <c r="BX246" t="s">
        <v>145</v>
      </c>
      <c r="BY246" t="s">
        <v>149</v>
      </c>
      <c r="BZ246" t="s">
        <v>146</v>
      </c>
      <c r="CB246" s="27">
        <v>30651</v>
      </c>
      <c r="CC246">
        <v>175000</v>
      </c>
      <c r="CG246" t="s">
        <v>5416</v>
      </c>
      <c r="CZ246" t="s">
        <v>5417</v>
      </c>
      <c r="DA246" t="s">
        <v>154</v>
      </c>
      <c r="DB246" t="s">
        <v>299</v>
      </c>
      <c r="DE246">
        <v>1</v>
      </c>
      <c r="DF246">
        <v>1900</v>
      </c>
      <c r="DG246" t="s">
        <v>5418</v>
      </c>
      <c r="DH246">
        <v>7</v>
      </c>
      <c r="DI246" s="128" t="s">
        <v>156</v>
      </c>
      <c r="DJ2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6" s="130">
        <f>Table13[[#This Row],[JUST]]*Table13[[#This Row],[Storm Millage]]/1000</f>
        <v>0</v>
      </c>
      <c r="DL2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46" s="136">
        <f>Table13[[#This Row],[JUST]]*Table13[[#This Row],[Recreational Millage]]/1000</f>
        <v>3975.7165105575536</v>
      </c>
      <c r="DN246" s="137">
        <f>Table13[[#This Row],[Recreational Assessment]]+Table13[[#This Row],[Storm Assessment]]</f>
        <v>3975.7165105575536</v>
      </c>
      <c r="DO246" s="145" t="e">
        <f>Methodology!#REF!</f>
        <v>#REF!</v>
      </c>
      <c r="DP246" s="146" t="e">
        <f>(Table13[[#This Row],[JUST]]*Table13[[#This Row],[Ad Valorem Recreational Millage]])/1000</f>
        <v>#REF!</v>
      </c>
    </row>
    <row r="247" spans="1:120" x14ac:dyDescent="0.3">
      <c r="A247">
        <v>12</v>
      </c>
      <c r="B247">
        <v>1</v>
      </c>
      <c r="C247" s="165" t="s">
        <v>8726</v>
      </c>
      <c r="D247" t="s">
        <v>216</v>
      </c>
      <c r="E247" t="s">
        <v>8727</v>
      </c>
      <c r="F247">
        <v>10004081</v>
      </c>
      <c r="G247" s="32" t="s">
        <v>196</v>
      </c>
      <c r="H247" t="s">
        <v>299</v>
      </c>
      <c r="I247" t="s">
        <v>226</v>
      </c>
      <c r="J247">
        <v>1</v>
      </c>
      <c r="K247">
        <v>0</v>
      </c>
      <c r="L247">
        <v>0</v>
      </c>
      <c r="M247">
        <v>8.7300000000000003E-2</v>
      </c>
      <c r="N247" t="s">
        <v>135</v>
      </c>
      <c r="O247" t="s">
        <v>136</v>
      </c>
      <c r="P247" t="s">
        <v>137</v>
      </c>
      <c r="Q247" t="s">
        <v>138</v>
      </c>
      <c r="S247" t="s">
        <v>140</v>
      </c>
      <c r="V247" t="s">
        <v>229</v>
      </c>
      <c r="W247" t="s">
        <v>8728</v>
      </c>
      <c r="X247" t="s">
        <v>8727</v>
      </c>
      <c r="Y247" t="s">
        <v>7841</v>
      </c>
      <c r="AA247" t="s">
        <v>145</v>
      </c>
      <c r="AB247" t="s">
        <v>146</v>
      </c>
      <c r="AC247" s="30">
        <v>937508</v>
      </c>
      <c r="AD247">
        <v>777790</v>
      </c>
      <c r="AE247">
        <v>727790</v>
      </c>
      <c r="AF247">
        <v>0</v>
      </c>
      <c r="AG247">
        <v>937508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50000</v>
      </c>
      <c r="AO247">
        <v>0</v>
      </c>
      <c r="AP247">
        <v>0</v>
      </c>
      <c r="AQ247">
        <v>0</v>
      </c>
      <c r="AR247">
        <v>0</v>
      </c>
      <c r="AS247">
        <v>1</v>
      </c>
      <c r="AT247">
        <v>1986</v>
      </c>
      <c r="AV247">
        <v>1397</v>
      </c>
      <c r="AW247">
        <v>1397</v>
      </c>
      <c r="AX247">
        <v>1</v>
      </c>
      <c r="AY247">
        <v>2</v>
      </c>
      <c r="AZ247">
        <v>2</v>
      </c>
      <c r="BC247" t="s">
        <v>233</v>
      </c>
      <c r="BS247" t="s">
        <v>8729</v>
      </c>
      <c r="BT247" t="s">
        <v>8730</v>
      </c>
      <c r="BV247" t="s">
        <v>8731</v>
      </c>
      <c r="BX247" t="s">
        <v>145</v>
      </c>
      <c r="BY247" t="s">
        <v>149</v>
      </c>
      <c r="BZ247" t="s">
        <v>146</v>
      </c>
      <c r="CZ247" t="s">
        <v>8732</v>
      </c>
      <c r="DA247" t="s">
        <v>154</v>
      </c>
      <c r="DB247" t="s">
        <v>242</v>
      </c>
      <c r="DE247">
        <v>1</v>
      </c>
      <c r="DF247">
        <v>1986</v>
      </c>
      <c r="DG247" t="s">
        <v>8733</v>
      </c>
      <c r="DH247">
        <v>7</v>
      </c>
      <c r="DI247" s="128" t="s">
        <v>156</v>
      </c>
      <c r="DJ24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7" s="130">
        <f>Table13[[#This Row],[JUST]]*Table13[[#This Row],[Storm Millage]]/1000</f>
        <v>0</v>
      </c>
      <c r="DL24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47" s="136">
        <f>Table13[[#This Row],[JUST]]*Table13[[#This Row],[Recreational Millage]]/1000</f>
        <v>3984.8379925417016</v>
      </c>
      <c r="DN247" s="137">
        <f>Table13[[#This Row],[Recreational Assessment]]+Table13[[#This Row],[Storm Assessment]]</f>
        <v>3984.8379925417016</v>
      </c>
      <c r="DO247" s="145" t="e">
        <f>Methodology!#REF!</f>
        <v>#REF!</v>
      </c>
      <c r="DP247" s="146" t="e">
        <f>(Table13[[#This Row],[JUST]]*Table13[[#This Row],[Ad Valorem Recreational Millage]])/1000</f>
        <v>#REF!</v>
      </c>
    </row>
    <row r="248" spans="1:120" x14ac:dyDescent="0.3">
      <c r="A248">
        <v>835</v>
      </c>
      <c r="B248">
        <v>1</v>
      </c>
      <c r="C248" s="165" t="s">
        <v>5104</v>
      </c>
      <c r="D248" t="s">
        <v>3484</v>
      </c>
      <c r="E248" t="s">
        <v>595</v>
      </c>
      <c r="F248">
        <v>10004667</v>
      </c>
      <c r="G248" s="32" t="s">
        <v>181</v>
      </c>
      <c r="I248" t="s">
        <v>401</v>
      </c>
      <c r="J248">
        <v>1</v>
      </c>
      <c r="K248">
        <v>0</v>
      </c>
      <c r="L248">
        <v>0</v>
      </c>
      <c r="M248">
        <v>0.17699999999999999</v>
      </c>
      <c r="N248" t="s">
        <v>135</v>
      </c>
      <c r="O248" t="s">
        <v>136</v>
      </c>
      <c r="R248" t="s">
        <v>3594</v>
      </c>
      <c r="S248" t="s">
        <v>140</v>
      </c>
      <c r="T248">
        <v>100</v>
      </c>
      <c r="U248" t="s">
        <v>511</v>
      </c>
      <c r="W248" t="s">
        <v>5105</v>
      </c>
      <c r="X248" t="s">
        <v>661</v>
      </c>
      <c r="Y248" t="s">
        <v>3405</v>
      </c>
      <c r="AA248" t="s">
        <v>145</v>
      </c>
      <c r="AB248" t="s">
        <v>146</v>
      </c>
      <c r="AC248" s="30">
        <v>945579</v>
      </c>
      <c r="AD248">
        <v>676201</v>
      </c>
      <c r="AE248">
        <v>626201</v>
      </c>
      <c r="AF248">
        <v>645240</v>
      </c>
      <c r="AG248">
        <v>300339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50000</v>
      </c>
      <c r="AO248">
        <v>0</v>
      </c>
      <c r="AP248">
        <v>0</v>
      </c>
      <c r="AQ248">
        <v>0</v>
      </c>
      <c r="AR248">
        <v>0</v>
      </c>
      <c r="AS248">
        <v>1</v>
      </c>
      <c r="AT248">
        <v>1979</v>
      </c>
      <c r="AV248">
        <v>3205</v>
      </c>
      <c r="AW248">
        <v>1744</v>
      </c>
      <c r="AX248">
        <v>1.5</v>
      </c>
      <c r="AY248">
        <v>2</v>
      </c>
      <c r="AZ248">
        <v>2</v>
      </c>
      <c r="BS248" t="s">
        <v>5106</v>
      </c>
      <c r="BV248" t="s">
        <v>5107</v>
      </c>
      <c r="BX248" t="s">
        <v>145</v>
      </c>
      <c r="BY248" t="s">
        <v>149</v>
      </c>
      <c r="BZ248" t="s">
        <v>146</v>
      </c>
      <c r="CB248" s="27">
        <v>40512</v>
      </c>
      <c r="CC248">
        <v>897000</v>
      </c>
      <c r="CD248" t="s">
        <v>210</v>
      </c>
      <c r="CE248" t="s">
        <v>181</v>
      </c>
      <c r="CF248" t="s">
        <v>181</v>
      </c>
      <c r="CG248" t="s">
        <v>5108</v>
      </c>
      <c r="CH248" s="27">
        <v>34151</v>
      </c>
      <c r="CI248">
        <v>355000</v>
      </c>
      <c r="CJ248" t="s">
        <v>210</v>
      </c>
      <c r="CK248" t="s">
        <v>151</v>
      </c>
      <c r="CL248" t="s">
        <v>151</v>
      </c>
      <c r="CM248" t="s">
        <v>5109</v>
      </c>
      <c r="CZ248" t="s">
        <v>5110</v>
      </c>
      <c r="DA248" t="s">
        <v>154</v>
      </c>
      <c r="DB248" t="s">
        <v>299</v>
      </c>
      <c r="DE248">
        <v>1</v>
      </c>
      <c r="DF248">
        <v>1978</v>
      </c>
      <c r="DG248" t="s">
        <v>5111</v>
      </c>
      <c r="DH248">
        <v>7</v>
      </c>
      <c r="DI248" s="128" t="s">
        <v>156</v>
      </c>
      <c r="DJ2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8" s="130">
        <f>Table13[[#This Row],[JUST]]*Table13[[#This Row],[Storm Millage]]/1000</f>
        <v>0</v>
      </c>
      <c r="DL2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48" s="136">
        <f>Table13[[#This Row],[JUST]]*Table13[[#This Row],[Recreational Millage]]/1000</f>
        <v>4019.1434357355779</v>
      </c>
      <c r="DN248" s="137">
        <f>Table13[[#This Row],[Recreational Assessment]]+Table13[[#This Row],[Storm Assessment]]</f>
        <v>4019.1434357355779</v>
      </c>
      <c r="DO248" s="145" t="e">
        <f>Methodology!#REF!</f>
        <v>#REF!</v>
      </c>
      <c r="DP248" s="146" t="e">
        <f>(Table13[[#This Row],[JUST]]*Table13[[#This Row],[Ad Valorem Recreational Millage]])/1000</f>
        <v>#REF!</v>
      </c>
    </row>
    <row r="249" spans="1:120" x14ac:dyDescent="0.3">
      <c r="A249">
        <v>1073</v>
      </c>
      <c r="B249">
        <v>1</v>
      </c>
      <c r="C249" s="165" t="s">
        <v>6929</v>
      </c>
      <c r="D249" t="s">
        <v>540</v>
      </c>
      <c r="E249" t="s">
        <v>204</v>
      </c>
      <c r="F249">
        <v>10004118</v>
      </c>
      <c r="G249" s="32" t="s">
        <v>181</v>
      </c>
      <c r="I249" t="s">
        <v>226</v>
      </c>
      <c r="J249">
        <v>1</v>
      </c>
      <c r="K249">
        <v>0</v>
      </c>
      <c r="L249">
        <v>0</v>
      </c>
      <c r="M249">
        <v>0.191</v>
      </c>
      <c r="N249" t="s">
        <v>135</v>
      </c>
      <c r="O249" t="s">
        <v>136</v>
      </c>
      <c r="P249" t="s">
        <v>137</v>
      </c>
      <c r="Q249" t="s">
        <v>138</v>
      </c>
      <c r="R249" t="s">
        <v>227</v>
      </c>
      <c r="S249" t="s">
        <v>140</v>
      </c>
      <c r="T249">
        <v>100</v>
      </c>
      <c r="U249" t="s">
        <v>511</v>
      </c>
      <c r="W249" t="s">
        <v>6930</v>
      </c>
      <c r="X249" t="s">
        <v>6931</v>
      </c>
      <c r="Y249" t="s">
        <v>6917</v>
      </c>
      <c r="AA249" t="s">
        <v>145</v>
      </c>
      <c r="AB249" t="s">
        <v>146</v>
      </c>
      <c r="AC249" s="30">
        <v>976512</v>
      </c>
      <c r="AD249">
        <v>385091</v>
      </c>
      <c r="AE249">
        <v>335091</v>
      </c>
      <c r="AF249">
        <v>810635</v>
      </c>
      <c r="AG249">
        <v>165877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50000</v>
      </c>
      <c r="AO249">
        <v>0</v>
      </c>
      <c r="AP249">
        <v>0</v>
      </c>
      <c r="AQ249">
        <v>0</v>
      </c>
      <c r="AR249">
        <v>0</v>
      </c>
      <c r="AS249">
        <v>1</v>
      </c>
      <c r="AT249">
        <v>1973</v>
      </c>
      <c r="AV249">
        <v>3072</v>
      </c>
      <c r="AW249">
        <v>1168</v>
      </c>
      <c r="AX249">
        <v>1</v>
      </c>
      <c r="AY249">
        <v>2</v>
      </c>
      <c r="AZ249">
        <v>2.5</v>
      </c>
      <c r="BS249" t="s">
        <v>6932</v>
      </c>
      <c r="BV249" t="s">
        <v>6933</v>
      </c>
      <c r="BX249" t="s">
        <v>145</v>
      </c>
      <c r="BY249" t="s">
        <v>149</v>
      </c>
      <c r="BZ249" t="s">
        <v>146</v>
      </c>
      <c r="CB249" s="27">
        <v>30926</v>
      </c>
      <c r="CC249">
        <v>150000</v>
      </c>
      <c r="CD249" t="s">
        <v>210</v>
      </c>
      <c r="CE249" t="s">
        <v>151</v>
      </c>
      <c r="CF249" t="s">
        <v>151</v>
      </c>
      <c r="CG249" t="s">
        <v>6934</v>
      </c>
      <c r="CZ249" t="s">
        <v>6935</v>
      </c>
      <c r="DA249" t="s">
        <v>154</v>
      </c>
      <c r="DB249" t="s">
        <v>299</v>
      </c>
      <c r="DE249">
        <v>2</v>
      </c>
      <c r="DF249">
        <v>1900</v>
      </c>
      <c r="DG249" t="s">
        <v>6936</v>
      </c>
      <c r="DH249">
        <v>7</v>
      </c>
      <c r="DI249" s="128" t="s">
        <v>156</v>
      </c>
      <c r="DJ2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49" s="130">
        <f>Table13[[#This Row],[JUST]]*Table13[[#This Row],[Storm Millage]]/1000</f>
        <v>0</v>
      </c>
      <c r="DL2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49" s="136">
        <f>Table13[[#This Row],[JUST]]*Table13[[#This Row],[Recreational Millage]]/1000</f>
        <v>4150.6228403095038</v>
      </c>
      <c r="DN249" s="137">
        <f>Table13[[#This Row],[Recreational Assessment]]+Table13[[#This Row],[Storm Assessment]]</f>
        <v>4150.6228403095038</v>
      </c>
      <c r="DO249" s="145" t="e">
        <f>Methodology!#REF!</f>
        <v>#REF!</v>
      </c>
      <c r="DP249" s="146" t="e">
        <f>(Table13[[#This Row],[JUST]]*Table13[[#This Row],[Ad Valorem Recreational Millage]])/1000</f>
        <v>#REF!</v>
      </c>
    </row>
    <row r="250" spans="1:120" x14ac:dyDescent="0.3">
      <c r="A250">
        <v>990</v>
      </c>
      <c r="B250">
        <v>1</v>
      </c>
      <c r="C250" s="165" t="s">
        <v>9112</v>
      </c>
      <c r="D250" t="s">
        <v>9113</v>
      </c>
      <c r="E250" t="s">
        <v>204</v>
      </c>
      <c r="F250">
        <v>10004942</v>
      </c>
      <c r="G250" s="32" t="s">
        <v>181</v>
      </c>
      <c r="I250" t="s">
        <v>226</v>
      </c>
      <c r="J250">
        <v>1</v>
      </c>
      <c r="K250">
        <v>0</v>
      </c>
      <c r="L250">
        <v>0</v>
      </c>
      <c r="M250">
        <v>0.62011000000000005</v>
      </c>
      <c r="N250" t="s">
        <v>135</v>
      </c>
      <c r="O250" t="s">
        <v>136</v>
      </c>
      <c r="R250" t="s">
        <v>3669</v>
      </c>
      <c r="S250" t="s">
        <v>140</v>
      </c>
      <c r="T250">
        <v>121</v>
      </c>
      <c r="U250" t="s">
        <v>3670</v>
      </c>
      <c r="V250" t="s">
        <v>205</v>
      </c>
      <c r="W250" t="s">
        <v>9114</v>
      </c>
      <c r="X250" t="s">
        <v>9115</v>
      </c>
      <c r="Y250" t="s">
        <v>189</v>
      </c>
      <c r="AA250" t="s">
        <v>145</v>
      </c>
      <c r="AB250" t="s">
        <v>146</v>
      </c>
      <c r="AC250" s="30">
        <v>1002916</v>
      </c>
      <c r="AD250">
        <v>854785</v>
      </c>
      <c r="AE250">
        <v>804785</v>
      </c>
      <c r="AF250">
        <v>918000</v>
      </c>
      <c r="AG250">
        <v>77496</v>
      </c>
      <c r="AH250">
        <v>3092</v>
      </c>
      <c r="AI250">
        <v>4328</v>
      </c>
      <c r="AJ250">
        <v>0</v>
      </c>
      <c r="AK250">
        <v>0</v>
      </c>
      <c r="AL250">
        <v>0</v>
      </c>
      <c r="AM250">
        <v>0</v>
      </c>
      <c r="AN250">
        <v>50000</v>
      </c>
      <c r="AO250">
        <v>0</v>
      </c>
      <c r="AP250">
        <v>0</v>
      </c>
      <c r="AQ250">
        <v>0</v>
      </c>
      <c r="AR250">
        <v>0</v>
      </c>
      <c r="AS250">
        <v>1</v>
      </c>
      <c r="AT250">
        <v>1978</v>
      </c>
      <c r="AV250">
        <v>6288</v>
      </c>
      <c r="AW250">
        <v>2529</v>
      </c>
      <c r="AX250">
        <v>1.5</v>
      </c>
      <c r="AY250">
        <v>2</v>
      </c>
      <c r="AZ250">
        <v>2</v>
      </c>
      <c r="BA250" t="s">
        <v>233</v>
      </c>
      <c r="BC250" t="s">
        <v>233</v>
      </c>
      <c r="BS250" t="s">
        <v>9116</v>
      </c>
      <c r="BV250" t="s">
        <v>9117</v>
      </c>
      <c r="BX250" t="s">
        <v>145</v>
      </c>
      <c r="BY250" t="s">
        <v>149</v>
      </c>
      <c r="BZ250" t="s">
        <v>146</v>
      </c>
      <c r="CB250" s="27">
        <v>38166</v>
      </c>
      <c r="CC250">
        <v>1550000</v>
      </c>
      <c r="CD250" t="s">
        <v>210</v>
      </c>
      <c r="CE250" t="s">
        <v>151</v>
      </c>
      <c r="CF250" t="s">
        <v>151</v>
      </c>
      <c r="CG250" t="s">
        <v>9118</v>
      </c>
      <c r="CH250" s="27">
        <v>32509</v>
      </c>
      <c r="CI250">
        <v>400000</v>
      </c>
      <c r="CJ250" t="s">
        <v>210</v>
      </c>
      <c r="CK250" t="s">
        <v>151</v>
      </c>
      <c r="CL250" t="s">
        <v>151</v>
      </c>
      <c r="CM250" t="s">
        <v>9119</v>
      </c>
      <c r="CN250" s="27">
        <v>31837</v>
      </c>
      <c r="CO250">
        <v>277500</v>
      </c>
      <c r="CP250" t="s">
        <v>210</v>
      </c>
      <c r="CQ250" t="s">
        <v>181</v>
      </c>
      <c r="CR250" t="s">
        <v>181</v>
      </c>
      <c r="CS250" t="s">
        <v>9120</v>
      </c>
      <c r="CZ250" t="s">
        <v>9121</v>
      </c>
      <c r="DA250" t="s">
        <v>154</v>
      </c>
      <c r="DB250" t="s">
        <v>299</v>
      </c>
      <c r="DE250">
        <v>1</v>
      </c>
      <c r="DF250">
        <v>1982</v>
      </c>
      <c r="DG250" t="s">
        <v>9122</v>
      </c>
      <c r="DH250">
        <v>7</v>
      </c>
      <c r="DI250" s="128" t="s">
        <v>156</v>
      </c>
      <c r="DJ2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0" s="130">
        <f>Table13[[#This Row],[JUST]]*Table13[[#This Row],[Storm Millage]]/1000</f>
        <v>0</v>
      </c>
      <c r="DL2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50" s="136">
        <f>Table13[[#This Row],[JUST]]*Table13[[#This Row],[Recreational Millage]]/1000</f>
        <v>4262.8519224667452</v>
      </c>
      <c r="DN250" s="137">
        <f>Table13[[#This Row],[Recreational Assessment]]+Table13[[#This Row],[Storm Assessment]]</f>
        <v>4262.8519224667452</v>
      </c>
      <c r="DO250" s="145" t="e">
        <f>Methodology!#REF!</f>
        <v>#REF!</v>
      </c>
      <c r="DP250" s="146" t="e">
        <f>(Table13[[#This Row],[JUST]]*Table13[[#This Row],[Ad Valorem Recreational Millage]])/1000</f>
        <v>#REF!</v>
      </c>
    </row>
    <row r="251" spans="1:120" x14ac:dyDescent="0.3">
      <c r="A251">
        <v>1114</v>
      </c>
      <c r="B251">
        <v>1</v>
      </c>
      <c r="C251" s="165" t="s">
        <v>10231</v>
      </c>
      <c r="D251" t="s">
        <v>3484</v>
      </c>
      <c r="E251" t="s">
        <v>5972</v>
      </c>
      <c r="F251">
        <v>10004691</v>
      </c>
      <c r="G251" s="32" t="s">
        <v>181</v>
      </c>
      <c r="I251" t="s">
        <v>401</v>
      </c>
      <c r="J251">
        <v>1</v>
      </c>
      <c r="K251">
        <v>0</v>
      </c>
      <c r="L251">
        <v>0</v>
      </c>
      <c r="M251">
        <v>0.10100000000000001</v>
      </c>
      <c r="N251" t="s">
        <v>135</v>
      </c>
      <c r="O251" t="s">
        <v>136</v>
      </c>
      <c r="R251" t="s">
        <v>3594</v>
      </c>
      <c r="S251" t="s">
        <v>140</v>
      </c>
      <c r="T251">
        <v>100</v>
      </c>
      <c r="U251" t="s">
        <v>511</v>
      </c>
      <c r="W251" t="s">
        <v>10232</v>
      </c>
      <c r="X251" t="s">
        <v>7780</v>
      </c>
      <c r="Y251" t="s">
        <v>10223</v>
      </c>
      <c r="AA251" t="s">
        <v>145</v>
      </c>
      <c r="AB251" t="s">
        <v>146</v>
      </c>
      <c r="AC251" s="30">
        <v>1003712</v>
      </c>
      <c r="AD251">
        <v>774104</v>
      </c>
      <c r="AE251">
        <v>724104</v>
      </c>
      <c r="AF251">
        <v>645240</v>
      </c>
      <c r="AG251">
        <v>339152</v>
      </c>
      <c r="AH251">
        <v>0</v>
      </c>
      <c r="AI251">
        <v>19320</v>
      </c>
      <c r="AJ251">
        <v>0</v>
      </c>
      <c r="AK251">
        <v>0</v>
      </c>
      <c r="AL251">
        <v>0</v>
      </c>
      <c r="AM251">
        <v>0</v>
      </c>
      <c r="AN251">
        <v>50000</v>
      </c>
      <c r="AO251">
        <v>0</v>
      </c>
      <c r="AP251">
        <v>0</v>
      </c>
      <c r="AQ251">
        <v>0</v>
      </c>
      <c r="AR251">
        <v>0</v>
      </c>
      <c r="AS251">
        <v>1</v>
      </c>
      <c r="AT251">
        <v>1979</v>
      </c>
      <c r="AV251">
        <v>3833</v>
      </c>
      <c r="AW251">
        <v>1850</v>
      </c>
      <c r="AX251">
        <v>1.5</v>
      </c>
      <c r="AY251">
        <v>3</v>
      </c>
      <c r="AZ251">
        <v>2.5</v>
      </c>
      <c r="BA251" t="s">
        <v>233</v>
      </c>
      <c r="BB251" t="s">
        <v>233</v>
      </c>
      <c r="BS251" t="s">
        <v>10233</v>
      </c>
      <c r="BT251" t="s">
        <v>10234</v>
      </c>
      <c r="BV251" t="s">
        <v>10235</v>
      </c>
      <c r="BX251" t="s">
        <v>145</v>
      </c>
      <c r="BY251" t="s">
        <v>149</v>
      </c>
      <c r="BZ251" t="s">
        <v>146</v>
      </c>
      <c r="CB251" s="27">
        <v>42621</v>
      </c>
      <c r="CC251">
        <v>925000</v>
      </c>
      <c r="CD251" t="s">
        <v>210</v>
      </c>
      <c r="CE251" t="s">
        <v>181</v>
      </c>
      <c r="CF251" t="s">
        <v>181</v>
      </c>
      <c r="CG251" t="s">
        <v>10236</v>
      </c>
      <c r="CH251" s="27">
        <v>33482</v>
      </c>
      <c r="CI251">
        <v>340000</v>
      </c>
      <c r="CJ251" t="s">
        <v>210</v>
      </c>
      <c r="CK251" t="s">
        <v>151</v>
      </c>
      <c r="CL251" t="s">
        <v>151</v>
      </c>
      <c r="CM251" t="s">
        <v>10237</v>
      </c>
      <c r="CN251" s="27">
        <v>32540</v>
      </c>
      <c r="CO251">
        <v>315000</v>
      </c>
      <c r="CP251" t="s">
        <v>210</v>
      </c>
      <c r="CQ251" t="s">
        <v>151</v>
      </c>
      <c r="CR251" t="s">
        <v>151</v>
      </c>
      <c r="CS251" t="s">
        <v>10238</v>
      </c>
      <c r="CZ251" t="s">
        <v>10239</v>
      </c>
      <c r="DA251" t="s">
        <v>154</v>
      </c>
      <c r="DB251" t="s">
        <v>299</v>
      </c>
      <c r="DE251">
        <v>1</v>
      </c>
      <c r="DF251">
        <v>1980</v>
      </c>
      <c r="DG251" t="s">
        <v>10240</v>
      </c>
      <c r="DH251">
        <v>7</v>
      </c>
      <c r="DI251" s="128" t="s">
        <v>156</v>
      </c>
      <c r="DJ2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1" s="130">
        <f>Table13[[#This Row],[JUST]]*Table13[[#This Row],[Storm Millage]]/1000</f>
        <v>0</v>
      </c>
      <c r="DL2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51" s="136">
        <f>Table13[[#This Row],[JUST]]*Table13[[#This Row],[Recreational Millage]]/1000</f>
        <v>4266.2352867069039</v>
      </c>
      <c r="DN251" s="137">
        <f>Table13[[#This Row],[Recreational Assessment]]+Table13[[#This Row],[Storm Assessment]]</f>
        <v>4266.2352867069039</v>
      </c>
      <c r="DO251" s="145" t="e">
        <f>Methodology!#REF!</f>
        <v>#REF!</v>
      </c>
      <c r="DP251" s="146" t="e">
        <f>(Table13[[#This Row],[JUST]]*Table13[[#This Row],[Ad Valorem Recreational Millage]])/1000</f>
        <v>#REF!</v>
      </c>
    </row>
    <row r="252" spans="1:120" x14ac:dyDescent="0.3">
      <c r="A252">
        <v>13</v>
      </c>
      <c r="B252">
        <v>1</v>
      </c>
      <c r="C252" s="165" t="s">
        <v>11724</v>
      </c>
      <c r="D252" t="s">
        <v>158</v>
      </c>
      <c r="E252" t="s">
        <v>132</v>
      </c>
      <c r="F252">
        <v>10004006</v>
      </c>
      <c r="G252" s="32" t="s">
        <v>196</v>
      </c>
      <c r="H252" t="s">
        <v>299</v>
      </c>
      <c r="I252" t="s">
        <v>226</v>
      </c>
      <c r="J252">
        <v>1</v>
      </c>
      <c r="K252">
        <v>0</v>
      </c>
      <c r="L252">
        <v>0</v>
      </c>
      <c r="M252">
        <v>9.8360000000000003E-2</v>
      </c>
      <c r="N252" t="s">
        <v>135</v>
      </c>
      <c r="O252" t="s">
        <v>136</v>
      </c>
      <c r="S252" t="s">
        <v>140</v>
      </c>
      <c r="V252" t="s">
        <v>205</v>
      </c>
      <c r="W252" t="s">
        <v>11725</v>
      </c>
      <c r="X252" t="s">
        <v>11726</v>
      </c>
      <c r="Y252" t="s">
        <v>11703</v>
      </c>
      <c r="AA252" t="s">
        <v>145</v>
      </c>
      <c r="AB252" t="s">
        <v>146</v>
      </c>
      <c r="AC252" s="119">
        <v>524068</v>
      </c>
      <c r="AD252">
        <v>524068</v>
      </c>
      <c r="AE252">
        <v>524068</v>
      </c>
      <c r="AF252">
        <v>0</v>
      </c>
      <c r="AG252">
        <v>524068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 s="32">
        <v>0</v>
      </c>
      <c r="AO252">
        <v>0</v>
      </c>
      <c r="AP252">
        <v>0</v>
      </c>
      <c r="AQ252">
        <v>0</v>
      </c>
      <c r="AR252">
        <v>0</v>
      </c>
      <c r="AS252">
        <v>1</v>
      </c>
      <c r="AT252">
        <v>1975</v>
      </c>
      <c r="AV252">
        <v>861</v>
      </c>
      <c r="AW252">
        <v>861</v>
      </c>
      <c r="AX252">
        <v>2</v>
      </c>
      <c r="AY252">
        <v>2</v>
      </c>
      <c r="AZ252">
        <v>2</v>
      </c>
      <c r="BC252" t="s">
        <v>233</v>
      </c>
      <c r="BD252" t="s">
        <v>233</v>
      </c>
      <c r="BS252" t="s">
        <v>11727</v>
      </c>
      <c r="BT252" t="s">
        <v>11728</v>
      </c>
      <c r="BV252" t="s">
        <v>11729</v>
      </c>
      <c r="BX252" t="s">
        <v>176</v>
      </c>
      <c r="BY252" t="s">
        <v>149</v>
      </c>
      <c r="BZ252" t="s">
        <v>177</v>
      </c>
      <c r="CB252" s="27">
        <v>42006</v>
      </c>
      <c r="CC252">
        <v>585000</v>
      </c>
      <c r="CD252" t="s">
        <v>210</v>
      </c>
      <c r="CE252" t="s">
        <v>181</v>
      </c>
      <c r="CF252" t="s">
        <v>181</v>
      </c>
      <c r="CG252" t="s">
        <v>11730</v>
      </c>
      <c r="CH252" s="27">
        <v>41303</v>
      </c>
      <c r="CI252">
        <v>475000</v>
      </c>
      <c r="CJ252" t="s">
        <v>210</v>
      </c>
      <c r="CK252" t="s">
        <v>181</v>
      </c>
      <c r="CL252" t="s">
        <v>181</v>
      </c>
      <c r="CM252" t="s">
        <v>11731</v>
      </c>
      <c r="CN252" s="27">
        <v>38558</v>
      </c>
      <c r="CO252">
        <v>610000</v>
      </c>
      <c r="CP252" t="s">
        <v>210</v>
      </c>
      <c r="CQ252" t="s">
        <v>151</v>
      </c>
      <c r="CR252" t="s">
        <v>151</v>
      </c>
      <c r="CS252" t="s">
        <v>11732</v>
      </c>
      <c r="CT252" s="27">
        <v>33725</v>
      </c>
      <c r="CU252">
        <v>240000</v>
      </c>
      <c r="CV252" t="s">
        <v>210</v>
      </c>
      <c r="CW252" t="s">
        <v>151</v>
      </c>
      <c r="CX252" t="s">
        <v>151</v>
      </c>
      <c r="CY252" t="s">
        <v>11733</v>
      </c>
      <c r="CZ252" t="s">
        <v>11734</v>
      </c>
      <c r="DA252" t="s">
        <v>154</v>
      </c>
      <c r="DB252" t="s">
        <v>242</v>
      </c>
      <c r="DE252">
        <v>1</v>
      </c>
      <c r="DF252">
        <v>1976</v>
      </c>
      <c r="DG252" t="s">
        <v>11735</v>
      </c>
      <c r="DH252">
        <v>7</v>
      </c>
      <c r="DI252" s="128" t="s">
        <v>156</v>
      </c>
      <c r="DJ25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2" s="130">
        <f>Table13[[#This Row],[JUST]]*Table13[[#This Row],[Storm Millage]]/1000</f>
        <v>0</v>
      </c>
      <c r="DL25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52" s="136">
        <f>Table13[[#This Row],[JUST]]*Table13[[#This Row],[Recreational Millage]]/1000</f>
        <v>4298.4782485266542</v>
      </c>
      <c r="DN252" s="137">
        <f>Table13[[#This Row],[Recreational Assessment]]+Table13[[#This Row],[Storm Assessment]]</f>
        <v>4298.4782485266542</v>
      </c>
      <c r="DO252" s="145" t="e">
        <f>Methodology!#REF!</f>
        <v>#REF!</v>
      </c>
      <c r="DP252" s="146" t="e">
        <f>(Table13[[#This Row],[JUST]]*Table13[[#This Row],[Ad Valorem Recreational Millage]])/1000</f>
        <v>#REF!</v>
      </c>
    </row>
    <row r="253" spans="1:120" x14ac:dyDescent="0.3">
      <c r="A253">
        <v>350</v>
      </c>
      <c r="B253">
        <v>1</v>
      </c>
      <c r="C253" s="165" t="s">
        <v>11736</v>
      </c>
      <c r="D253" t="s">
        <v>158</v>
      </c>
      <c r="E253" t="s">
        <v>258</v>
      </c>
      <c r="F253">
        <v>10004007</v>
      </c>
      <c r="G253" s="32" t="s">
        <v>196</v>
      </c>
      <c r="H253" t="s">
        <v>299</v>
      </c>
      <c r="I253" t="s">
        <v>226</v>
      </c>
      <c r="J253">
        <v>1</v>
      </c>
      <c r="K253">
        <v>0</v>
      </c>
      <c r="L253">
        <v>0</v>
      </c>
      <c r="M253">
        <v>9.8360000000000003E-2</v>
      </c>
      <c r="N253" t="s">
        <v>135</v>
      </c>
      <c r="O253" t="s">
        <v>136</v>
      </c>
      <c r="S253" t="s">
        <v>140</v>
      </c>
      <c r="V253" t="s">
        <v>205</v>
      </c>
      <c r="W253" t="s">
        <v>11737</v>
      </c>
      <c r="X253" t="s">
        <v>11738</v>
      </c>
      <c r="Y253" t="s">
        <v>11703</v>
      </c>
      <c r="AA253" t="s">
        <v>145</v>
      </c>
      <c r="AB253" t="s">
        <v>146</v>
      </c>
      <c r="AC253" s="119">
        <v>524068</v>
      </c>
      <c r="AD253">
        <v>524068</v>
      </c>
      <c r="AE253">
        <v>524068</v>
      </c>
      <c r="AF253">
        <v>0</v>
      </c>
      <c r="AG253">
        <v>524068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 s="32">
        <v>0</v>
      </c>
      <c r="AO253">
        <v>0</v>
      </c>
      <c r="AP253">
        <v>0</v>
      </c>
      <c r="AQ253">
        <v>0</v>
      </c>
      <c r="AR253">
        <v>0</v>
      </c>
      <c r="AS253">
        <v>1</v>
      </c>
      <c r="AT253">
        <v>1975</v>
      </c>
      <c r="AV253">
        <v>861</v>
      </c>
      <c r="AW253">
        <v>861</v>
      </c>
      <c r="AX253">
        <v>2</v>
      </c>
      <c r="AY253">
        <v>2</v>
      </c>
      <c r="AZ253">
        <v>2</v>
      </c>
      <c r="BC253" t="s">
        <v>233</v>
      </c>
      <c r="BD253" t="s">
        <v>233</v>
      </c>
      <c r="BS253" t="s">
        <v>11739</v>
      </c>
      <c r="BT253" t="s">
        <v>11740</v>
      </c>
      <c r="BV253" t="s">
        <v>11741</v>
      </c>
      <c r="BX253" t="s">
        <v>7574</v>
      </c>
      <c r="BY253" t="s">
        <v>149</v>
      </c>
      <c r="BZ253" t="s">
        <v>9605</v>
      </c>
      <c r="CB253" s="27">
        <v>34851</v>
      </c>
      <c r="CC253">
        <v>345000</v>
      </c>
      <c r="CD253" t="s">
        <v>210</v>
      </c>
      <c r="CE253" t="s">
        <v>151</v>
      </c>
      <c r="CF253" t="s">
        <v>151</v>
      </c>
      <c r="CG253" t="s">
        <v>11742</v>
      </c>
      <c r="CH253" s="27">
        <v>33420</v>
      </c>
      <c r="CI253">
        <v>230000</v>
      </c>
      <c r="CJ253" t="s">
        <v>210</v>
      </c>
      <c r="CK253" t="s">
        <v>151</v>
      </c>
      <c r="CL253" t="s">
        <v>151</v>
      </c>
      <c r="CM253" t="s">
        <v>11743</v>
      </c>
      <c r="CZ253" t="s">
        <v>11744</v>
      </c>
      <c r="DA253" t="s">
        <v>154</v>
      </c>
      <c r="DB253" t="s">
        <v>242</v>
      </c>
      <c r="DE253">
        <v>1</v>
      </c>
      <c r="DF253">
        <v>1976</v>
      </c>
      <c r="DG253" t="s">
        <v>11745</v>
      </c>
      <c r="DH253">
        <v>7</v>
      </c>
      <c r="DI253" s="128" t="s">
        <v>156</v>
      </c>
      <c r="DJ2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3" s="130">
        <f>Table13[[#This Row],[JUST]]*Table13[[#This Row],[Storm Millage]]/1000</f>
        <v>0</v>
      </c>
      <c r="DL2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53" s="136">
        <f>Table13[[#This Row],[JUST]]*Table13[[#This Row],[Recreational Millage]]/1000</f>
        <v>4298.4782485266542</v>
      </c>
      <c r="DN253" s="137">
        <f>Table13[[#This Row],[Recreational Assessment]]+Table13[[#This Row],[Storm Assessment]]</f>
        <v>4298.4782485266542</v>
      </c>
      <c r="DO253" s="145" t="e">
        <f>Methodology!#REF!</f>
        <v>#REF!</v>
      </c>
      <c r="DP253" s="146" t="e">
        <f>(Table13[[#This Row],[JUST]]*Table13[[#This Row],[Ad Valorem Recreational Millage]])/1000</f>
        <v>#REF!</v>
      </c>
    </row>
    <row r="254" spans="1:120" x14ac:dyDescent="0.3">
      <c r="A254">
        <v>351</v>
      </c>
      <c r="B254">
        <v>1</v>
      </c>
      <c r="C254" s="165" t="s">
        <v>11779</v>
      </c>
      <c r="D254" t="s">
        <v>158</v>
      </c>
      <c r="E254" t="s">
        <v>438</v>
      </c>
      <c r="F254">
        <v>10004011</v>
      </c>
      <c r="G254" s="32" t="s">
        <v>196</v>
      </c>
      <c r="H254" t="s">
        <v>299</v>
      </c>
      <c r="I254" t="s">
        <v>226</v>
      </c>
      <c r="J254">
        <v>1</v>
      </c>
      <c r="K254">
        <v>0</v>
      </c>
      <c r="L254">
        <v>0</v>
      </c>
      <c r="M254">
        <v>9.8360000000000003E-2</v>
      </c>
      <c r="N254" t="s">
        <v>135</v>
      </c>
      <c r="O254" t="s">
        <v>136</v>
      </c>
      <c r="S254" t="s">
        <v>140</v>
      </c>
      <c r="V254" t="s">
        <v>205</v>
      </c>
      <c r="W254" t="s">
        <v>11780</v>
      </c>
      <c r="X254" t="s">
        <v>11781</v>
      </c>
      <c r="Y254" t="s">
        <v>11703</v>
      </c>
      <c r="AA254" t="s">
        <v>145</v>
      </c>
      <c r="AB254" t="s">
        <v>146</v>
      </c>
      <c r="AC254" s="119">
        <v>524068</v>
      </c>
      <c r="AD254">
        <v>524068</v>
      </c>
      <c r="AE254">
        <v>524068</v>
      </c>
      <c r="AF254">
        <v>0</v>
      </c>
      <c r="AG254">
        <v>524068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 s="32">
        <v>0</v>
      </c>
      <c r="AO254">
        <v>0</v>
      </c>
      <c r="AP254">
        <v>0</v>
      </c>
      <c r="AQ254">
        <v>0</v>
      </c>
      <c r="AR254">
        <v>0</v>
      </c>
      <c r="AS254">
        <v>1</v>
      </c>
      <c r="AT254">
        <v>1975</v>
      </c>
      <c r="AV254">
        <v>861</v>
      </c>
      <c r="AW254">
        <v>861</v>
      </c>
      <c r="AX254">
        <v>2</v>
      </c>
      <c r="AY254">
        <v>2</v>
      </c>
      <c r="AZ254">
        <v>2</v>
      </c>
      <c r="BC254" t="s">
        <v>233</v>
      </c>
      <c r="BD254" t="s">
        <v>233</v>
      </c>
      <c r="BS254" t="s">
        <v>11782</v>
      </c>
      <c r="BV254" t="s">
        <v>11783</v>
      </c>
      <c r="BX254" t="s">
        <v>11784</v>
      </c>
      <c r="BY254" t="s">
        <v>430</v>
      </c>
      <c r="BZ254" t="s">
        <v>11785</v>
      </c>
      <c r="CB254" s="27">
        <v>33878</v>
      </c>
      <c r="CC254">
        <v>243800</v>
      </c>
      <c r="CD254" t="s">
        <v>210</v>
      </c>
      <c r="CE254" t="s">
        <v>151</v>
      </c>
      <c r="CF254" t="s">
        <v>151</v>
      </c>
      <c r="CG254" t="s">
        <v>11786</v>
      </c>
      <c r="CZ254" t="s">
        <v>11787</v>
      </c>
      <c r="DA254" t="s">
        <v>154</v>
      </c>
      <c r="DB254" t="s">
        <v>242</v>
      </c>
      <c r="DE254">
        <v>1</v>
      </c>
      <c r="DF254">
        <v>1976</v>
      </c>
      <c r="DG254" t="s">
        <v>11788</v>
      </c>
      <c r="DH254">
        <v>7</v>
      </c>
      <c r="DI254" s="128" t="s">
        <v>156</v>
      </c>
      <c r="DJ2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4" s="130">
        <f>Table13[[#This Row],[JUST]]*Table13[[#This Row],[Storm Millage]]/1000</f>
        <v>0</v>
      </c>
      <c r="DL2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54" s="136">
        <f>Table13[[#This Row],[JUST]]*Table13[[#This Row],[Recreational Millage]]/1000</f>
        <v>4298.4782485266542</v>
      </c>
      <c r="DN254" s="137">
        <f>Table13[[#This Row],[Recreational Assessment]]+Table13[[#This Row],[Storm Assessment]]</f>
        <v>4298.4782485266542</v>
      </c>
      <c r="DO254" s="145" t="e">
        <f>Methodology!#REF!</f>
        <v>#REF!</v>
      </c>
      <c r="DP254" s="146" t="e">
        <f>(Table13[[#This Row],[JUST]]*Table13[[#This Row],[Ad Valorem Recreational Millage]])/1000</f>
        <v>#REF!</v>
      </c>
    </row>
    <row r="255" spans="1:120" x14ac:dyDescent="0.3">
      <c r="A255">
        <v>7</v>
      </c>
      <c r="B255">
        <v>1</v>
      </c>
      <c r="C255" s="165" t="s">
        <v>11789</v>
      </c>
      <c r="D255" t="s">
        <v>158</v>
      </c>
      <c r="E255" t="s">
        <v>423</v>
      </c>
      <c r="F255">
        <v>10004012</v>
      </c>
      <c r="G255" s="32" t="s">
        <v>196</v>
      </c>
      <c r="H255" t="s">
        <v>299</v>
      </c>
      <c r="I255" t="s">
        <v>226</v>
      </c>
      <c r="J255">
        <v>1</v>
      </c>
      <c r="K255">
        <v>0</v>
      </c>
      <c r="L255">
        <v>0</v>
      </c>
      <c r="M255">
        <v>9.8360000000000003E-2</v>
      </c>
      <c r="N255" t="s">
        <v>135</v>
      </c>
      <c r="O255" t="s">
        <v>136</v>
      </c>
      <c r="S255" t="s">
        <v>140</v>
      </c>
      <c r="V255" t="s">
        <v>205</v>
      </c>
      <c r="W255" t="s">
        <v>11790</v>
      </c>
      <c r="X255" t="s">
        <v>11791</v>
      </c>
      <c r="Y255" t="s">
        <v>11703</v>
      </c>
      <c r="AA255" t="s">
        <v>145</v>
      </c>
      <c r="AB255" t="s">
        <v>146</v>
      </c>
      <c r="AC255" s="119">
        <v>524068</v>
      </c>
      <c r="AD255">
        <v>524068</v>
      </c>
      <c r="AE255">
        <v>524068</v>
      </c>
      <c r="AF255">
        <v>0</v>
      </c>
      <c r="AG255">
        <v>524068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 s="32">
        <v>0</v>
      </c>
      <c r="AO255">
        <v>0</v>
      </c>
      <c r="AP255">
        <v>0</v>
      </c>
      <c r="AQ255">
        <v>0</v>
      </c>
      <c r="AR255">
        <v>0</v>
      </c>
      <c r="AS255">
        <v>1</v>
      </c>
      <c r="AT255">
        <v>1975</v>
      </c>
      <c r="AV255">
        <v>861</v>
      </c>
      <c r="AW255">
        <v>861</v>
      </c>
      <c r="AX255">
        <v>2</v>
      </c>
      <c r="AY255">
        <v>2</v>
      </c>
      <c r="AZ255">
        <v>2</v>
      </c>
      <c r="BC255" t="s">
        <v>233</v>
      </c>
      <c r="BD255" t="s">
        <v>233</v>
      </c>
      <c r="BS255" t="s">
        <v>11792</v>
      </c>
      <c r="BU255" t="s">
        <v>11793</v>
      </c>
      <c r="BV255" t="s">
        <v>11794</v>
      </c>
      <c r="BX255" t="s">
        <v>11795</v>
      </c>
      <c r="BY255" t="s">
        <v>785</v>
      </c>
      <c r="BZ255" t="s">
        <v>1298</v>
      </c>
      <c r="CB255" s="27">
        <v>29618</v>
      </c>
      <c r="CC255">
        <v>135000</v>
      </c>
      <c r="CD255" t="s">
        <v>210</v>
      </c>
      <c r="CE255" t="s">
        <v>151</v>
      </c>
      <c r="CF255" t="s">
        <v>151</v>
      </c>
      <c r="CG255" t="s">
        <v>11796</v>
      </c>
      <c r="CH255" s="27">
        <v>28246</v>
      </c>
      <c r="CI255">
        <v>77500</v>
      </c>
      <c r="CJ255" t="s">
        <v>210</v>
      </c>
      <c r="CK255" t="s">
        <v>151</v>
      </c>
      <c r="CL255" t="s">
        <v>151</v>
      </c>
      <c r="CM255" t="s">
        <v>11797</v>
      </c>
      <c r="CZ255" t="s">
        <v>11798</v>
      </c>
      <c r="DA255" t="s">
        <v>154</v>
      </c>
      <c r="DB255" t="s">
        <v>242</v>
      </c>
      <c r="DE255">
        <v>1</v>
      </c>
      <c r="DF255">
        <v>1976</v>
      </c>
      <c r="DG255" t="s">
        <v>11799</v>
      </c>
      <c r="DH255">
        <v>7</v>
      </c>
      <c r="DI255" s="128" t="s">
        <v>156</v>
      </c>
      <c r="DJ2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5" s="130">
        <f>Table13[[#This Row],[JUST]]*Table13[[#This Row],[Storm Millage]]/1000</f>
        <v>0</v>
      </c>
      <c r="DL2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55" s="136">
        <f>Table13[[#This Row],[JUST]]*Table13[[#This Row],[Recreational Millage]]/1000</f>
        <v>4298.4782485266542</v>
      </c>
      <c r="DN255" s="137">
        <f>Table13[[#This Row],[Recreational Assessment]]+Table13[[#This Row],[Storm Assessment]]</f>
        <v>4298.4782485266542</v>
      </c>
      <c r="DO255" s="145" t="e">
        <f>Methodology!#REF!</f>
        <v>#REF!</v>
      </c>
      <c r="DP255" s="146" t="e">
        <f>(Table13[[#This Row],[JUST]]*Table13[[#This Row],[Ad Valorem Recreational Millage]])/1000</f>
        <v>#REF!</v>
      </c>
    </row>
    <row r="256" spans="1:120" x14ac:dyDescent="0.3">
      <c r="A256">
        <v>367</v>
      </c>
      <c r="B256">
        <v>1</v>
      </c>
      <c r="C256" s="165" t="s">
        <v>11843</v>
      </c>
      <c r="D256" t="s">
        <v>131</v>
      </c>
      <c r="E256" t="s">
        <v>258</v>
      </c>
      <c r="F256">
        <v>10003997</v>
      </c>
      <c r="G256" s="32" t="s">
        <v>196</v>
      </c>
      <c r="H256" t="s">
        <v>299</v>
      </c>
      <c r="I256" t="s">
        <v>226</v>
      </c>
      <c r="J256">
        <v>1</v>
      </c>
      <c r="K256">
        <v>0</v>
      </c>
      <c r="L256">
        <v>0</v>
      </c>
      <c r="M256">
        <v>0.10467</v>
      </c>
      <c r="N256" t="s">
        <v>135</v>
      </c>
      <c r="O256" t="s">
        <v>136</v>
      </c>
      <c r="S256" t="s">
        <v>140</v>
      </c>
      <c r="V256" t="s">
        <v>205</v>
      </c>
      <c r="W256" t="s">
        <v>11844</v>
      </c>
      <c r="X256" t="s">
        <v>11845</v>
      </c>
      <c r="Y256" t="s">
        <v>11703</v>
      </c>
      <c r="AA256" t="s">
        <v>145</v>
      </c>
      <c r="AB256" t="s">
        <v>146</v>
      </c>
      <c r="AC256" s="119">
        <v>524068</v>
      </c>
      <c r="AD256">
        <v>524068</v>
      </c>
      <c r="AE256">
        <v>524068</v>
      </c>
      <c r="AF256">
        <v>0</v>
      </c>
      <c r="AG256">
        <v>524068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 s="32">
        <v>0</v>
      </c>
      <c r="AO256">
        <v>0</v>
      </c>
      <c r="AP256">
        <v>0</v>
      </c>
      <c r="AQ256">
        <v>0</v>
      </c>
      <c r="AR256">
        <v>0</v>
      </c>
      <c r="AS256">
        <v>1</v>
      </c>
      <c r="AT256">
        <v>1975</v>
      </c>
      <c r="AV256">
        <v>861</v>
      </c>
      <c r="AW256">
        <v>861</v>
      </c>
      <c r="AX256">
        <v>2</v>
      </c>
      <c r="AY256">
        <v>2</v>
      </c>
      <c r="AZ256">
        <v>2</v>
      </c>
      <c r="BC256" t="s">
        <v>233</v>
      </c>
      <c r="BD256" t="s">
        <v>233</v>
      </c>
      <c r="BS256" t="s">
        <v>11846</v>
      </c>
      <c r="BV256" t="s">
        <v>11847</v>
      </c>
      <c r="BX256" t="s">
        <v>5368</v>
      </c>
      <c r="BY256" t="s">
        <v>194</v>
      </c>
      <c r="BZ256" t="s">
        <v>5369</v>
      </c>
      <c r="CB256" s="27">
        <v>34820</v>
      </c>
      <c r="CC256">
        <v>360900</v>
      </c>
      <c r="CD256" t="s">
        <v>210</v>
      </c>
      <c r="CE256" t="s">
        <v>151</v>
      </c>
      <c r="CF256" t="s">
        <v>151</v>
      </c>
      <c r="CG256" t="s">
        <v>11848</v>
      </c>
      <c r="CZ256" t="s">
        <v>11849</v>
      </c>
      <c r="DA256" t="s">
        <v>154</v>
      </c>
      <c r="DB256" t="s">
        <v>242</v>
      </c>
      <c r="DE256">
        <v>1</v>
      </c>
      <c r="DF256">
        <v>1976</v>
      </c>
      <c r="DG256" t="s">
        <v>11850</v>
      </c>
      <c r="DH256">
        <v>7</v>
      </c>
      <c r="DI256" s="128" t="s">
        <v>156</v>
      </c>
      <c r="DJ2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6" s="130">
        <f>Table13[[#This Row],[JUST]]*Table13[[#This Row],[Storm Millage]]/1000</f>
        <v>0</v>
      </c>
      <c r="DL2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56" s="136">
        <f>Table13[[#This Row],[JUST]]*Table13[[#This Row],[Recreational Millage]]/1000</f>
        <v>4298.4782485266542</v>
      </c>
      <c r="DN256" s="137">
        <f>Table13[[#This Row],[Recreational Assessment]]+Table13[[#This Row],[Storm Assessment]]</f>
        <v>4298.4782485266542</v>
      </c>
      <c r="DO256" s="145" t="e">
        <f>Methodology!#REF!</f>
        <v>#REF!</v>
      </c>
      <c r="DP256" s="146" t="e">
        <f>(Table13[[#This Row],[JUST]]*Table13[[#This Row],[Ad Valorem Recreational Millage]])/1000</f>
        <v>#REF!</v>
      </c>
    </row>
    <row r="257" spans="1:120" x14ac:dyDescent="0.3">
      <c r="A257">
        <v>504</v>
      </c>
      <c r="B257">
        <v>1</v>
      </c>
      <c r="C257" s="165" t="s">
        <v>11867</v>
      </c>
      <c r="D257" t="s">
        <v>131</v>
      </c>
      <c r="E257" t="s">
        <v>452</v>
      </c>
      <c r="F257">
        <v>10004000</v>
      </c>
      <c r="G257" s="32" t="s">
        <v>196</v>
      </c>
      <c r="H257" t="s">
        <v>299</v>
      </c>
      <c r="I257" t="s">
        <v>226</v>
      </c>
      <c r="J257">
        <v>1</v>
      </c>
      <c r="K257">
        <v>0</v>
      </c>
      <c r="L257">
        <v>0</v>
      </c>
      <c r="M257">
        <v>0.10467</v>
      </c>
      <c r="N257" t="s">
        <v>135</v>
      </c>
      <c r="O257" t="s">
        <v>136</v>
      </c>
      <c r="S257" t="s">
        <v>140</v>
      </c>
      <c r="V257" t="s">
        <v>205</v>
      </c>
      <c r="W257" t="s">
        <v>11868</v>
      </c>
      <c r="X257" t="s">
        <v>11869</v>
      </c>
      <c r="Y257" t="s">
        <v>11703</v>
      </c>
      <c r="AA257" t="s">
        <v>145</v>
      </c>
      <c r="AB257" t="s">
        <v>146</v>
      </c>
      <c r="AC257" s="119">
        <v>524068</v>
      </c>
      <c r="AD257">
        <v>524068</v>
      </c>
      <c r="AE257">
        <v>524068</v>
      </c>
      <c r="AF257">
        <v>0</v>
      </c>
      <c r="AG257">
        <v>524068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 s="32">
        <v>0</v>
      </c>
      <c r="AO257">
        <v>0</v>
      </c>
      <c r="AP257">
        <v>0</v>
      </c>
      <c r="AQ257">
        <v>0</v>
      </c>
      <c r="AR257">
        <v>0</v>
      </c>
      <c r="AS257">
        <v>1</v>
      </c>
      <c r="AT257">
        <v>1975</v>
      </c>
      <c r="AV257">
        <v>861</v>
      </c>
      <c r="AW257">
        <v>861</v>
      </c>
      <c r="AX257">
        <v>2</v>
      </c>
      <c r="AY257">
        <v>2</v>
      </c>
      <c r="AZ257">
        <v>2</v>
      </c>
      <c r="BC257" t="s">
        <v>233</v>
      </c>
      <c r="BD257" t="s">
        <v>233</v>
      </c>
      <c r="BS257" t="s">
        <v>11870</v>
      </c>
      <c r="BV257" t="s">
        <v>11871</v>
      </c>
      <c r="BX257" t="s">
        <v>9179</v>
      </c>
      <c r="BY257" t="s">
        <v>638</v>
      </c>
      <c r="BZ257" t="s">
        <v>11872</v>
      </c>
      <c r="CB257" s="27">
        <v>42233</v>
      </c>
      <c r="CC257">
        <v>555000</v>
      </c>
      <c r="CD257" t="s">
        <v>210</v>
      </c>
      <c r="CE257" t="s">
        <v>181</v>
      </c>
      <c r="CF257" t="s">
        <v>181</v>
      </c>
      <c r="CG257" t="s">
        <v>11873</v>
      </c>
      <c r="CH257" s="27">
        <v>36307</v>
      </c>
      <c r="CI257">
        <v>380000</v>
      </c>
      <c r="CJ257" t="s">
        <v>210</v>
      </c>
      <c r="CK257" t="s">
        <v>151</v>
      </c>
      <c r="CL257" t="s">
        <v>151</v>
      </c>
      <c r="CM257" t="s">
        <v>11874</v>
      </c>
      <c r="CN257" s="27">
        <v>35971</v>
      </c>
      <c r="CO257">
        <v>379000</v>
      </c>
      <c r="CP257" t="s">
        <v>210</v>
      </c>
      <c r="CQ257" t="s">
        <v>151</v>
      </c>
      <c r="CR257" t="s">
        <v>151</v>
      </c>
      <c r="CS257" t="s">
        <v>11875</v>
      </c>
      <c r="CT257" s="27">
        <v>34516</v>
      </c>
      <c r="CU257">
        <v>325000</v>
      </c>
      <c r="CV257" t="s">
        <v>210</v>
      </c>
      <c r="CW257" t="s">
        <v>151</v>
      </c>
      <c r="CX257" t="s">
        <v>151</v>
      </c>
      <c r="CY257" t="s">
        <v>11876</v>
      </c>
      <c r="CZ257" t="s">
        <v>11877</v>
      </c>
      <c r="DA257" t="s">
        <v>154</v>
      </c>
      <c r="DB257" t="s">
        <v>242</v>
      </c>
      <c r="DE257">
        <v>1</v>
      </c>
      <c r="DF257">
        <v>1976</v>
      </c>
      <c r="DG257" t="s">
        <v>11878</v>
      </c>
      <c r="DH257">
        <v>7</v>
      </c>
      <c r="DI257" s="128" t="s">
        <v>156</v>
      </c>
      <c r="DJ2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7" s="130">
        <f>Table13[[#This Row],[JUST]]*Table13[[#This Row],[Storm Millage]]/1000</f>
        <v>0</v>
      </c>
      <c r="DL2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57" s="136">
        <f>Table13[[#This Row],[JUST]]*Table13[[#This Row],[Recreational Millage]]/1000</f>
        <v>4298.4782485266542</v>
      </c>
      <c r="DN257" s="137">
        <f>Table13[[#This Row],[Recreational Assessment]]+Table13[[#This Row],[Storm Assessment]]</f>
        <v>4298.4782485266542</v>
      </c>
      <c r="DO257" s="145" t="e">
        <f>Methodology!#REF!</f>
        <v>#REF!</v>
      </c>
      <c r="DP257" s="146" t="e">
        <f>(Table13[[#This Row],[JUST]]*Table13[[#This Row],[Ad Valorem Recreational Millage]])/1000</f>
        <v>#REF!</v>
      </c>
    </row>
    <row r="258" spans="1:120" x14ac:dyDescent="0.3">
      <c r="A258">
        <v>402</v>
      </c>
      <c r="B258">
        <v>1</v>
      </c>
      <c r="C258" s="165" t="s">
        <v>11891</v>
      </c>
      <c r="D258" t="s">
        <v>131</v>
      </c>
      <c r="E258" t="s">
        <v>423</v>
      </c>
      <c r="F258">
        <v>10004002</v>
      </c>
      <c r="G258" s="32" t="s">
        <v>196</v>
      </c>
      <c r="H258" t="s">
        <v>299</v>
      </c>
      <c r="I258" t="s">
        <v>226</v>
      </c>
      <c r="J258">
        <v>1</v>
      </c>
      <c r="K258">
        <v>0</v>
      </c>
      <c r="L258">
        <v>0</v>
      </c>
      <c r="M258">
        <v>0.10467</v>
      </c>
      <c r="N258" t="s">
        <v>135</v>
      </c>
      <c r="O258" t="s">
        <v>136</v>
      </c>
      <c r="S258" t="s">
        <v>140</v>
      </c>
      <c r="V258" t="s">
        <v>205</v>
      </c>
      <c r="W258" t="s">
        <v>11892</v>
      </c>
      <c r="X258" t="s">
        <v>11893</v>
      </c>
      <c r="Y258" t="s">
        <v>11703</v>
      </c>
      <c r="AA258" t="s">
        <v>145</v>
      </c>
      <c r="AB258" t="s">
        <v>146</v>
      </c>
      <c r="AC258" s="119">
        <v>524068</v>
      </c>
      <c r="AD258">
        <v>524068</v>
      </c>
      <c r="AE258">
        <v>524068</v>
      </c>
      <c r="AF258">
        <v>0</v>
      </c>
      <c r="AG258">
        <v>524068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 s="32">
        <v>0</v>
      </c>
      <c r="AO258">
        <v>0</v>
      </c>
      <c r="AP258">
        <v>0</v>
      </c>
      <c r="AQ258">
        <v>0</v>
      </c>
      <c r="AR258">
        <v>0</v>
      </c>
      <c r="AS258">
        <v>1</v>
      </c>
      <c r="AT258">
        <v>1975</v>
      </c>
      <c r="AV258">
        <v>861</v>
      </c>
      <c r="AW258">
        <v>861</v>
      </c>
      <c r="AX258">
        <v>2</v>
      </c>
      <c r="AY258">
        <v>2</v>
      </c>
      <c r="AZ258">
        <v>2</v>
      </c>
      <c r="BC258" t="s">
        <v>233</v>
      </c>
      <c r="BD258" t="s">
        <v>233</v>
      </c>
      <c r="BS258" t="s">
        <v>11894</v>
      </c>
      <c r="BT258" t="s">
        <v>11895</v>
      </c>
      <c r="BV258" t="s">
        <v>11896</v>
      </c>
      <c r="BX258" t="s">
        <v>3516</v>
      </c>
      <c r="BY258" t="s">
        <v>481</v>
      </c>
      <c r="BZ258" t="s">
        <v>11897</v>
      </c>
      <c r="CB258" s="27">
        <v>40722</v>
      </c>
      <c r="CC258">
        <v>470000</v>
      </c>
      <c r="CD258" t="s">
        <v>210</v>
      </c>
      <c r="CE258" t="s">
        <v>181</v>
      </c>
      <c r="CF258" t="s">
        <v>181</v>
      </c>
      <c r="CG258" t="s">
        <v>11898</v>
      </c>
      <c r="CH258" s="27">
        <v>36715</v>
      </c>
      <c r="CI258">
        <v>373500</v>
      </c>
      <c r="CJ258" t="s">
        <v>210</v>
      </c>
      <c r="CK258" t="s">
        <v>151</v>
      </c>
      <c r="CL258" t="s">
        <v>151</v>
      </c>
      <c r="CM258" t="s">
        <v>11899</v>
      </c>
      <c r="CN258" s="27">
        <v>34486</v>
      </c>
      <c r="CO258">
        <v>335000</v>
      </c>
      <c r="CP258" t="s">
        <v>210</v>
      </c>
      <c r="CQ258" t="s">
        <v>151</v>
      </c>
      <c r="CR258" t="s">
        <v>151</v>
      </c>
      <c r="CS258" t="s">
        <v>11900</v>
      </c>
      <c r="CT258" s="27">
        <v>32203</v>
      </c>
      <c r="CU258">
        <v>230000</v>
      </c>
      <c r="CV258" t="s">
        <v>210</v>
      </c>
      <c r="CW258" t="s">
        <v>151</v>
      </c>
      <c r="CX258" t="s">
        <v>151</v>
      </c>
      <c r="CY258" t="s">
        <v>11901</v>
      </c>
      <c r="CZ258" t="s">
        <v>11902</v>
      </c>
      <c r="DA258" t="s">
        <v>154</v>
      </c>
      <c r="DB258" t="s">
        <v>242</v>
      </c>
      <c r="DE258">
        <v>1</v>
      </c>
      <c r="DF258">
        <v>1976</v>
      </c>
      <c r="DG258" t="s">
        <v>11903</v>
      </c>
      <c r="DH258">
        <v>7</v>
      </c>
      <c r="DI258" s="128" t="s">
        <v>156</v>
      </c>
      <c r="DJ2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8" s="130">
        <f>Table13[[#This Row],[JUST]]*Table13[[#This Row],[Storm Millage]]/1000</f>
        <v>0</v>
      </c>
      <c r="DL2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58" s="136">
        <f>Table13[[#This Row],[JUST]]*Table13[[#This Row],[Recreational Millage]]/1000</f>
        <v>4298.4782485266542</v>
      </c>
      <c r="DN258" s="137">
        <f>Table13[[#This Row],[Recreational Assessment]]+Table13[[#This Row],[Storm Assessment]]</f>
        <v>4298.4782485266542</v>
      </c>
      <c r="DO258" s="145" t="e">
        <f>Methodology!#REF!</f>
        <v>#REF!</v>
      </c>
      <c r="DP258" s="146" t="e">
        <f>(Table13[[#This Row],[JUST]]*Table13[[#This Row],[Ad Valorem Recreational Millage]])/1000</f>
        <v>#REF!</v>
      </c>
    </row>
    <row r="259" spans="1:120" x14ac:dyDescent="0.3">
      <c r="A259">
        <v>401</v>
      </c>
      <c r="B259">
        <v>1</v>
      </c>
      <c r="C259" s="165" t="s">
        <v>11955</v>
      </c>
      <c r="D259" t="s">
        <v>3890</v>
      </c>
      <c r="E259" t="s">
        <v>258</v>
      </c>
      <c r="F259">
        <v>10003987</v>
      </c>
      <c r="G259" s="32" t="s">
        <v>196</v>
      </c>
      <c r="H259" t="s">
        <v>299</v>
      </c>
      <c r="I259" t="s">
        <v>226</v>
      </c>
      <c r="J259">
        <v>1</v>
      </c>
      <c r="K259">
        <v>0</v>
      </c>
      <c r="L259">
        <v>0</v>
      </c>
      <c r="M259">
        <v>0.10824</v>
      </c>
      <c r="N259" t="s">
        <v>135</v>
      </c>
      <c r="O259" t="s">
        <v>136</v>
      </c>
      <c r="S259" t="s">
        <v>140</v>
      </c>
      <c r="V259" t="s">
        <v>205</v>
      </c>
      <c r="W259" t="s">
        <v>11956</v>
      </c>
      <c r="X259" t="s">
        <v>11957</v>
      </c>
      <c r="Y259" t="s">
        <v>11703</v>
      </c>
      <c r="AA259" t="s">
        <v>145</v>
      </c>
      <c r="AB259" t="s">
        <v>146</v>
      </c>
      <c r="AC259" s="119">
        <v>524068</v>
      </c>
      <c r="AD259">
        <v>524068</v>
      </c>
      <c r="AE259">
        <v>524068</v>
      </c>
      <c r="AF259">
        <v>0</v>
      </c>
      <c r="AG259">
        <v>524068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 s="32">
        <v>0</v>
      </c>
      <c r="AO259">
        <v>0</v>
      </c>
      <c r="AP259">
        <v>0</v>
      </c>
      <c r="AQ259">
        <v>0</v>
      </c>
      <c r="AR259">
        <v>0</v>
      </c>
      <c r="AS259">
        <v>1</v>
      </c>
      <c r="AT259">
        <v>1975</v>
      </c>
      <c r="AV259">
        <v>861</v>
      </c>
      <c r="AW259">
        <v>861</v>
      </c>
      <c r="AX259">
        <v>2</v>
      </c>
      <c r="AY259">
        <v>2</v>
      </c>
      <c r="AZ259">
        <v>2</v>
      </c>
      <c r="BC259" t="s">
        <v>233</v>
      </c>
      <c r="BD259" t="s">
        <v>233</v>
      </c>
      <c r="BS259" t="s">
        <v>11958</v>
      </c>
      <c r="BT259" t="s">
        <v>11959</v>
      </c>
      <c r="BV259" t="s">
        <v>11960</v>
      </c>
      <c r="BX259" t="s">
        <v>11961</v>
      </c>
      <c r="BY259" t="s">
        <v>264</v>
      </c>
      <c r="BZ259" t="s">
        <v>11962</v>
      </c>
      <c r="CB259" s="27">
        <v>33664</v>
      </c>
      <c r="CC259">
        <v>250000</v>
      </c>
      <c r="CD259" t="s">
        <v>210</v>
      </c>
      <c r="CE259" t="s">
        <v>151</v>
      </c>
      <c r="CF259" t="s">
        <v>151</v>
      </c>
      <c r="CG259" t="s">
        <v>11963</v>
      </c>
      <c r="CH259" s="27">
        <v>32721</v>
      </c>
      <c r="CI259">
        <v>240000</v>
      </c>
      <c r="CJ259" t="s">
        <v>210</v>
      </c>
      <c r="CK259" t="s">
        <v>151</v>
      </c>
      <c r="CL259" t="s">
        <v>151</v>
      </c>
      <c r="CM259" t="s">
        <v>11964</v>
      </c>
      <c r="CZ259" t="s">
        <v>11965</v>
      </c>
      <c r="DA259" t="s">
        <v>154</v>
      </c>
      <c r="DB259" t="s">
        <v>242</v>
      </c>
      <c r="DE259">
        <v>1</v>
      </c>
      <c r="DF259">
        <v>1976</v>
      </c>
      <c r="DG259" t="s">
        <v>11966</v>
      </c>
      <c r="DH259">
        <v>7</v>
      </c>
      <c r="DI259" s="128" t="s">
        <v>156</v>
      </c>
      <c r="DJ2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59" s="130">
        <f>Table13[[#This Row],[JUST]]*Table13[[#This Row],[Storm Millage]]/1000</f>
        <v>0</v>
      </c>
      <c r="DL2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59" s="136">
        <f>Table13[[#This Row],[JUST]]*Table13[[#This Row],[Recreational Millage]]/1000</f>
        <v>4298.4782485266542</v>
      </c>
      <c r="DN259" s="137">
        <f>Table13[[#This Row],[Recreational Assessment]]+Table13[[#This Row],[Storm Assessment]]</f>
        <v>4298.4782485266542</v>
      </c>
      <c r="DO259" s="145" t="e">
        <f>Methodology!#REF!</f>
        <v>#REF!</v>
      </c>
      <c r="DP259" s="146" t="e">
        <f>(Table13[[#This Row],[JUST]]*Table13[[#This Row],[Ad Valorem Recreational Millage]])/1000</f>
        <v>#REF!</v>
      </c>
    </row>
    <row r="260" spans="1:120" x14ac:dyDescent="0.3">
      <c r="A260">
        <v>578</v>
      </c>
      <c r="B260">
        <v>1</v>
      </c>
      <c r="C260" s="165" t="s">
        <v>12009</v>
      </c>
      <c r="D260" t="s">
        <v>3890</v>
      </c>
      <c r="E260" t="s">
        <v>423</v>
      </c>
      <c r="F260">
        <v>10003992</v>
      </c>
      <c r="G260" s="32" t="s">
        <v>196</v>
      </c>
      <c r="H260" t="s">
        <v>299</v>
      </c>
      <c r="I260" t="s">
        <v>226</v>
      </c>
      <c r="J260">
        <v>1</v>
      </c>
      <c r="K260">
        <v>0</v>
      </c>
      <c r="L260">
        <v>0</v>
      </c>
      <c r="M260">
        <v>0.10824</v>
      </c>
      <c r="N260" t="s">
        <v>135</v>
      </c>
      <c r="O260" t="s">
        <v>136</v>
      </c>
      <c r="S260" t="s">
        <v>140</v>
      </c>
      <c r="V260" t="s">
        <v>205</v>
      </c>
      <c r="W260" t="s">
        <v>12010</v>
      </c>
      <c r="X260" t="s">
        <v>12011</v>
      </c>
      <c r="Y260" t="s">
        <v>11703</v>
      </c>
      <c r="AA260" t="s">
        <v>145</v>
      </c>
      <c r="AB260" t="s">
        <v>146</v>
      </c>
      <c r="AC260" s="119">
        <v>524068</v>
      </c>
      <c r="AD260">
        <v>524068</v>
      </c>
      <c r="AE260">
        <v>524068</v>
      </c>
      <c r="AF260">
        <v>0</v>
      </c>
      <c r="AG260">
        <v>524068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 s="32">
        <v>0</v>
      </c>
      <c r="AO260">
        <v>0</v>
      </c>
      <c r="AP260">
        <v>0</v>
      </c>
      <c r="AQ260">
        <v>0</v>
      </c>
      <c r="AR260">
        <v>0</v>
      </c>
      <c r="AS260">
        <v>1</v>
      </c>
      <c r="AT260">
        <v>1975</v>
      </c>
      <c r="AV260">
        <v>861</v>
      </c>
      <c r="AW260">
        <v>861</v>
      </c>
      <c r="AX260">
        <v>2</v>
      </c>
      <c r="AY260">
        <v>2</v>
      </c>
      <c r="AZ260">
        <v>2</v>
      </c>
      <c r="BC260" t="s">
        <v>233</v>
      </c>
      <c r="BD260" t="s">
        <v>233</v>
      </c>
      <c r="BS260" t="s">
        <v>12012</v>
      </c>
      <c r="BT260" t="s">
        <v>12013</v>
      </c>
      <c r="BV260" t="s">
        <v>12014</v>
      </c>
      <c r="BX260" t="s">
        <v>12015</v>
      </c>
      <c r="BY260" t="s">
        <v>149</v>
      </c>
      <c r="BZ260" t="s">
        <v>12016</v>
      </c>
      <c r="CB260" s="27">
        <v>27668</v>
      </c>
      <c r="CC260">
        <v>53900</v>
      </c>
      <c r="CD260" t="s">
        <v>210</v>
      </c>
      <c r="CE260" t="s">
        <v>151</v>
      </c>
      <c r="CF260" t="s">
        <v>151</v>
      </c>
      <c r="CG260" t="s">
        <v>12017</v>
      </c>
      <c r="CZ260" t="s">
        <v>12018</v>
      </c>
      <c r="DA260" t="s">
        <v>154</v>
      </c>
      <c r="DB260" t="s">
        <v>242</v>
      </c>
      <c r="DE260">
        <v>1</v>
      </c>
      <c r="DF260">
        <v>1976</v>
      </c>
      <c r="DG260" t="s">
        <v>12019</v>
      </c>
      <c r="DH260">
        <v>7</v>
      </c>
      <c r="DI260" s="128" t="s">
        <v>156</v>
      </c>
      <c r="DJ2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0" s="130">
        <f>Table13[[#This Row],[JUST]]*Table13[[#This Row],[Storm Millage]]/1000</f>
        <v>0</v>
      </c>
      <c r="DL2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60" s="136">
        <f>Table13[[#This Row],[JUST]]*Table13[[#This Row],[Recreational Millage]]/1000</f>
        <v>4298.4782485266542</v>
      </c>
      <c r="DN260" s="137">
        <f>Table13[[#This Row],[Recreational Assessment]]+Table13[[#This Row],[Storm Assessment]]</f>
        <v>4298.4782485266542</v>
      </c>
      <c r="DO260" s="145" t="e">
        <f>Methodology!#REF!</f>
        <v>#REF!</v>
      </c>
      <c r="DP260" s="146" t="e">
        <f>(Table13[[#This Row],[JUST]]*Table13[[#This Row],[Ad Valorem Recreational Millage]])/1000</f>
        <v>#REF!</v>
      </c>
    </row>
    <row r="261" spans="1:120" x14ac:dyDescent="0.3">
      <c r="A261">
        <v>14</v>
      </c>
      <c r="B261">
        <v>1</v>
      </c>
      <c r="C261" s="165" t="s">
        <v>12055</v>
      </c>
      <c r="D261" t="s">
        <v>1128</v>
      </c>
      <c r="E261" t="s">
        <v>204</v>
      </c>
      <c r="F261">
        <v>10003975</v>
      </c>
      <c r="G261" s="32" t="s">
        <v>196</v>
      </c>
      <c r="H261" t="s">
        <v>299</v>
      </c>
      <c r="I261" t="s">
        <v>226</v>
      </c>
      <c r="J261">
        <v>1</v>
      </c>
      <c r="K261">
        <v>0</v>
      </c>
      <c r="L261">
        <v>0</v>
      </c>
      <c r="M261">
        <v>0.11386</v>
      </c>
      <c r="N261" t="s">
        <v>135</v>
      </c>
      <c r="O261" t="s">
        <v>136</v>
      </c>
      <c r="S261" t="s">
        <v>140</v>
      </c>
      <c r="V261" t="s">
        <v>205</v>
      </c>
      <c r="W261" t="s">
        <v>12056</v>
      </c>
      <c r="X261" t="s">
        <v>12057</v>
      </c>
      <c r="Y261" t="s">
        <v>11703</v>
      </c>
      <c r="AA261" t="s">
        <v>145</v>
      </c>
      <c r="AB261" t="s">
        <v>146</v>
      </c>
      <c r="AC261" s="119">
        <v>524068</v>
      </c>
      <c r="AD261">
        <v>524068</v>
      </c>
      <c r="AE261">
        <v>524068</v>
      </c>
      <c r="AF261">
        <v>0</v>
      </c>
      <c r="AG261">
        <v>524068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 s="32">
        <v>0</v>
      </c>
      <c r="AO261">
        <v>0</v>
      </c>
      <c r="AP261">
        <v>0</v>
      </c>
      <c r="AQ261">
        <v>0</v>
      </c>
      <c r="AR261">
        <v>0</v>
      </c>
      <c r="AS261">
        <v>1</v>
      </c>
      <c r="AT261">
        <v>1975</v>
      </c>
      <c r="AV261">
        <v>861</v>
      </c>
      <c r="AW261">
        <v>861</v>
      </c>
      <c r="AX261">
        <v>2</v>
      </c>
      <c r="AY261">
        <v>2</v>
      </c>
      <c r="AZ261">
        <v>2</v>
      </c>
      <c r="BC261" t="s">
        <v>233</v>
      </c>
      <c r="BD261" t="s">
        <v>233</v>
      </c>
      <c r="BS261" t="s">
        <v>12058</v>
      </c>
      <c r="BV261" t="s">
        <v>11896</v>
      </c>
      <c r="BX261" t="s">
        <v>3516</v>
      </c>
      <c r="BY261" t="s">
        <v>481</v>
      </c>
      <c r="BZ261" t="s">
        <v>11897</v>
      </c>
      <c r="CB261" s="27">
        <v>42171</v>
      </c>
      <c r="CC261">
        <v>620000</v>
      </c>
      <c r="CD261" t="s">
        <v>210</v>
      </c>
      <c r="CE261" t="s">
        <v>181</v>
      </c>
      <c r="CF261" t="s">
        <v>181</v>
      </c>
      <c r="CG261" t="s">
        <v>12059</v>
      </c>
      <c r="CH261" s="27">
        <v>36951</v>
      </c>
      <c r="CI261">
        <v>450000</v>
      </c>
      <c r="CJ261" t="s">
        <v>210</v>
      </c>
      <c r="CK261" t="s">
        <v>151</v>
      </c>
      <c r="CL261" t="s">
        <v>151</v>
      </c>
      <c r="CM261" t="s">
        <v>12060</v>
      </c>
      <c r="CN261" s="27">
        <v>36111</v>
      </c>
      <c r="CO261">
        <v>385000</v>
      </c>
      <c r="CP261" t="s">
        <v>210</v>
      </c>
      <c r="CQ261" t="s">
        <v>151</v>
      </c>
      <c r="CR261" t="s">
        <v>151</v>
      </c>
      <c r="CS261" t="s">
        <v>12061</v>
      </c>
      <c r="CT261" s="27">
        <v>31138</v>
      </c>
      <c r="CU261">
        <v>250000</v>
      </c>
      <c r="CV261" t="s">
        <v>210</v>
      </c>
      <c r="CW261" t="s">
        <v>151</v>
      </c>
      <c r="CX261" t="s">
        <v>151</v>
      </c>
      <c r="CY261" t="s">
        <v>12062</v>
      </c>
      <c r="CZ261" t="s">
        <v>12063</v>
      </c>
      <c r="DA261" t="s">
        <v>154</v>
      </c>
      <c r="DB261" t="s">
        <v>242</v>
      </c>
      <c r="DE261">
        <v>1</v>
      </c>
      <c r="DF261">
        <v>1976</v>
      </c>
      <c r="DG261" t="s">
        <v>12064</v>
      </c>
      <c r="DH261">
        <v>7</v>
      </c>
      <c r="DI261" s="128" t="s">
        <v>156</v>
      </c>
      <c r="DJ2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1" s="130">
        <f>Table13[[#This Row],[JUST]]*Table13[[#This Row],[Storm Millage]]/1000</f>
        <v>0</v>
      </c>
      <c r="DL2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61" s="136">
        <f>Table13[[#This Row],[JUST]]*Table13[[#This Row],[Recreational Millage]]/1000</f>
        <v>4298.4782485266542</v>
      </c>
      <c r="DN261" s="137">
        <f>Table13[[#This Row],[Recreational Assessment]]+Table13[[#This Row],[Storm Assessment]]</f>
        <v>4298.4782485266542</v>
      </c>
      <c r="DO261" s="145" t="e">
        <f>Methodology!#REF!</f>
        <v>#REF!</v>
      </c>
      <c r="DP261" s="146" t="e">
        <f>(Table13[[#This Row],[JUST]]*Table13[[#This Row],[Ad Valorem Recreational Millage]])/1000</f>
        <v>#REF!</v>
      </c>
    </row>
    <row r="262" spans="1:120" x14ac:dyDescent="0.3">
      <c r="A262">
        <v>400</v>
      </c>
      <c r="B262">
        <v>1</v>
      </c>
      <c r="C262" s="165" t="s">
        <v>12065</v>
      </c>
      <c r="D262" t="s">
        <v>1128</v>
      </c>
      <c r="E262" t="s">
        <v>132</v>
      </c>
      <c r="F262">
        <v>10003976</v>
      </c>
      <c r="G262" s="32" t="s">
        <v>196</v>
      </c>
      <c r="H262" t="s">
        <v>299</v>
      </c>
      <c r="I262" t="s">
        <v>226</v>
      </c>
      <c r="J262">
        <v>1</v>
      </c>
      <c r="K262">
        <v>0</v>
      </c>
      <c r="L262">
        <v>0</v>
      </c>
      <c r="M262">
        <v>0.11386</v>
      </c>
      <c r="N262" t="s">
        <v>135</v>
      </c>
      <c r="O262" t="s">
        <v>136</v>
      </c>
      <c r="S262" t="s">
        <v>140</v>
      </c>
      <c r="V262" t="s">
        <v>205</v>
      </c>
      <c r="W262" t="s">
        <v>12066</v>
      </c>
      <c r="X262" t="s">
        <v>12067</v>
      </c>
      <c r="Y262" t="s">
        <v>11703</v>
      </c>
      <c r="AA262" t="s">
        <v>145</v>
      </c>
      <c r="AB262" t="s">
        <v>146</v>
      </c>
      <c r="AC262" s="119">
        <v>524068</v>
      </c>
      <c r="AD262">
        <v>524068</v>
      </c>
      <c r="AE262">
        <v>524068</v>
      </c>
      <c r="AF262">
        <v>0</v>
      </c>
      <c r="AG262">
        <v>524068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 s="32">
        <v>0</v>
      </c>
      <c r="AO262">
        <v>0</v>
      </c>
      <c r="AP262">
        <v>0</v>
      </c>
      <c r="AQ262">
        <v>0</v>
      </c>
      <c r="AR262">
        <v>0</v>
      </c>
      <c r="AS262">
        <v>1</v>
      </c>
      <c r="AT262">
        <v>1975</v>
      </c>
      <c r="AV262">
        <v>861</v>
      </c>
      <c r="AW262">
        <v>861</v>
      </c>
      <c r="AX262">
        <v>2</v>
      </c>
      <c r="AY262">
        <v>2</v>
      </c>
      <c r="AZ262">
        <v>2</v>
      </c>
      <c r="BC262" t="s">
        <v>233</v>
      </c>
      <c r="BD262" t="s">
        <v>233</v>
      </c>
      <c r="BS262" t="s">
        <v>12068</v>
      </c>
      <c r="BV262" t="s">
        <v>12069</v>
      </c>
      <c r="BX262" t="s">
        <v>3113</v>
      </c>
      <c r="BY262" t="s">
        <v>238</v>
      </c>
      <c r="BZ262" t="s">
        <v>3114</v>
      </c>
      <c r="CB262" s="27">
        <v>42073</v>
      </c>
      <c r="CC262">
        <v>600000</v>
      </c>
      <c r="CD262" t="s">
        <v>210</v>
      </c>
      <c r="CE262" t="s">
        <v>181</v>
      </c>
      <c r="CF262" t="s">
        <v>181</v>
      </c>
      <c r="CG262" t="s">
        <v>12070</v>
      </c>
      <c r="CH262" s="27">
        <v>41431</v>
      </c>
      <c r="CI262">
        <v>525000</v>
      </c>
      <c r="CJ262" t="s">
        <v>210</v>
      </c>
      <c r="CK262" t="s">
        <v>181</v>
      </c>
      <c r="CL262" t="s">
        <v>181</v>
      </c>
      <c r="CM262" t="s">
        <v>12071</v>
      </c>
      <c r="CN262" s="27">
        <v>30042</v>
      </c>
      <c r="CO262">
        <v>177500</v>
      </c>
      <c r="CP262" t="s">
        <v>210</v>
      </c>
      <c r="CQ262" t="s">
        <v>151</v>
      </c>
      <c r="CR262" t="s">
        <v>151</v>
      </c>
      <c r="CS262" t="s">
        <v>12072</v>
      </c>
      <c r="CZ262" t="s">
        <v>12073</v>
      </c>
      <c r="DA262" t="s">
        <v>154</v>
      </c>
      <c r="DB262" t="s">
        <v>242</v>
      </c>
      <c r="DE262">
        <v>1</v>
      </c>
      <c r="DF262">
        <v>1976</v>
      </c>
      <c r="DG262" t="s">
        <v>12074</v>
      </c>
      <c r="DH262">
        <v>7</v>
      </c>
      <c r="DI262" s="128" t="s">
        <v>156</v>
      </c>
      <c r="DJ2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2" s="130">
        <f>Table13[[#This Row],[JUST]]*Table13[[#This Row],[Storm Millage]]/1000</f>
        <v>0</v>
      </c>
      <c r="DL2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62" s="136">
        <f>Table13[[#This Row],[JUST]]*Table13[[#This Row],[Recreational Millage]]/1000</f>
        <v>4298.4782485266542</v>
      </c>
      <c r="DN262" s="137">
        <f>Table13[[#This Row],[Recreational Assessment]]+Table13[[#This Row],[Storm Assessment]]</f>
        <v>4298.4782485266542</v>
      </c>
      <c r="DO262" s="145" t="e">
        <f>Methodology!#REF!</f>
        <v>#REF!</v>
      </c>
      <c r="DP262" s="146" t="e">
        <f>(Table13[[#This Row],[JUST]]*Table13[[#This Row],[Ad Valorem Recreational Millage]])/1000</f>
        <v>#REF!</v>
      </c>
    </row>
    <row r="263" spans="1:120" x14ac:dyDescent="0.3">
      <c r="A263">
        <v>365</v>
      </c>
      <c r="B263">
        <v>1</v>
      </c>
      <c r="C263" s="165" t="s">
        <v>12107</v>
      </c>
      <c r="D263" t="s">
        <v>1128</v>
      </c>
      <c r="E263" t="s">
        <v>452</v>
      </c>
      <c r="F263">
        <v>10003980</v>
      </c>
      <c r="G263" s="32" t="s">
        <v>196</v>
      </c>
      <c r="H263" t="s">
        <v>299</v>
      </c>
      <c r="I263" t="s">
        <v>226</v>
      </c>
      <c r="J263">
        <v>1</v>
      </c>
      <c r="K263">
        <v>0</v>
      </c>
      <c r="L263">
        <v>0</v>
      </c>
      <c r="M263">
        <v>0.11386</v>
      </c>
      <c r="N263" t="s">
        <v>135</v>
      </c>
      <c r="O263" t="s">
        <v>136</v>
      </c>
      <c r="S263" t="s">
        <v>140</v>
      </c>
      <c r="V263" t="s">
        <v>205</v>
      </c>
      <c r="W263" t="s">
        <v>12108</v>
      </c>
      <c r="X263" t="s">
        <v>12109</v>
      </c>
      <c r="Y263" t="s">
        <v>11703</v>
      </c>
      <c r="AA263" t="s">
        <v>145</v>
      </c>
      <c r="AB263" t="s">
        <v>146</v>
      </c>
      <c r="AC263" s="119">
        <v>524068</v>
      </c>
      <c r="AD263">
        <v>524068</v>
      </c>
      <c r="AE263">
        <v>524068</v>
      </c>
      <c r="AF263">
        <v>0</v>
      </c>
      <c r="AG263">
        <v>524068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 s="32">
        <v>0</v>
      </c>
      <c r="AO263">
        <v>0</v>
      </c>
      <c r="AP263">
        <v>0</v>
      </c>
      <c r="AQ263">
        <v>0</v>
      </c>
      <c r="AR263">
        <v>0</v>
      </c>
      <c r="AS263">
        <v>1</v>
      </c>
      <c r="AT263">
        <v>1975</v>
      </c>
      <c r="AV263">
        <v>861</v>
      </c>
      <c r="AW263">
        <v>861</v>
      </c>
      <c r="AX263">
        <v>2</v>
      </c>
      <c r="AY263">
        <v>2</v>
      </c>
      <c r="AZ263">
        <v>2</v>
      </c>
      <c r="BC263" t="s">
        <v>233</v>
      </c>
      <c r="BD263" t="s">
        <v>233</v>
      </c>
      <c r="BS263" t="s">
        <v>12110</v>
      </c>
      <c r="BV263" t="s">
        <v>12111</v>
      </c>
      <c r="BX263" t="s">
        <v>1619</v>
      </c>
      <c r="BY263" t="s">
        <v>149</v>
      </c>
      <c r="BZ263" t="s">
        <v>1620</v>
      </c>
      <c r="CB263" s="27">
        <v>27668</v>
      </c>
      <c r="CC263">
        <v>53900</v>
      </c>
      <c r="CD263" t="s">
        <v>210</v>
      </c>
      <c r="CE263" t="s">
        <v>151</v>
      </c>
      <c r="CF263" t="s">
        <v>151</v>
      </c>
      <c r="CG263" t="s">
        <v>12112</v>
      </c>
      <c r="CZ263" t="s">
        <v>12113</v>
      </c>
      <c r="DA263" t="s">
        <v>154</v>
      </c>
      <c r="DB263" t="s">
        <v>242</v>
      </c>
      <c r="DE263">
        <v>1</v>
      </c>
      <c r="DF263">
        <v>1976</v>
      </c>
      <c r="DG263" t="s">
        <v>12114</v>
      </c>
      <c r="DH263">
        <v>7</v>
      </c>
      <c r="DI263" s="128" t="s">
        <v>156</v>
      </c>
      <c r="DJ2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3" s="130">
        <f>Table13[[#This Row],[JUST]]*Table13[[#This Row],[Storm Millage]]/1000</f>
        <v>0</v>
      </c>
      <c r="DL2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63" s="136">
        <f>Table13[[#This Row],[JUST]]*Table13[[#This Row],[Recreational Millage]]/1000</f>
        <v>4298.4782485266542</v>
      </c>
      <c r="DN263" s="137">
        <f>Table13[[#This Row],[Recreational Assessment]]+Table13[[#This Row],[Storm Assessment]]</f>
        <v>4298.4782485266542</v>
      </c>
      <c r="DO263" s="145" t="e">
        <f>Methodology!#REF!</f>
        <v>#REF!</v>
      </c>
      <c r="DP263" s="146" t="e">
        <f>(Table13[[#This Row],[JUST]]*Table13[[#This Row],[Ad Valorem Recreational Millage]])/1000</f>
        <v>#REF!</v>
      </c>
    </row>
    <row r="264" spans="1:120" x14ac:dyDescent="0.3">
      <c r="A264">
        <v>577</v>
      </c>
      <c r="B264">
        <v>1</v>
      </c>
      <c r="C264" s="165" t="s">
        <v>12115</v>
      </c>
      <c r="D264" t="s">
        <v>1128</v>
      </c>
      <c r="E264" t="s">
        <v>438</v>
      </c>
      <c r="F264">
        <v>10003981</v>
      </c>
      <c r="G264" s="32" t="s">
        <v>196</v>
      </c>
      <c r="H264" t="s">
        <v>299</v>
      </c>
      <c r="I264" t="s">
        <v>226</v>
      </c>
      <c r="J264">
        <v>1</v>
      </c>
      <c r="K264">
        <v>0</v>
      </c>
      <c r="L264">
        <v>0</v>
      </c>
      <c r="M264">
        <v>0.11386</v>
      </c>
      <c r="N264" t="s">
        <v>135</v>
      </c>
      <c r="O264" t="s">
        <v>136</v>
      </c>
      <c r="S264" t="s">
        <v>140</v>
      </c>
      <c r="V264" t="s">
        <v>205</v>
      </c>
      <c r="W264" t="s">
        <v>12116</v>
      </c>
      <c r="X264" t="s">
        <v>12117</v>
      </c>
      <c r="Y264" t="s">
        <v>11703</v>
      </c>
      <c r="AA264" t="s">
        <v>145</v>
      </c>
      <c r="AB264" t="s">
        <v>146</v>
      </c>
      <c r="AC264" s="119">
        <v>524068</v>
      </c>
      <c r="AD264">
        <v>524068</v>
      </c>
      <c r="AE264">
        <v>524068</v>
      </c>
      <c r="AF264">
        <v>0</v>
      </c>
      <c r="AG264">
        <v>524068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 s="32">
        <v>0</v>
      </c>
      <c r="AO264">
        <v>0</v>
      </c>
      <c r="AP264">
        <v>0</v>
      </c>
      <c r="AQ264">
        <v>0</v>
      </c>
      <c r="AR264">
        <v>0</v>
      </c>
      <c r="AS264">
        <v>1</v>
      </c>
      <c r="AT264">
        <v>1975</v>
      </c>
      <c r="AV264">
        <v>861</v>
      </c>
      <c r="AW264">
        <v>861</v>
      </c>
      <c r="AX264">
        <v>2</v>
      </c>
      <c r="AY264">
        <v>2</v>
      </c>
      <c r="AZ264">
        <v>2</v>
      </c>
      <c r="BC264" t="s">
        <v>233</v>
      </c>
      <c r="BD264" t="s">
        <v>233</v>
      </c>
      <c r="BS264" t="s">
        <v>4542</v>
      </c>
      <c r="BT264" t="s">
        <v>4543</v>
      </c>
      <c r="BV264" t="s">
        <v>12118</v>
      </c>
      <c r="BX264" t="s">
        <v>12119</v>
      </c>
      <c r="BY264" t="s">
        <v>517</v>
      </c>
      <c r="BZ264" t="s">
        <v>12120</v>
      </c>
      <c r="CA264" t="s">
        <v>519</v>
      </c>
      <c r="CB264" s="27">
        <v>42829</v>
      </c>
      <c r="CC264">
        <v>781000</v>
      </c>
      <c r="CD264" t="s">
        <v>210</v>
      </c>
      <c r="CE264" t="s">
        <v>181</v>
      </c>
      <c r="CF264" t="s">
        <v>181</v>
      </c>
      <c r="CG264" t="s">
        <v>12121</v>
      </c>
      <c r="CH264" s="27">
        <v>38777</v>
      </c>
      <c r="CI264">
        <v>770000</v>
      </c>
      <c r="CJ264" t="s">
        <v>210</v>
      </c>
      <c r="CK264" t="s">
        <v>151</v>
      </c>
      <c r="CL264" t="s">
        <v>151</v>
      </c>
      <c r="CM264" t="s">
        <v>12122</v>
      </c>
      <c r="CN264" s="27">
        <v>36739</v>
      </c>
      <c r="CO264">
        <v>440000</v>
      </c>
      <c r="CP264" t="s">
        <v>210</v>
      </c>
      <c r="CQ264" t="s">
        <v>151</v>
      </c>
      <c r="CR264" t="s">
        <v>151</v>
      </c>
      <c r="CS264" t="s">
        <v>12123</v>
      </c>
      <c r="CT264" s="27">
        <v>34090</v>
      </c>
      <c r="CU264">
        <v>300000</v>
      </c>
      <c r="CV264" t="s">
        <v>210</v>
      </c>
      <c r="CW264" t="s">
        <v>181</v>
      </c>
      <c r="CX264" t="s">
        <v>181</v>
      </c>
      <c r="CY264" t="s">
        <v>12124</v>
      </c>
      <c r="CZ264" t="s">
        <v>12125</v>
      </c>
      <c r="DA264" t="s">
        <v>154</v>
      </c>
      <c r="DB264" t="s">
        <v>242</v>
      </c>
      <c r="DE264">
        <v>1</v>
      </c>
      <c r="DF264">
        <v>1976</v>
      </c>
      <c r="DG264" t="s">
        <v>12126</v>
      </c>
      <c r="DH264">
        <v>7</v>
      </c>
      <c r="DI264" s="128" t="s">
        <v>156</v>
      </c>
      <c r="DJ26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4" s="130">
        <f>Table13[[#This Row],[JUST]]*Table13[[#This Row],[Storm Millage]]/1000</f>
        <v>0</v>
      </c>
      <c r="DL26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64" s="136">
        <f>Table13[[#This Row],[JUST]]*Table13[[#This Row],[Recreational Millage]]/1000</f>
        <v>4298.4782485266542</v>
      </c>
      <c r="DN264" s="137">
        <f>Table13[[#This Row],[Recreational Assessment]]+Table13[[#This Row],[Storm Assessment]]</f>
        <v>4298.4782485266542</v>
      </c>
      <c r="DO264" s="145" t="e">
        <f>Methodology!#REF!</f>
        <v>#REF!</v>
      </c>
      <c r="DP264" s="146" t="e">
        <f>(Table13[[#This Row],[JUST]]*Table13[[#This Row],[Ad Valorem Recreational Millage]])/1000</f>
        <v>#REF!</v>
      </c>
    </row>
    <row r="265" spans="1:120" x14ac:dyDescent="0.3">
      <c r="A265">
        <v>27</v>
      </c>
      <c r="B265">
        <v>1</v>
      </c>
      <c r="C265" s="165" t="s">
        <v>12127</v>
      </c>
      <c r="D265" t="s">
        <v>1128</v>
      </c>
      <c r="E265" t="s">
        <v>423</v>
      </c>
      <c r="F265">
        <v>10003982</v>
      </c>
      <c r="G265" s="32" t="s">
        <v>196</v>
      </c>
      <c r="H265" t="s">
        <v>299</v>
      </c>
      <c r="I265" t="s">
        <v>226</v>
      </c>
      <c r="J265">
        <v>1</v>
      </c>
      <c r="K265">
        <v>0</v>
      </c>
      <c r="L265">
        <v>0</v>
      </c>
      <c r="M265">
        <v>0.11386</v>
      </c>
      <c r="N265" t="s">
        <v>135</v>
      </c>
      <c r="O265" t="s">
        <v>136</v>
      </c>
      <c r="S265" t="s">
        <v>140</v>
      </c>
      <c r="V265" t="s">
        <v>205</v>
      </c>
      <c r="W265" t="s">
        <v>12128</v>
      </c>
      <c r="X265" t="s">
        <v>12129</v>
      </c>
      <c r="Y265" t="s">
        <v>11703</v>
      </c>
      <c r="AA265" t="s">
        <v>145</v>
      </c>
      <c r="AB265" t="s">
        <v>146</v>
      </c>
      <c r="AC265" s="119">
        <v>524068</v>
      </c>
      <c r="AD265">
        <v>524068</v>
      </c>
      <c r="AE265">
        <v>524068</v>
      </c>
      <c r="AF265">
        <v>0</v>
      </c>
      <c r="AG265">
        <v>524068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 s="32">
        <v>0</v>
      </c>
      <c r="AO265">
        <v>0</v>
      </c>
      <c r="AP265">
        <v>0</v>
      </c>
      <c r="AQ265">
        <v>0</v>
      </c>
      <c r="AR265">
        <v>0</v>
      </c>
      <c r="AS265">
        <v>1</v>
      </c>
      <c r="AT265">
        <v>1975</v>
      </c>
      <c r="AV265">
        <v>861</v>
      </c>
      <c r="AW265">
        <v>861</v>
      </c>
      <c r="AX265">
        <v>2</v>
      </c>
      <c r="AY265">
        <v>2</v>
      </c>
      <c r="AZ265">
        <v>2</v>
      </c>
      <c r="BC265" t="s">
        <v>233</v>
      </c>
      <c r="BD265" t="s">
        <v>233</v>
      </c>
      <c r="BS265" t="s">
        <v>12078</v>
      </c>
      <c r="BV265" t="s">
        <v>12079</v>
      </c>
      <c r="BX265" t="s">
        <v>1783</v>
      </c>
      <c r="BY265" t="s">
        <v>6045</v>
      </c>
      <c r="BZ265" t="s">
        <v>12080</v>
      </c>
      <c r="CB265" s="27">
        <v>42865</v>
      </c>
      <c r="CC265">
        <v>749000</v>
      </c>
      <c r="CD265" t="s">
        <v>210</v>
      </c>
      <c r="CE265" t="s">
        <v>181</v>
      </c>
      <c r="CF265" t="s">
        <v>181</v>
      </c>
      <c r="CG265" t="s">
        <v>12130</v>
      </c>
      <c r="CH265" s="27">
        <v>36238</v>
      </c>
      <c r="CI265">
        <v>440000</v>
      </c>
      <c r="CJ265" t="s">
        <v>210</v>
      </c>
      <c r="CK265" t="s">
        <v>151</v>
      </c>
      <c r="CL265" t="s">
        <v>151</v>
      </c>
      <c r="CM265" t="s">
        <v>12131</v>
      </c>
      <c r="CN265" s="27">
        <v>32964</v>
      </c>
      <c r="CO265">
        <v>257000</v>
      </c>
      <c r="CP265" t="s">
        <v>210</v>
      </c>
      <c r="CQ265" t="s">
        <v>151</v>
      </c>
      <c r="CR265" t="s">
        <v>151</v>
      </c>
      <c r="CS265" t="s">
        <v>12132</v>
      </c>
      <c r="CT265" s="27">
        <v>31564</v>
      </c>
      <c r="CU265">
        <v>245000</v>
      </c>
      <c r="CV265" t="s">
        <v>210</v>
      </c>
      <c r="CW265" t="s">
        <v>151</v>
      </c>
      <c r="CX265" t="s">
        <v>151</v>
      </c>
      <c r="CY265" t="s">
        <v>12133</v>
      </c>
      <c r="CZ265" t="s">
        <v>12134</v>
      </c>
      <c r="DA265" t="s">
        <v>154</v>
      </c>
      <c r="DB265" t="s">
        <v>242</v>
      </c>
      <c r="DE265">
        <v>1</v>
      </c>
      <c r="DF265">
        <v>1976</v>
      </c>
      <c r="DG265" t="s">
        <v>12135</v>
      </c>
      <c r="DH265">
        <v>7</v>
      </c>
      <c r="DI265" s="128" t="s">
        <v>156</v>
      </c>
      <c r="DJ26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5" s="130">
        <f>Table13[[#This Row],[JUST]]*Table13[[#This Row],[Storm Millage]]/1000</f>
        <v>0</v>
      </c>
      <c r="DL26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65" s="136">
        <f>Table13[[#This Row],[JUST]]*Table13[[#This Row],[Recreational Millage]]/1000</f>
        <v>4298.4782485266542</v>
      </c>
      <c r="DN265" s="137">
        <f>Table13[[#This Row],[Recreational Assessment]]+Table13[[#This Row],[Storm Assessment]]</f>
        <v>4298.4782485266542</v>
      </c>
      <c r="DO265" s="145" t="e">
        <f>Methodology!#REF!</f>
        <v>#REF!</v>
      </c>
      <c r="DP265" s="146" t="e">
        <f>(Table13[[#This Row],[JUST]]*Table13[[#This Row],[Ad Valorem Recreational Millage]])/1000</f>
        <v>#REF!</v>
      </c>
    </row>
    <row r="266" spans="1:120" x14ac:dyDescent="0.3">
      <c r="A266">
        <v>751</v>
      </c>
      <c r="B266">
        <v>1</v>
      </c>
      <c r="C266" s="165" t="s">
        <v>6677</v>
      </c>
      <c r="D266" t="s">
        <v>131</v>
      </c>
      <c r="E266" t="s">
        <v>6678</v>
      </c>
      <c r="F266">
        <v>10004178</v>
      </c>
      <c r="G266" s="32" t="s">
        <v>181</v>
      </c>
      <c r="I266" t="s">
        <v>226</v>
      </c>
      <c r="J266">
        <v>1</v>
      </c>
      <c r="K266">
        <v>0</v>
      </c>
      <c r="L266">
        <v>0</v>
      </c>
      <c r="M266">
        <v>0.155</v>
      </c>
      <c r="N266" t="s">
        <v>135</v>
      </c>
      <c r="O266" t="s">
        <v>136</v>
      </c>
      <c r="R266" t="s">
        <v>227</v>
      </c>
      <c r="S266" t="s">
        <v>140</v>
      </c>
      <c r="T266">
        <v>100</v>
      </c>
      <c r="U266" t="s">
        <v>511</v>
      </c>
      <c r="W266" t="s">
        <v>6679</v>
      </c>
      <c r="X266" t="s">
        <v>3435</v>
      </c>
      <c r="Y266" t="s">
        <v>3475</v>
      </c>
      <c r="AA266" t="s">
        <v>145</v>
      </c>
      <c r="AB266" t="s">
        <v>146</v>
      </c>
      <c r="AC266" s="30">
        <v>1029392</v>
      </c>
      <c r="AD266">
        <v>464065</v>
      </c>
      <c r="AE266">
        <v>414065</v>
      </c>
      <c r="AF266">
        <v>966000</v>
      </c>
      <c r="AG266">
        <v>63392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50000</v>
      </c>
      <c r="AO266">
        <v>0</v>
      </c>
      <c r="AP266">
        <v>0</v>
      </c>
      <c r="AQ266">
        <v>0</v>
      </c>
      <c r="AR266">
        <v>0</v>
      </c>
      <c r="AS266">
        <v>1</v>
      </c>
      <c r="AT266">
        <v>1975</v>
      </c>
      <c r="AV266">
        <v>1240</v>
      </c>
      <c r="AW266">
        <v>840</v>
      </c>
      <c r="AX266">
        <v>1</v>
      </c>
      <c r="AY266">
        <v>2</v>
      </c>
      <c r="AZ266">
        <v>1</v>
      </c>
      <c r="BS266" t="s">
        <v>6680</v>
      </c>
      <c r="BV266" t="s">
        <v>6681</v>
      </c>
      <c r="BX266" t="s">
        <v>1619</v>
      </c>
      <c r="BY266" t="s">
        <v>149</v>
      </c>
      <c r="BZ266" t="s">
        <v>2369</v>
      </c>
      <c r="CZ266" t="s">
        <v>6682</v>
      </c>
      <c r="DA266" t="s">
        <v>154</v>
      </c>
      <c r="DB266" t="s">
        <v>299</v>
      </c>
      <c r="DE266">
        <v>1</v>
      </c>
      <c r="DF266">
        <v>1975</v>
      </c>
      <c r="DG266" t="s">
        <v>6683</v>
      </c>
      <c r="DH266">
        <v>7</v>
      </c>
      <c r="DI266" s="128" t="s">
        <v>156</v>
      </c>
      <c r="DJ2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6" s="130">
        <f>Table13[[#This Row],[JUST]]*Table13[[#This Row],[Storm Millage]]/1000</f>
        <v>0</v>
      </c>
      <c r="DL2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66" s="136">
        <f>Table13[[#This Row],[JUST]]*Table13[[#This Row],[Recreational Millage]]/1000</f>
        <v>4375.3870375703327</v>
      </c>
      <c r="DN266" s="137">
        <f>Table13[[#This Row],[Recreational Assessment]]+Table13[[#This Row],[Storm Assessment]]</f>
        <v>4375.3870375703327</v>
      </c>
      <c r="DO266" s="145" t="e">
        <f>Methodology!#REF!</f>
        <v>#REF!</v>
      </c>
      <c r="DP266" s="146" t="e">
        <f>(Table13[[#This Row],[JUST]]*Table13[[#This Row],[Ad Valorem Recreational Millage]])/1000</f>
        <v>#REF!</v>
      </c>
    </row>
    <row r="267" spans="1:120" x14ac:dyDescent="0.3">
      <c r="A267">
        <v>752</v>
      </c>
      <c r="B267">
        <v>1</v>
      </c>
      <c r="C267" s="165" t="s">
        <v>5580</v>
      </c>
      <c r="D267" t="s">
        <v>131</v>
      </c>
      <c r="E267" t="s">
        <v>3259</v>
      </c>
      <c r="F267">
        <v>10004165</v>
      </c>
      <c r="G267" s="32" t="s">
        <v>181</v>
      </c>
      <c r="I267" t="s">
        <v>226</v>
      </c>
      <c r="J267">
        <v>1</v>
      </c>
      <c r="K267">
        <v>0</v>
      </c>
      <c r="L267">
        <v>0</v>
      </c>
      <c r="M267">
        <v>0.155</v>
      </c>
      <c r="N267" t="s">
        <v>135</v>
      </c>
      <c r="O267" t="s">
        <v>136</v>
      </c>
      <c r="R267" t="s">
        <v>139</v>
      </c>
      <c r="S267" t="s">
        <v>140</v>
      </c>
      <c r="T267">
        <v>100</v>
      </c>
      <c r="U267" t="s">
        <v>511</v>
      </c>
      <c r="W267" t="s">
        <v>5581</v>
      </c>
      <c r="X267" t="s">
        <v>5582</v>
      </c>
      <c r="Y267" t="s">
        <v>3475</v>
      </c>
      <c r="AA267" t="s">
        <v>145</v>
      </c>
      <c r="AB267" t="s">
        <v>146</v>
      </c>
      <c r="AC267" s="30">
        <v>1038455</v>
      </c>
      <c r="AD267">
        <v>976779</v>
      </c>
      <c r="AE267">
        <v>926779</v>
      </c>
      <c r="AF267">
        <v>675500</v>
      </c>
      <c r="AG267">
        <v>330984</v>
      </c>
      <c r="AH267">
        <v>0</v>
      </c>
      <c r="AI267">
        <v>31971</v>
      </c>
      <c r="AJ267">
        <v>0</v>
      </c>
      <c r="AK267">
        <v>0</v>
      </c>
      <c r="AL267">
        <v>0</v>
      </c>
      <c r="AM267">
        <v>0</v>
      </c>
      <c r="AN267">
        <v>50000</v>
      </c>
      <c r="AO267">
        <v>0</v>
      </c>
      <c r="AP267">
        <v>0</v>
      </c>
      <c r="AQ267">
        <v>0</v>
      </c>
      <c r="AR267">
        <v>0</v>
      </c>
      <c r="AS267">
        <v>1</v>
      </c>
      <c r="AT267">
        <v>1996</v>
      </c>
      <c r="AV267">
        <v>3510</v>
      </c>
      <c r="AW267">
        <v>1836</v>
      </c>
      <c r="AX267">
        <v>2</v>
      </c>
      <c r="AY267">
        <v>3</v>
      </c>
      <c r="AZ267">
        <v>3</v>
      </c>
      <c r="BB267" t="s">
        <v>233</v>
      </c>
      <c r="BC267" t="s">
        <v>233</v>
      </c>
      <c r="BS267" t="s">
        <v>5583</v>
      </c>
      <c r="BT267" t="s">
        <v>5584</v>
      </c>
      <c r="BV267" t="s">
        <v>5585</v>
      </c>
      <c r="BX267" t="s">
        <v>5586</v>
      </c>
      <c r="BY267" t="s">
        <v>5587</v>
      </c>
      <c r="BZ267" t="s">
        <v>5588</v>
      </c>
      <c r="CB267" s="27">
        <v>43873</v>
      </c>
      <c r="CC267">
        <v>1225000</v>
      </c>
      <c r="CD267" t="s">
        <v>210</v>
      </c>
      <c r="CE267" t="s">
        <v>181</v>
      </c>
      <c r="CF267" t="s">
        <v>181</v>
      </c>
      <c r="CG267" t="s">
        <v>5589</v>
      </c>
      <c r="CH267" s="27">
        <v>38420</v>
      </c>
      <c r="CI267">
        <v>1012500</v>
      </c>
      <c r="CJ267" t="s">
        <v>210</v>
      </c>
      <c r="CK267" t="s">
        <v>151</v>
      </c>
      <c r="CL267" t="s">
        <v>151</v>
      </c>
      <c r="CM267" t="s">
        <v>5590</v>
      </c>
      <c r="CN267" s="27">
        <v>37126</v>
      </c>
      <c r="CO267">
        <v>136700</v>
      </c>
      <c r="CP267" t="s">
        <v>210</v>
      </c>
      <c r="CQ267" t="s">
        <v>383</v>
      </c>
      <c r="CR267" t="s">
        <v>383</v>
      </c>
      <c r="CS267" t="s">
        <v>5591</v>
      </c>
      <c r="CT267" s="27">
        <v>35685</v>
      </c>
      <c r="CU267">
        <v>352500</v>
      </c>
      <c r="CV267" t="s">
        <v>210</v>
      </c>
      <c r="CW267" t="s">
        <v>151</v>
      </c>
      <c r="CX267" t="s">
        <v>151</v>
      </c>
      <c r="CY267" t="s">
        <v>5592</v>
      </c>
      <c r="CZ267" t="s">
        <v>5593</v>
      </c>
      <c r="DA267" t="s">
        <v>154</v>
      </c>
      <c r="DB267" t="s">
        <v>299</v>
      </c>
      <c r="DE267">
        <v>1</v>
      </c>
      <c r="DF267">
        <v>1977</v>
      </c>
      <c r="DG267" t="s">
        <v>5594</v>
      </c>
      <c r="DH267">
        <v>7</v>
      </c>
      <c r="DI267" s="128" t="s">
        <v>156</v>
      </c>
      <c r="DJ2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7" s="130">
        <f>Table13[[#This Row],[JUST]]*Table13[[#This Row],[Storm Millage]]/1000</f>
        <v>0</v>
      </c>
      <c r="DL2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67" s="136">
        <f>Table13[[#This Row],[JUST]]*Table13[[#This Row],[Recreational Millage]]/1000</f>
        <v>4413.9089346916435</v>
      </c>
      <c r="DN267" s="137">
        <f>Table13[[#This Row],[Recreational Assessment]]+Table13[[#This Row],[Storm Assessment]]</f>
        <v>4413.9089346916435</v>
      </c>
      <c r="DO267" s="145" t="e">
        <f>Methodology!#REF!</f>
        <v>#REF!</v>
      </c>
      <c r="DP267" s="146" t="e">
        <f>(Table13[[#This Row],[JUST]]*Table13[[#This Row],[Ad Valorem Recreational Millage]])/1000</f>
        <v>#REF!</v>
      </c>
    </row>
    <row r="268" spans="1:120" x14ac:dyDescent="0.3">
      <c r="A268">
        <v>1135</v>
      </c>
      <c r="B268">
        <v>1</v>
      </c>
      <c r="C268" s="165" t="s">
        <v>9020</v>
      </c>
      <c r="D268" t="s">
        <v>3444</v>
      </c>
      <c r="E268" t="s">
        <v>258</v>
      </c>
      <c r="F268">
        <v>10004934</v>
      </c>
      <c r="G268" s="32" t="s">
        <v>181</v>
      </c>
      <c r="I268" t="s">
        <v>226</v>
      </c>
      <c r="J268">
        <v>1</v>
      </c>
      <c r="K268">
        <v>85</v>
      </c>
      <c r="L268">
        <v>610</v>
      </c>
      <c r="M268">
        <v>1.135</v>
      </c>
      <c r="N268" t="s">
        <v>135</v>
      </c>
      <c r="O268" t="s">
        <v>136</v>
      </c>
      <c r="R268" t="s">
        <v>3669</v>
      </c>
      <c r="S268" t="s">
        <v>140</v>
      </c>
      <c r="T268">
        <v>121</v>
      </c>
      <c r="U268" t="s">
        <v>3670</v>
      </c>
      <c r="V268" t="s">
        <v>205</v>
      </c>
      <c r="W268" t="s">
        <v>9021</v>
      </c>
      <c r="X268" t="s">
        <v>9022</v>
      </c>
      <c r="Y268" t="s">
        <v>189</v>
      </c>
      <c r="AA268" t="s">
        <v>145</v>
      </c>
      <c r="AB268" t="s">
        <v>146</v>
      </c>
      <c r="AC268" s="30">
        <v>1042696</v>
      </c>
      <c r="AD268">
        <v>625754</v>
      </c>
      <c r="AE268">
        <v>575754</v>
      </c>
      <c r="AF268">
        <v>918000</v>
      </c>
      <c r="AG268">
        <v>113572</v>
      </c>
      <c r="AH268">
        <v>11124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50000</v>
      </c>
      <c r="AO268">
        <v>0</v>
      </c>
      <c r="AP268">
        <v>0</v>
      </c>
      <c r="AQ268">
        <v>0</v>
      </c>
      <c r="AR268">
        <v>0</v>
      </c>
      <c r="AS268">
        <v>1</v>
      </c>
      <c r="AT268">
        <v>1970</v>
      </c>
      <c r="AV268">
        <v>2548</v>
      </c>
      <c r="AW268">
        <v>1280</v>
      </c>
      <c r="AX268">
        <v>1</v>
      </c>
      <c r="AY268">
        <v>2</v>
      </c>
      <c r="AZ268">
        <v>1.5</v>
      </c>
      <c r="BS268" t="s">
        <v>9023</v>
      </c>
      <c r="BT268" t="s">
        <v>9024</v>
      </c>
      <c r="BV268" t="s">
        <v>9025</v>
      </c>
      <c r="BX268" t="s">
        <v>145</v>
      </c>
      <c r="BY268" t="s">
        <v>149</v>
      </c>
      <c r="BZ268" t="s">
        <v>146</v>
      </c>
      <c r="CB268" s="27">
        <v>25263</v>
      </c>
      <c r="CC268">
        <v>8000</v>
      </c>
      <c r="CD268" t="s">
        <v>150</v>
      </c>
      <c r="CE268" t="s">
        <v>151</v>
      </c>
      <c r="CF268" t="s">
        <v>151</v>
      </c>
      <c r="CG268" t="s">
        <v>9026</v>
      </c>
      <c r="CZ268" t="s">
        <v>9027</v>
      </c>
      <c r="DA268" t="s">
        <v>154</v>
      </c>
      <c r="DB268" t="s">
        <v>299</v>
      </c>
      <c r="DE268">
        <v>1</v>
      </c>
      <c r="DF268">
        <v>1900</v>
      </c>
      <c r="DG268" t="s">
        <v>9028</v>
      </c>
      <c r="DH268">
        <v>7</v>
      </c>
      <c r="DI268" s="128" t="s">
        <v>156</v>
      </c>
      <c r="DJ2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8" s="130">
        <f>Table13[[#This Row],[JUST]]*Table13[[#This Row],[Storm Millage]]/1000</f>
        <v>0</v>
      </c>
      <c r="DL2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68" s="136">
        <f>Table13[[#This Row],[JUST]]*Table13[[#This Row],[Recreational Millage]]/1000</f>
        <v>4431.9351253229433</v>
      </c>
      <c r="DN268" s="137">
        <f>Table13[[#This Row],[Recreational Assessment]]+Table13[[#This Row],[Storm Assessment]]</f>
        <v>4431.9351253229433</v>
      </c>
      <c r="DO268" s="145" t="e">
        <f>Methodology!#REF!</f>
        <v>#REF!</v>
      </c>
      <c r="DP268" s="146" t="e">
        <f>(Table13[[#This Row],[JUST]]*Table13[[#This Row],[Ad Valorem Recreational Millage]])/1000</f>
        <v>#REF!</v>
      </c>
    </row>
    <row r="269" spans="1:120" x14ac:dyDescent="0.3">
      <c r="A269">
        <v>11</v>
      </c>
      <c r="B269">
        <v>1</v>
      </c>
      <c r="C269" s="165" t="s">
        <v>11756</v>
      </c>
      <c r="D269" t="s">
        <v>158</v>
      </c>
      <c r="E269" t="s">
        <v>466</v>
      </c>
      <c r="F269">
        <v>10004009</v>
      </c>
      <c r="G269" s="32" t="s">
        <v>196</v>
      </c>
      <c r="H269" t="s">
        <v>299</v>
      </c>
      <c r="I269" t="s">
        <v>226</v>
      </c>
      <c r="J269">
        <v>1</v>
      </c>
      <c r="K269">
        <v>0</v>
      </c>
      <c r="L269">
        <v>0</v>
      </c>
      <c r="M269">
        <v>9.8360000000000003E-2</v>
      </c>
      <c r="N269" t="s">
        <v>135</v>
      </c>
      <c r="O269" t="s">
        <v>136</v>
      </c>
      <c r="S269" t="s">
        <v>140</v>
      </c>
      <c r="V269" t="s">
        <v>205</v>
      </c>
      <c r="W269" t="s">
        <v>11757</v>
      </c>
      <c r="X269" t="s">
        <v>11758</v>
      </c>
      <c r="Y269" t="s">
        <v>11703</v>
      </c>
      <c r="AA269" t="s">
        <v>145</v>
      </c>
      <c r="AB269" t="s">
        <v>146</v>
      </c>
      <c r="AC269" s="119">
        <v>541833</v>
      </c>
      <c r="AD269">
        <v>541833</v>
      </c>
      <c r="AE269">
        <v>541833</v>
      </c>
      <c r="AF269">
        <v>0</v>
      </c>
      <c r="AG269">
        <v>541833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 s="32">
        <v>0</v>
      </c>
      <c r="AO269">
        <v>0</v>
      </c>
      <c r="AP269">
        <v>0</v>
      </c>
      <c r="AQ269">
        <v>0</v>
      </c>
      <c r="AR269">
        <v>0</v>
      </c>
      <c r="AS269">
        <v>1</v>
      </c>
      <c r="AT269">
        <v>1975</v>
      </c>
      <c r="AV269">
        <v>861</v>
      </c>
      <c r="AW269">
        <v>861</v>
      </c>
      <c r="AX269">
        <v>2</v>
      </c>
      <c r="AY269">
        <v>2</v>
      </c>
      <c r="AZ269">
        <v>2</v>
      </c>
      <c r="BC269" t="s">
        <v>233</v>
      </c>
      <c r="BD269" t="s">
        <v>233</v>
      </c>
      <c r="BS269" t="s">
        <v>11759</v>
      </c>
      <c r="BT269" t="s">
        <v>11760</v>
      </c>
      <c r="BV269" t="s">
        <v>11761</v>
      </c>
      <c r="BX269" t="s">
        <v>11762</v>
      </c>
      <c r="BY269" t="s">
        <v>638</v>
      </c>
      <c r="BZ269" t="s">
        <v>11763</v>
      </c>
      <c r="CB269" s="27">
        <v>39951</v>
      </c>
      <c r="CC269">
        <v>450000</v>
      </c>
      <c r="CD269" t="s">
        <v>210</v>
      </c>
      <c r="CE269" t="s">
        <v>320</v>
      </c>
      <c r="CF269" t="s">
        <v>320</v>
      </c>
      <c r="CG269" t="s">
        <v>11764</v>
      </c>
      <c r="CH269" s="27">
        <v>38099</v>
      </c>
      <c r="CI269">
        <v>625000</v>
      </c>
      <c r="CJ269" t="s">
        <v>210</v>
      </c>
      <c r="CK269" t="s">
        <v>151</v>
      </c>
      <c r="CL269" t="s">
        <v>959</v>
      </c>
      <c r="CM269" t="s">
        <v>11765</v>
      </c>
      <c r="CN269" s="27">
        <v>37762</v>
      </c>
      <c r="CO269">
        <v>550000</v>
      </c>
      <c r="CP269" t="s">
        <v>210</v>
      </c>
      <c r="CQ269" t="s">
        <v>151</v>
      </c>
      <c r="CR269" t="s">
        <v>151</v>
      </c>
      <c r="CS269" t="s">
        <v>11766</v>
      </c>
      <c r="CT269" s="27">
        <v>30498</v>
      </c>
      <c r="CU269">
        <v>191000</v>
      </c>
      <c r="CV269" t="s">
        <v>210</v>
      </c>
      <c r="CW269" t="s">
        <v>151</v>
      </c>
      <c r="CX269" t="s">
        <v>151</v>
      </c>
      <c r="CY269" t="s">
        <v>11767</v>
      </c>
      <c r="CZ269" t="s">
        <v>11768</v>
      </c>
      <c r="DA269" t="s">
        <v>154</v>
      </c>
      <c r="DB269" t="s">
        <v>242</v>
      </c>
      <c r="DE269">
        <v>1</v>
      </c>
      <c r="DF269">
        <v>1976</v>
      </c>
      <c r="DG269" t="s">
        <v>11769</v>
      </c>
      <c r="DH269">
        <v>7</v>
      </c>
      <c r="DI269" s="128" t="s">
        <v>156</v>
      </c>
      <c r="DJ2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69" s="130">
        <f>Table13[[#This Row],[JUST]]*Table13[[#This Row],[Storm Millage]]/1000</f>
        <v>0</v>
      </c>
      <c r="DL2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69" s="136">
        <f>Table13[[#This Row],[JUST]]*Table13[[#This Row],[Recreational Millage]]/1000</f>
        <v>4444.1892365760596</v>
      </c>
      <c r="DN269" s="137">
        <f>Table13[[#This Row],[Recreational Assessment]]+Table13[[#This Row],[Storm Assessment]]</f>
        <v>4444.1892365760596</v>
      </c>
      <c r="DO269" s="145" t="e">
        <f>Methodology!#REF!</f>
        <v>#REF!</v>
      </c>
      <c r="DP269" s="146" t="e">
        <f>(Table13[[#This Row],[JUST]]*Table13[[#This Row],[Ad Valorem Recreational Millage]])/1000</f>
        <v>#REF!</v>
      </c>
    </row>
    <row r="270" spans="1:120" x14ac:dyDescent="0.3">
      <c r="A270">
        <v>499</v>
      </c>
      <c r="B270">
        <v>1</v>
      </c>
      <c r="C270" s="165" t="s">
        <v>11800</v>
      </c>
      <c r="D270" t="s">
        <v>158</v>
      </c>
      <c r="E270" t="s">
        <v>413</v>
      </c>
      <c r="F270">
        <v>10004013</v>
      </c>
      <c r="G270" s="32" t="s">
        <v>196</v>
      </c>
      <c r="H270" t="s">
        <v>299</v>
      </c>
      <c r="I270" t="s">
        <v>226</v>
      </c>
      <c r="J270">
        <v>1</v>
      </c>
      <c r="K270">
        <v>0</v>
      </c>
      <c r="L270">
        <v>0</v>
      </c>
      <c r="M270">
        <v>9.8360000000000003E-2</v>
      </c>
      <c r="N270" t="s">
        <v>135</v>
      </c>
      <c r="O270" t="s">
        <v>136</v>
      </c>
      <c r="S270" t="s">
        <v>140</v>
      </c>
      <c r="V270" t="s">
        <v>205</v>
      </c>
      <c r="W270" t="s">
        <v>11801</v>
      </c>
      <c r="X270" t="s">
        <v>11802</v>
      </c>
      <c r="Y270" t="s">
        <v>11703</v>
      </c>
      <c r="AA270" t="s">
        <v>145</v>
      </c>
      <c r="AB270" t="s">
        <v>146</v>
      </c>
      <c r="AC270" s="119">
        <v>541833</v>
      </c>
      <c r="AD270">
        <v>541833</v>
      </c>
      <c r="AE270">
        <v>541833</v>
      </c>
      <c r="AF270">
        <v>0</v>
      </c>
      <c r="AG270">
        <v>541833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 s="32">
        <v>0</v>
      </c>
      <c r="AO270">
        <v>0</v>
      </c>
      <c r="AP270">
        <v>0</v>
      </c>
      <c r="AQ270">
        <v>0</v>
      </c>
      <c r="AR270">
        <v>0</v>
      </c>
      <c r="AS270">
        <v>1</v>
      </c>
      <c r="AT270">
        <v>1975</v>
      </c>
      <c r="AV270">
        <v>861</v>
      </c>
      <c r="AW270">
        <v>861</v>
      </c>
      <c r="AX270">
        <v>2</v>
      </c>
      <c r="AY270">
        <v>2</v>
      </c>
      <c r="AZ270">
        <v>2</v>
      </c>
      <c r="BC270" t="s">
        <v>233</v>
      </c>
      <c r="BD270" t="s">
        <v>233</v>
      </c>
      <c r="BS270" t="s">
        <v>11803</v>
      </c>
      <c r="BV270" t="s">
        <v>11804</v>
      </c>
      <c r="BX270" t="s">
        <v>9167</v>
      </c>
      <c r="BY270" t="s">
        <v>149</v>
      </c>
      <c r="BZ270" t="s">
        <v>9168</v>
      </c>
      <c r="CB270" s="27">
        <v>43276</v>
      </c>
      <c r="CC270">
        <v>635000</v>
      </c>
      <c r="CD270" t="s">
        <v>210</v>
      </c>
      <c r="CE270" t="s">
        <v>181</v>
      </c>
      <c r="CF270" t="s">
        <v>181</v>
      </c>
      <c r="CG270" t="s">
        <v>11805</v>
      </c>
      <c r="CH270" s="27">
        <v>41017</v>
      </c>
      <c r="CI270">
        <v>507500</v>
      </c>
      <c r="CJ270" t="s">
        <v>210</v>
      </c>
      <c r="CK270" t="s">
        <v>181</v>
      </c>
      <c r="CL270" t="s">
        <v>181</v>
      </c>
      <c r="CM270" t="s">
        <v>11806</v>
      </c>
      <c r="CN270" s="27">
        <v>41015</v>
      </c>
      <c r="CO270">
        <v>474000</v>
      </c>
      <c r="CP270" t="s">
        <v>210</v>
      </c>
      <c r="CQ270" t="s">
        <v>181</v>
      </c>
      <c r="CR270" t="s">
        <v>724</v>
      </c>
      <c r="CS270" t="s">
        <v>11807</v>
      </c>
      <c r="CT270" s="27">
        <v>40297</v>
      </c>
      <c r="CU270">
        <v>430000</v>
      </c>
      <c r="CV270" t="s">
        <v>210</v>
      </c>
      <c r="CW270" t="s">
        <v>181</v>
      </c>
      <c r="CX270" t="s">
        <v>181</v>
      </c>
      <c r="CY270" t="s">
        <v>11808</v>
      </c>
      <c r="CZ270" t="s">
        <v>11809</v>
      </c>
      <c r="DA270" t="s">
        <v>154</v>
      </c>
      <c r="DB270" t="s">
        <v>242</v>
      </c>
      <c r="DE270">
        <v>1</v>
      </c>
      <c r="DF270">
        <v>1976</v>
      </c>
      <c r="DG270" t="s">
        <v>11810</v>
      </c>
      <c r="DH270">
        <v>7</v>
      </c>
      <c r="DI270" s="128" t="s">
        <v>156</v>
      </c>
      <c r="DJ2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0" s="130">
        <f>Table13[[#This Row],[JUST]]*Table13[[#This Row],[Storm Millage]]/1000</f>
        <v>0</v>
      </c>
      <c r="DL2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70" s="136">
        <f>Table13[[#This Row],[JUST]]*Table13[[#This Row],[Recreational Millage]]/1000</f>
        <v>4444.1892365760596</v>
      </c>
      <c r="DN270" s="137">
        <f>Table13[[#This Row],[Recreational Assessment]]+Table13[[#This Row],[Storm Assessment]]</f>
        <v>4444.1892365760596</v>
      </c>
      <c r="DO270" s="145" t="e">
        <f>Methodology!#REF!</f>
        <v>#REF!</v>
      </c>
      <c r="DP270" s="146" t="e">
        <f>(Table13[[#This Row],[JUST]]*Table13[[#This Row],[Ad Valorem Recreational Millage]])/1000</f>
        <v>#REF!</v>
      </c>
    </row>
    <row r="271" spans="1:120" x14ac:dyDescent="0.3">
      <c r="A271">
        <v>579</v>
      </c>
      <c r="B271">
        <v>1</v>
      </c>
      <c r="C271" s="165" t="s">
        <v>11811</v>
      </c>
      <c r="D271" t="s">
        <v>131</v>
      </c>
      <c r="E271" t="s">
        <v>170</v>
      </c>
      <c r="F271">
        <v>10003994</v>
      </c>
      <c r="G271" s="32" t="s">
        <v>196</v>
      </c>
      <c r="H271" t="s">
        <v>299</v>
      </c>
      <c r="I271" t="s">
        <v>226</v>
      </c>
      <c r="J271">
        <v>1</v>
      </c>
      <c r="K271">
        <v>0</v>
      </c>
      <c r="L271">
        <v>0</v>
      </c>
      <c r="M271">
        <v>0.10467</v>
      </c>
      <c r="N271" t="s">
        <v>135</v>
      </c>
      <c r="O271" t="s">
        <v>136</v>
      </c>
      <c r="S271" t="s">
        <v>140</v>
      </c>
      <c r="V271" t="s">
        <v>205</v>
      </c>
      <c r="W271" t="s">
        <v>11812</v>
      </c>
      <c r="X271" t="s">
        <v>11813</v>
      </c>
      <c r="Y271" t="s">
        <v>11703</v>
      </c>
      <c r="AA271" t="s">
        <v>145</v>
      </c>
      <c r="AB271" t="s">
        <v>146</v>
      </c>
      <c r="AC271" s="119">
        <v>541833</v>
      </c>
      <c r="AD271">
        <v>541833</v>
      </c>
      <c r="AE271">
        <v>541833</v>
      </c>
      <c r="AF271">
        <v>0</v>
      </c>
      <c r="AG271">
        <v>541833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 s="32">
        <v>0</v>
      </c>
      <c r="AO271">
        <v>0</v>
      </c>
      <c r="AP271">
        <v>0</v>
      </c>
      <c r="AQ271">
        <v>0</v>
      </c>
      <c r="AR271">
        <v>0</v>
      </c>
      <c r="AS271">
        <v>1</v>
      </c>
      <c r="AT271">
        <v>1975</v>
      </c>
      <c r="AV271">
        <v>861</v>
      </c>
      <c r="AW271">
        <v>861</v>
      </c>
      <c r="AX271">
        <v>2</v>
      </c>
      <c r="AY271">
        <v>2</v>
      </c>
      <c r="AZ271">
        <v>2</v>
      </c>
      <c r="BC271" t="s">
        <v>233</v>
      </c>
      <c r="BD271" t="s">
        <v>233</v>
      </c>
      <c r="BS271" t="s">
        <v>11814</v>
      </c>
      <c r="BT271" t="s">
        <v>11815</v>
      </c>
      <c r="BV271" t="s">
        <v>11816</v>
      </c>
      <c r="BX271" t="s">
        <v>7691</v>
      </c>
      <c r="BY271" t="s">
        <v>481</v>
      </c>
      <c r="BZ271" t="s">
        <v>7692</v>
      </c>
      <c r="CB271" s="27">
        <v>41376</v>
      </c>
      <c r="CC271">
        <v>475000</v>
      </c>
      <c r="CD271" t="s">
        <v>210</v>
      </c>
      <c r="CE271" t="s">
        <v>181</v>
      </c>
      <c r="CF271" t="s">
        <v>181</v>
      </c>
      <c r="CG271" t="s">
        <v>11817</v>
      </c>
      <c r="CH271" s="27">
        <v>38526</v>
      </c>
      <c r="CI271">
        <v>675000</v>
      </c>
      <c r="CJ271" t="s">
        <v>210</v>
      </c>
      <c r="CK271" t="s">
        <v>151</v>
      </c>
      <c r="CL271" t="s">
        <v>151</v>
      </c>
      <c r="CM271" t="s">
        <v>11818</v>
      </c>
      <c r="CN271" s="27">
        <v>30468</v>
      </c>
      <c r="CO271">
        <v>175000</v>
      </c>
      <c r="CP271" t="s">
        <v>210</v>
      </c>
      <c r="CQ271" t="s">
        <v>151</v>
      </c>
      <c r="CR271" t="s">
        <v>151</v>
      </c>
      <c r="CS271" t="s">
        <v>11819</v>
      </c>
      <c r="CZ271" t="s">
        <v>11820</v>
      </c>
      <c r="DA271" t="s">
        <v>154</v>
      </c>
      <c r="DB271" t="s">
        <v>242</v>
      </c>
      <c r="DE271">
        <v>1</v>
      </c>
      <c r="DF271">
        <v>1976</v>
      </c>
      <c r="DG271" t="s">
        <v>11821</v>
      </c>
      <c r="DH271">
        <v>7</v>
      </c>
      <c r="DI271" s="128" t="s">
        <v>156</v>
      </c>
      <c r="DJ2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1" s="130">
        <f>Table13[[#This Row],[JUST]]*Table13[[#This Row],[Storm Millage]]/1000</f>
        <v>0</v>
      </c>
      <c r="DL2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71" s="136">
        <f>Table13[[#This Row],[JUST]]*Table13[[#This Row],[Recreational Millage]]/1000</f>
        <v>4444.1892365760596</v>
      </c>
      <c r="DN271" s="137">
        <f>Table13[[#This Row],[Recreational Assessment]]+Table13[[#This Row],[Storm Assessment]]</f>
        <v>4444.1892365760596</v>
      </c>
      <c r="DO271" s="145" t="e">
        <f>Methodology!#REF!</f>
        <v>#REF!</v>
      </c>
      <c r="DP271" s="146" t="e">
        <f>(Table13[[#This Row],[JUST]]*Table13[[#This Row],[Ad Valorem Recreational Millage]])/1000</f>
        <v>#REF!</v>
      </c>
    </row>
    <row r="272" spans="1:120" x14ac:dyDescent="0.3">
      <c r="A272">
        <v>25</v>
      </c>
      <c r="B272">
        <v>1</v>
      </c>
      <c r="C272" s="165" t="s">
        <v>11851</v>
      </c>
      <c r="D272" t="s">
        <v>131</v>
      </c>
      <c r="E272" t="s">
        <v>271</v>
      </c>
      <c r="F272">
        <v>10003998</v>
      </c>
      <c r="G272" s="32" t="s">
        <v>196</v>
      </c>
      <c r="H272" t="s">
        <v>299</v>
      </c>
      <c r="I272" t="s">
        <v>226</v>
      </c>
      <c r="J272">
        <v>1</v>
      </c>
      <c r="K272">
        <v>0</v>
      </c>
      <c r="L272">
        <v>0</v>
      </c>
      <c r="M272">
        <v>0.10467</v>
      </c>
      <c r="N272" t="s">
        <v>135</v>
      </c>
      <c r="O272" t="s">
        <v>136</v>
      </c>
      <c r="S272" t="s">
        <v>140</v>
      </c>
      <c r="V272" t="s">
        <v>205</v>
      </c>
      <c r="W272" t="s">
        <v>11852</v>
      </c>
      <c r="X272" t="s">
        <v>11853</v>
      </c>
      <c r="Y272" t="s">
        <v>11703</v>
      </c>
      <c r="AA272" t="s">
        <v>145</v>
      </c>
      <c r="AB272" t="s">
        <v>146</v>
      </c>
      <c r="AC272" s="119">
        <v>541833</v>
      </c>
      <c r="AD272">
        <v>541833</v>
      </c>
      <c r="AE272">
        <v>541833</v>
      </c>
      <c r="AF272">
        <v>0</v>
      </c>
      <c r="AG272">
        <v>541833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 s="32">
        <v>0</v>
      </c>
      <c r="AO272">
        <v>0</v>
      </c>
      <c r="AP272">
        <v>0</v>
      </c>
      <c r="AQ272">
        <v>0</v>
      </c>
      <c r="AR272">
        <v>0</v>
      </c>
      <c r="AS272">
        <v>1</v>
      </c>
      <c r="AT272">
        <v>1975</v>
      </c>
      <c r="AV272">
        <v>861</v>
      </c>
      <c r="AW272">
        <v>861</v>
      </c>
      <c r="AX272">
        <v>2</v>
      </c>
      <c r="AY272">
        <v>2</v>
      </c>
      <c r="AZ272">
        <v>2</v>
      </c>
      <c r="BC272" t="s">
        <v>233</v>
      </c>
      <c r="BD272" t="s">
        <v>233</v>
      </c>
      <c r="BS272" t="s">
        <v>11846</v>
      </c>
      <c r="BV272" t="s">
        <v>11847</v>
      </c>
      <c r="BX272" t="s">
        <v>5368</v>
      </c>
      <c r="BY272" t="s">
        <v>194</v>
      </c>
      <c r="BZ272" t="s">
        <v>5369</v>
      </c>
      <c r="CB272" s="27">
        <v>35936</v>
      </c>
      <c r="CC272">
        <v>335000</v>
      </c>
      <c r="CD272" t="s">
        <v>210</v>
      </c>
      <c r="CE272" t="s">
        <v>151</v>
      </c>
      <c r="CF272" t="s">
        <v>151</v>
      </c>
      <c r="CG272" t="s">
        <v>11854</v>
      </c>
      <c r="CH272" s="27">
        <v>32295</v>
      </c>
      <c r="CI272">
        <v>220000</v>
      </c>
      <c r="CJ272" t="s">
        <v>210</v>
      </c>
      <c r="CK272" t="s">
        <v>151</v>
      </c>
      <c r="CL272" t="s">
        <v>151</v>
      </c>
      <c r="CM272" t="s">
        <v>11855</v>
      </c>
      <c r="CZ272" t="s">
        <v>11856</v>
      </c>
      <c r="DA272" t="s">
        <v>154</v>
      </c>
      <c r="DB272" t="s">
        <v>242</v>
      </c>
      <c r="DE272">
        <v>1</v>
      </c>
      <c r="DF272">
        <v>1976</v>
      </c>
      <c r="DG272" t="s">
        <v>11857</v>
      </c>
      <c r="DH272">
        <v>7</v>
      </c>
      <c r="DI272" s="128" t="s">
        <v>156</v>
      </c>
      <c r="DJ2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2" s="130">
        <f>Table13[[#This Row],[JUST]]*Table13[[#This Row],[Storm Millage]]/1000</f>
        <v>0</v>
      </c>
      <c r="DL2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72" s="136">
        <f>Table13[[#This Row],[JUST]]*Table13[[#This Row],[Recreational Millage]]/1000</f>
        <v>4444.1892365760596</v>
      </c>
      <c r="DN272" s="137">
        <f>Table13[[#This Row],[Recreational Assessment]]+Table13[[#This Row],[Storm Assessment]]</f>
        <v>4444.1892365760596</v>
      </c>
      <c r="DO272" s="145" t="e">
        <f>Methodology!#REF!</f>
        <v>#REF!</v>
      </c>
      <c r="DP272" s="146" t="e">
        <f>(Table13[[#This Row],[JUST]]*Table13[[#This Row],[Ad Valorem Recreational Millage]])/1000</f>
        <v>#REF!</v>
      </c>
    </row>
    <row r="273" spans="1:120" x14ac:dyDescent="0.3">
      <c r="A273">
        <v>18</v>
      </c>
      <c r="B273">
        <v>1</v>
      </c>
      <c r="C273" s="165" t="s">
        <v>11858</v>
      </c>
      <c r="D273" t="s">
        <v>131</v>
      </c>
      <c r="E273" t="s">
        <v>466</v>
      </c>
      <c r="F273">
        <v>10003999</v>
      </c>
      <c r="G273" s="32" t="s">
        <v>196</v>
      </c>
      <c r="H273" t="s">
        <v>299</v>
      </c>
      <c r="I273" t="s">
        <v>226</v>
      </c>
      <c r="J273">
        <v>1</v>
      </c>
      <c r="K273">
        <v>0</v>
      </c>
      <c r="L273">
        <v>0</v>
      </c>
      <c r="M273">
        <v>0.10467</v>
      </c>
      <c r="N273" t="s">
        <v>135</v>
      </c>
      <c r="O273" t="s">
        <v>136</v>
      </c>
      <c r="S273" t="s">
        <v>140</v>
      </c>
      <c r="V273" t="s">
        <v>205</v>
      </c>
      <c r="W273" t="s">
        <v>11859</v>
      </c>
      <c r="X273" t="s">
        <v>11860</v>
      </c>
      <c r="Y273" t="s">
        <v>11703</v>
      </c>
      <c r="AA273" t="s">
        <v>145</v>
      </c>
      <c r="AB273" t="s">
        <v>146</v>
      </c>
      <c r="AC273" s="119">
        <v>541833</v>
      </c>
      <c r="AD273">
        <v>541833</v>
      </c>
      <c r="AE273">
        <v>541833</v>
      </c>
      <c r="AF273">
        <v>0</v>
      </c>
      <c r="AG273">
        <v>541833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 s="32">
        <v>0</v>
      </c>
      <c r="AO273">
        <v>0</v>
      </c>
      <c r="AP273">
        <v>0</v>
      </c>
      <c r="AQ273">
        <v>0</v>
      </c>
      <c r="AR273">
        <v>0</v>
      </c>
      <c r="AS273">
        <v>1</v>
      </c>
      <c r="AT273">
        <v>1975</v>
      </c>
      <c r="AV273">
        <v>861</v>
      </c>
      <c r="AW273">
        <v>861</v>
      </c>
      <c r="AX273">
        <v>2</v>
      </c>
      <c r="AY273">
        <v>2</v>
      </c>
      <c r="AZ273">
        <v>2</v>
      </c>
      <c r="BC273" t="s">
        <v>233</v>
      </c>
      <c r="BD273" t="s">
        <v>233</v>
      </c>
      <c r="BS273" t="s">
        <v>2067</v>
      </c>
      <c r="BV273" t="s">
        <v>2068</v>
      </c>
      <c r="BW273" t="s">
        <v>11861</v>
      </c>
      <c r="BX273" t="s">
        <v>2069</v>
      </c>
      <c r="BZ273" t="s">
        <v>2070</v>
      </c>
      <c r="CA273" t="s">
        <v>548</v>
      </c>
      <c r="CB273" s="27">
        <v>42207</v>
      </c>
      <c r="CC273">
        <v>588000</v>
      </c>
      <c r="CD273" t="s">
        <v>210</v>
      </c>
      <c r="CE273" t="s">
        <v>181</v>
      </c>
      <c r="CF273" t="s">
        <v>181</v>
      </c>
      <c r="CG273" t="s">
        <v>11862</v>
      </c>
      <c r="CH273" s="27">
        <v>34881</v>
      </c>
      <c r="CI273">
        <v>370000</v>
      </c>
      <c r="CJ273" t="s">
        <v>210</v>
      </c>
      <c r="CK273" t="s">
        <v>151</v>
      </c>
      <c r="CL273" t="s">
        <v>151</v>
      </c>
      <c r="CM273" t="s">
        <v>11863</v>
      </c>
      <c r="CN273" s="27">
        <v>27668</v>
      </c>
      <c r="CO273">
        <v>55900</v>
      </c>
      <c r="CP273" t="s">
        <v>210</v>
      </c>
      <c r="CQ273" t="s">
        <v>151</v>
      </c>
      <c r="CR273" t="s">
        <v>151</v>
      </c>
      <c r="CS273" t="s">
        <v>11864</v>
      </c>
      <c r="CZ273" t="s">
        <v>11865</v>
      </c>
      <c r="DA273" t="s">
        <v>154</v>
      </c>
      <c r="DB273" t="s">
        <v>242</v>
      </c>
      <c r="DE273">
        <v>1</v>
      </c>
      <c r="DF273">
        <v>1976</v>
      </c>
      <c r="DG273" t="s">
        <v>11866</v>
      </c>
      <c r="DH273">
        <v>7</v>
      </c>
      <c r="DI273" s="128" t="s">
        <v>156</v>
      </c>
      <c r="DJ2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3" s="130">
        <f>Table13[[#This Row],[JUST]]*Table13[[#This Row],[Storm Millage]]/1000</f>
        <v>0</v>
      </c>
      <c r="DL2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73" s="136">
        <f>Table13[[#This Row],[JUST]]*Table13[[#This Row],[Recreational Millage]]/1000</f>
        <v>4444.1892365760596</v>
      </c>
      <c r="DN273" s="137">
        <f>Table13[[#This Row],[Recreational Assessment]]+Table13[[#This Row],[Storm Assessment]]</f>
        <v>4444.1892365760596</v>
      </c>
      <c r="DO273" s="145" t="e">
        <f>Methodology!#REF!</f>
        <v>#REF!</v>
      </c>
      <c r="DP273" s="146" t="e">
        <f>(Table13[[#This Row],[JUST]]*Table13[[#This Row],[Ad Valorem Recreational Millage]])/1000</f>
        <v>#REF!</v>
      </c>
    </row>
    <row r="274" spans="1:120" x14ac:dyDescent="0.3">
      <c r="A274">
        <v>385</v>
      </c>
      <c r="B274">
        <v>1</v>
      </c>
      <c r="C274" s="165" t="s">
        <v>11923</v>
      </c>
      <c r="D274" t="s">
        <v>3890</v>
      </c>
      <c r="E274" t="s">
        <v>170</v>
      </c>
      <c r="F274">
        <v>10003984</v>
      </c>
      <c r="G274" s="32" t="s">
        <v>196</v>
      </c>
      <c r="H274" t="s">
        <v>299</v>
      </c>
      <c r="I274" t="s">
        <v>226</v>
      </c>
      <c r="J274">
        <v>1</v>
      </c>
      <c r="K274">
        <v>0</v>
      </c>
      <c r="L274">
        <v>0</v>
      </c>
      <c r="M274">
        <v>0.10824</v>
      </c>
      <c r="N274" t="s">
        <v>135</v>
      </c>
      <c r="O274" t="s">
        <v>136</v>
      </c>
      <c r="S274" t="s">
        <v>140</v>
      </c>
      <c r="V274" t="s">
        <v>205</v>
      </c>
      <c r="W274" t="s">
        <v>11924</v>
      </c>
      <c r="X274" t="s">
        <v>11925</v>
      </c>
      <c r="Y274" t="s">
        <v>11703</v>
      </c>
      <c r="AA274" t="s">
        <v>145</v>
      </c>
      <c r="AB274" t="s">
        <v>146</v>
      </c>
      <c r="AC274" s="119">
        <v>541833</v>
      </c>
      <c r="AD274">
        <v>541833</v>
      </c>
      <c r="AE274">
        <v>541833</v>
      </c>
      <c r="AF274">
        <v>0</v>
      </c>
      <c r="AG274">
        <v>541833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 s="32">
        <v>0</v>
      </c>
      <c r="AO274">
        <v>0</v>
      </c>
      <c r="AP274">
        <v>0</v>
      </c>
      <c r="AQ274">
        <v>0</v>
      </c>
      <c r="AR274">
        <v>0</v>
      </c>
      <c r="AS274">
        <v>1</v>
      </c>
      <c r="AT274">
        <v>1975</v>
      </c>
      <c r="AV274">
        <v>861</v>
      </c>
      <c r="AW274">
        <v>861</v>
      </c>
      <c r="AX274">
        <v>2</v>
      </c>
      <c r="AY274">
        <v>2</v>
      </c>
      <c r="AZ274">
        <v>2</v>
      </c>
      <c r="BC274" t="s">
        <v>233</v>
      </c>
      <c r="BD274" t="s">
        <v>233</v>
      </c>
      <c r="BS274" t="s">
        <v>11926</v>
      </c>
      <c r="BV274" t="s">
        <v>2334</v>
      </c>
      <c r="BX274" t="s">
        <v>687</v>
      </c>
      <c r="BY274" t="s">
        <v>688</v>
      </c>
      <c r="BZ274" t="s">
        <v>689</v>
      </c>
      <c r="CB274" s="27">
        <v>40957</v>
      </c>
      <c r="CC274">
        <v>500000</v>
      </c>
      <c r="CD274" t="s">
        <v>210</v>
      </c>
      <c r="CE274" t="s">
        <v>181</v>
      </c>
      <c r="CF274" t="s">
        <v>181</v>
      </c>
      <c r="CG274" t="s">
        <v>11927</v>
      </c>
      <c r="CH274" s="27">
        <v>32478</v>
      </c>
      <c r="CI274">
        <v>225000</v>
      </c>
      <c r="CJ274" t="s">
        <v>210</v>
      </c>
      <c r="CK274" t="s">
        <v>151</v>
      </c>
      <c r="CL274" t="s">
        <v>151</v>
      </c>
      <c r="CM274" t="s">
        <v>11928</v>
      </c>
      <c r="CN274" s="27">
        <v>30407</v>
      </c>
      <c r="CO274">
        <v>180000</v>
      </c>
      <c r="CP274" t="s">
        <v>210</v>
      </c>
      <c r="CQ274" t="s">
        <v>151</v>
      </c>
      <c r="CR274" t="s">
        <v>151</v>
      </c>
      <c r="CS274" t="s">
        <v>11929</v>
      </c>
      <c r="CZ274" t="s">
        <v>11930</v>
      </c>
      <c r="DA274" t="s">
        <v>154</v>
      </c>
      <c r="DB274" t="s">
        <v>242</v>
      </c>
      <c r="DE274">
        <v>1</v>
      </c>
      <c r="DF274">
        <v>1976</v>
      </c>
      <c r="DG274" t="s">
        <v>11931</v>
      </c>
      <c r="DH274">
        <v>7</v>
      </c>
      <c r="DI274" s="128" t="s">
        <v>156</v>
      </c>
      <c r="DJ2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4" s="130">
        <f>Table13[[#This Row],[JUST]]*Table13[[#This Row],[Storm Millage]]/1000</f>
        <v>0</v>
      </c>
      <c r="DL2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74" s="136">
        <f>Table13[[#This Row],[JUST]]*Table13[[#This Row],[Recreational Millage]]/1000</f>
        <v>4444.1892365760596</v>
      </c>
      <c r="DN274" s="137">
        <f>Table13[[#This Row],[Recreational Assessment]]+Table13[[#This Row],[Storm Assessment]]</f>
        <v>4444.1892365760596</v>
      </c>
      <c r="DO274" s="145" t="e">
        <f>Methodology!#REF!</f>
        <v>#REF!</v>
      </c>
      <c r="DP274" s="146" t="e">
        <f>(Table13[[#This Row],[JUST]]*Table13[[#This Row],[Ad Valorem Recreational Millage]])/1000</f>
        <v>#REF!</v>
      </c>
    </row>
    <row r="275" spans="1:120" x14ac:dyDescent="0.3">
      <c r="A275">
        <v>580</v>
      </c>
      <c r="B275">
        <v>1</v>
      </c>
      <c r="C275" s="165" t="s">
        <v>11977</v>
      </c>
      <c r="D275" t="s">
        <v>3890</v>
      </c>
      <c r="E275" t="s">
        <v>466</v>
      </c>
      <c r="F275">
        <v>10003989</v>
      </c>
      <c r="G275" s="32" t="s">
        <v>196</v>
      </c>
      <c r="H275" t="s">
        <v>299</v>
      </c>
      <c r="I275" t="s">
        <v>226</v>
      </c>
      <c r="J275">
        <v>1</v>
      </c>
      <c r="K275">
        <v>0</v>
      </c>
      <c r="L275">
        <v>0</v>
      </c>
      <c r="M275">
        <v>0.10824</v>
      </c>
      <c r="N275" t="s">
        <v>135</v>
      </c>
      <c r="O275" t="s">
        <v>136</v>
      </c>
      <c r="S275" t="s">
        <v>140</v>
      </c>
      <c r="V275" t="s">
        <v>205</v>
      </c>
      <c r="W275" t="s">
        <v>11978</v>
      </c>
      <c r="X275" t="s">
        <v>11979</v>
      </c>
      <c r="Y275" t="s">
        <v>11703</v>
      </c>
      <c r="AA275" t="s">
        <v>145</v>
      </c>
      <c r="AB275" t="s">
        <v>146</v>
      </c>
      <c r="AC275" s="119">
        <v>541833</v>
      </c>
      <c r="AD275">
        <v>541833</v>
      </c>
      <c r="AE275">
        <v>541833</v>
      </c>
      <c r="AF275">
        <v>0</v>
      </c>
      <c r="AG275">
        <v>541833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 s="32">
        <v>0</v>
      </c>
      <c r="AO275">
        <v>0</v>
      </c>
      <c r="AP275">
        <v>0</v>
      </c>
      <c r="AQ275">
        <v>0</v>
      </c>
      <c r="AR275">
        <v>0</v>
      </c>
      <c r="AS275">
        <v>1</v>
      </c>
      <c r="AT275">
        <v>1975</v>
      </c>
      <c r="AV275">
        <v>861</v>
      </c>
      <c r="AW275">
        <v>861</v>
      </c>
      <c r="AX275">
        <v>2</v>
      </c>
      <c r="AY275">
        <v>2</v>
      </c>
      <c r="AZ275">
        <v>2</v>
      </c>
      <c r="BC275" t="s">
        <v>233</v>
      </c>
      <c r="BD275" t="s">
        <v>233</v>
      </c>
      <c r="BS275" t="s">
        <v>11980</v>
      </c>
      <c r="BT275" t="s">
        <v>11981</v>
      </c>
      <c r="BV275" t="s">
        <v>11982</v>
      </c>
      <c r="BX275" t="s">
        <v>11795</v>
      </c>
      <c r="BY275" t="s">
        <v>785</v>
      </c>
      <c r="BZ275" t="s">
        <v>1298</v>
      </c>
      <c r="CB275" s="27">
        <v>41477</v>
      </c>
      <c r="CC275">
        <v>565000</v>
      </c>
      <c r="CD275" t="s">
        <v>210</v>
      </c>
      <c r="CE275" t="s">
        <v>181</v>
      </c>
      <c r="CF275" t="s">
        <v>181</v>
      </c>
      <c r="CG275" t="s">
        <v>11983</v>
      </c>
      <c r="CH275" s="27">
        <v>36140</v>
      </c>
      <c r="CI275">
        <v>93700</v>
      </c>
      <c r="CJ275" t="s">
        <v>210</v>
      </c>
      <c r="CK275" t="s">
        <v>181</v>
      </c>
      <c r="CL275" t="s">
        <v>181</v>
      </c>
      <c r="CM275" t="s">
        <v>11984</v>
      </c>
      <c r="CN275" s="27">
        <v>33756</v>
      </c>
      <c r="CO275">
        <v>261500</v>
      </c>
      <c r="CP275" t="s">
        <v>210</v>
      </c>
      <c r="CQ275" t="s">
        <v>151</v>
      </c>
      <c r="CR275" t="s">
        <v>151</v>
      </c>
      <c r="CS275" t="s">
        <v>11985</v>
      </c>
      <c r="CT275" s="27">
        <v>32203</v>
      </c>
      <c r="CU275">
        <v>240000</v>
      </c>
      <c r="CV275" t="s">
        <v>210</v>
      </c>
      <c r="CW275" t="s">
        <v>151</v>
      </c>
      <c r="CX275" t="s">
        <v>151</v>
      </c>
      <c r="CY275" t="s">
        <v>11986</v>
      </c>
      <c r="CZ275" t="s">
        <v>11987</v>
      </c>
      <c r="DA275" t="s">
        <v>154</v>
      </c>
      <c r="DB275" t="s">
        <v>242</v>
      </c>
      <c r="DE275">
        <v>1</v>
      </c>
      <c r="DF275">
        <v>1976</v>
      </c>
      <c r="DG275" t="s">
        <v>11988</v>
      </c>
      <c r="DH275">
        <v>7</v>
      </c>
      <c r="DI275" s="128" t="s">
        <v>156</v>
      </c>
      <c r="DJ2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5" s="130">
        <f>Table13[[#This Row],[JUST]]*Table13[[#This Row],[Storm Millage]]/1000</f>
        <v>0</v>
      </c>
      <c r="DL2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75" s="136">
        <f>Table13[[#This Row],[JUST]]*Table13[[#This Row],[Recreational Millage]]/1000</f>
        <v>4444.1892365760596</v>
      </c>
      <c r="DN275" s="137">
        <f>Table13[[#This Row],[Recreational Assessment]]+Table13[[#This Row],[Storm Assessment]]</f>
        <v>4444.1892365760596</v>
      </c>
      <c r="DO275" s="145" t="e">
        <f>Methodology!#REF!</f>
        <v>#REF!</v>
      </c>
      <c r="DP275" s="146" t="e">
        <f>(Table13[[#This Row],[JUST]]*Table13[[#This Row],[Ad Valorem Recreational Millage]])/1000</f>
        <v>#REF!</v>
      </c>
    </row>
    <row r="276" spans="1:120" x14ac:dyDescent="0.3">
      <c r="A276">
        <v>508</v>
      </c>
      <c r="B276">
        <v>1</v>
      </c>
      <c r="C276" s="165" t="s">
        <v>12042</v>
      </c>
      <c r="D276" t="s">
        <v>1128</v>
      </c>
      <c r="E276" t="s">
        <v>170</v>
      </c>
      <c r="F276">
        <v>10003974</v>
      </c>
      <c r="G276" s="32" t="s">
        <v>196</v>
      </c>
      <c r="H276" t="s">
        <v>299</v>
      </c>
      <c r="I276" t="s">
        <v>226</v>
      </c>
      <c r="J276">
        <v>1</v>
      </c>
      <c r="K276">
        <v>0</v>
      </c>
      <c r="L276">
        <v>0</v>
      </c>
      <c r="M276">
        <v>0.11386</v>
      </c>
      <c r="N276" t="s">
        <v>135</v>
      </c>
      <c r="O276" t="s">
        <v>136</v>
      </c>
      <c r="P276" t="s">
        <v>137</v>
      </c>
      <c r="Q276" t="s">
        <v>138</v>
      </c>
      <c r="S276" t="s">
        <v>140</v>
      </c>
      <c r="V276" t="s">
        <v>205</v>
      </c>
      <c r="W276" t="s">
        <v>12043</v>
      </c>
      <c r="X276" t="s">
        <v>12044</v>
      </c>
      <c r="Y276" t="s">
        <v>11703</v>
      </c>
      <c r="AA276" t="s">
        <v>145</v>
      </c>
      <c r="AB276" t="s">
        <v>146</v>
      </c>
      <c r="AC276" s="119">
        <v>541833</v>
      </c>
      <c r="AD276">
        <v>541833</v>
      </c>
      <c r="AE276">
        <v>541833</v>
      </c>
      <c r="AF276">
        <v>0</v>
      </c>
      <c r="AG276">
        <v>541833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 s="32">
        <v>0</v>
      </c>
      <c r="AO276">
        <v>0</v>
      </c>
      <c r="AP276">
        <v>0</v>
      </c>
      <c r="AQ276">
        <v>0</v>
      </c>
      <c r="AR276">
        <v>0</v>
      </c>
      <c r="AS276">
        <v>1</v>
      </c>
      <c r="AT276">
        <v>1975</v>
      </c>
      <c r="AV276">
        <v>861</v>
      </c>
      <c r="AW276">
        <v>861</v>
      </c>
      <c r="AX276">
        <v>2</v>
      </c>
      <c r="AY276">
        <v>2</v>
      </c>
      <c r="AZ276">
        <v>2</v>
      </c>
      <c r="BC276" t="s">
        <v>233</v>
      </c>
      <c r="BD276" t="s">
        <v>233</v>
      </c>
      <c r="BS276" t="s">
        <v>12045</v>
      </c>
      <c r="BV276" t="s">
        <v>12046</v>
      </c>
      <c r="BX276" t="s">
        <v>12047</v>
      </c>
      <c r="BY276" t="s">
        <v>171</v>
      </c>
      <c r="BZ276" t="s">
        <v>12048</v>
      </c>
      <c r="CB276" s="27">
        <v>43613</v>
      </c>
      <c r="CC276">
        <v>750000</v>
      </c>
      <c r="CD276" t="s">
        <v>210</v>
      </c>
      <c r="CE276" t="s">
        <v>181</v>
      </c>
      <c r="CF276" t="s">
        <v>181</v>
      </c>
      <c r="CG276" t="s">
        <v>12049</v>
      </c>
      <c r="CH276" s="27">
        <v>41068</v>
      </c>
      <c r="CI276">
        <v>475000</v>
      </c>
      <c r="CJ276" t="s">
        <v>210</v>
      </c>
      <c r="CK276" t="s">
        <v>181</v>
      </c>
      <c r="CL276" t="s">
        <v>181</v>
      </c>
      <c r="CM276" t="s">
        <v>12050</v>
      </c>
      <c r="CN276" s="27">
        <v>38593</v>
      </c>
      <c r="CO276">
        <v>740600</v>
      </c>
      <c r="CP276" t="s">
        <v>210</v>
      </c>
      <c r="CQ276" t="s">
        <v>151</v>
      </c>
      <c r="CR276" t="s">
        <v>151</v>
      </c>
      <c r="CS276" t="s">
        <v>12051</v>
      </c>
      <c r="CT276" s="27">
        <v>36766</v>
      </c>
      <c r="CU276">
        <v>220000</v>
      </c>
      <c r="CV276" t="s">
        <v>210</v>
      </c>
      <c r="CW276" t="s">
        <v>151</v>
      </c>
      <c r="CX276" t="s">
        <v>181</v>
      </c>
      <c r="CY276" t="s">
        <v>12052</v>
      </c>
      <c r="CZ276" t="s">
        <v>12053</v>
      </c>
      <c r="DA276" t="s">
        <v>154</v>
      </c>
      <c r="DB276" t="s">
        <v>242</v>
      </c>
      <c r="DE276">
        <v>1</v>
      </c>
      <c r="DF276">
        <v>1976</v>
      </c>
      <c r="DG276" t="s">
        <v>12054</v>
      </c>
      <c r="DH276">
        <v>7</v>
      </c>
      <c r="DI276" s="128" t="s">
        <v>156</v>
      </c>
      <c r="DJ2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6" s="130">
        <f>Table13[[#This Row],[JUST]]*Table13[[#This Row],[Storm Millage]]/1000</f>
        <v>0</v>
      </c>
      <c r="DL2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76" s="136">
        <f>Table13[[#This Row],[JUST]]*Table13[[#This Row],[Recreational Millage]]/1000</f>
        <v>4444.1892365760596</v>
      </c>
      <c r="DN276" s="137">
        <f>Table13[[#This Row],[Recreational Assessment]]+Table13[[#This Row],[Storm Assessment]]</f>
        <v>4444.1892365760596</v>
      </c>
      <c r="DO276" s="145" t="e">
        <f>Methodology!#REF!</f>
        <v>#REF!</v>
      </c>
      <c r="DP276" s="146" t="e">
        <f>(Table13[[#This Row],[JUST]]*Table13[[#This Row],[Ad Valorem Recreational Millage]])/1000</f>
        <v>#REF!</v>
      </c>
    </row>
    <row r="277" spans="1:120" x14ac:dyDescent="0.3">
      <c r="A277">
        <v>21</v>
      </c>
      <c r="B277">
        <v>1</v>
      </c>
      <c r="C277" s="165" t="s">
        <v>12087</v>
      </c>
      <c r="D277" t="s">
        <v>1128</v>
      </c>
      <c r="E277" t="s">
        <v>271</v>
      </c>
      <c r="F277">
        <v>10003978</v>
      </c>
      <c r="G277" s="32" t="s">
        <v>196</v>
      </c>
      <c r="H277" t="s">
        <v>299</v>
      </c>
      <c r="I277" t="s">
        <v>226</v>
      </c>
      <c r="J277">
        <v>1</v>
      </c>
      <c r="K277">
        <v>0</v>
      </c>
      <c r="L277">
        <v>0</v>
      </c>
      <c r="M277">
        <v>0.11386</v>
      </c>
      <c r="N277" t="s">
        <v>135</v>
      </c>
      <c r="O277" t="s">
        <v>136</v>
      </c>
      <c r="S277" t="s">
        <v>140</v>
      </c>
      <c r="V277" t="s">
        <v>205</v>
      </c>
      <c r="W277" t="s">
        <v>12088</v>
      </c>
      <c r="X277" t="s">
        <v>12089</v>
      </c>
      <c r="Y277" t="s">
        <v>11703</v>
      </c>
      <c r="AA277" t="s">
        <v>145</v>
      </c>
      <c r="AB277" t="s">
        <v>146</v>
      </c>
      <c r="AC277" s="119">
        <v>541833</v>
      </c>
      <c r="AD277">
        <v>541833</v>
      </c>
      <c r="AE277">
        <v>541833</v>
      </c>
      <c r="AF277">
        <v>0</v>
      </c>
      <c r="AG277">
        <v>541833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 s="32">
        <v>0</v>
      </c>
      <c r="AO277">
        <v>0</v>
      </c>
      <c r="AP277">
        <v>0</v>
      </c>
      <c r="AQ277">
        <v>0</v>
      </c>
      <c r="AR277">
        <v>0</v>
      </c>
      <c r="AS277">
        <v>1</v>
      </c>
      <c r="AT277">
        <v>1975</v>
      </c>
      <c r="AV277">
        <v>861</v>
      </c>
      <c r="AW277">
        <v>861</v>
      </c>
      <c r="AX277">
        <v>2</v>
      </c>
      <c r="AY277">
        <v>2</v>
      </c>
      <c r="AZ277">
        <v>2</v>
      </c>
      <c r="BC277" t="s">
        <v>233</v>
      </c>
      <c r="BD277" t="s">
        <v>233</v>
      </c>
      <c r="BS277" t="s">
        <v>12090</v>
      </c>
      <c r="BV277" t="s">
        <v>4388</v>
      </c>
      <c r="BX277" t="s">
        <v>145</v>
      </c>
      <c r="BY277" t="s">
        <v>149</v>
      </c>
      <c r="BZ277" t="s">
        <v>146</v>
      </c>
      <c r="CB277" s="27">
        <v>38562</v>
      </c>
      <c r="CC277">
        <v>735000</v>
      </c>
      <c r="CD277" t="s">
        <v>210</v>
      </c>
      <c r="CE277" t="s">
        <v>151</v>
      </c>
      <c r="CF277" t="s">
        <v>151</v>
      </c>
      <c r="CG277" t="s">
        <v>12091</v>
      </c>
      <c r="CH277" s="27">
        <v>30803</v>
      </c>
      <c r="CI277">
        <v>215000</v>
      </c>
      <c r="CJ277" t="s">
        <v>210</v>
      </c>
      <c r="CK277" t="s">
        <v>151</v>
      </c>
      <c r="CL277" t="s">
        <v>151</v>
      </c>
      <c r="CM277" t="s">
        <v>12092</v>
      </c>
      <c r="CN277" s="27">
        <v>28460</v>
      </c>
      <c r="CO277">
        <v>78000</v>
      </c>
      <c r="CP277" t="s">
        <v>210</v>
      </c>
      <c r="CQ277" t="s">
        <v>151</v>
      </c>
      <c r="CR277" t="s">
        <v>151</v>
      </c>
      <c r="CS277" t="s">
        <v>12093</v>
      </c>
      <c r="CZ277" t="s">
        <v>12094</v>
      </c>
      <c r="DA277" t="s">
        <v>154</v>
      </c>
      <c r="DB277" t="s">
        <v>242</v>
      </c>
      <c r="DE277">
        <v>1</v>
      </c>
      <c r="DF277">
        <v>1976</v>
      </c>
      <c r="DG277" t="s">
        <v>12095</v>
      </c>
      <c r="DH277">
        <v>7</v>
      </c>
      <c r="DI277" s="128" t="s">
        <v>156</v>
      </c>
      <c r="DJ2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7" s="130">
        <f>Table13[[#This Row],[JUST]]*Table13[[#This Row],[Storm Millage]]/1000</f>
        <v>0</v>
      </c>
      <c r="DL2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77" s="136">
        <f>Table13[[#This Row],[JUST]]*Table13[[#This Row],[Recreational Millage]]/1000</f>
        <v>4444.1892365760596</v>
      </c>
      <c r="DN277" s="137">
        <f>Table13[[#This Row],[Recreational Assessment]]+Table13[[#This Row],[Storm Assessment]]</f>
        <v>4444.1892365760596</v>
      </c>
      <c r="DO277" s="145" t="e">
        <f>Methodology!#REF!</f>
        <v>#REF!</v>
      </c>
      <c r="DP277" s="146" t="e">
        <f>(Table13[[#This Row],[JUST]]*Table13[[#This Row],[Ad Valorem Recreational Millage]])/1000</f>
        <v>#REF!</v>
      </c>
    </row>
    <row r="278" spans="1:120" x14ac:dyDescent="0.3">
      <c r="A278">
        <v>314</v>
      </c>
      <c r="B278">
        <v>1</v>
      </c>
      <c r="C278" s="165" t="s">
        <v>7774</v>
      </c>
      <c r="D278" t="s">
        <v>1128</v>
      </c>
      <c r="E278" t="s">
        <v>3818</v>
      </c>
      <c r="F278">
        <v>10004852</v>
      </c>
      <c r="G278" s="32" t="s">
        <v>196</v>
      </c>
      <c r="H278" t="s">
        <v>299</v>
      </c>
      <c r="I278" t="s">
        <v>226</v>
      </c>
      <c r="J278">
        <v>1</v>
      </c>
      <c r="K278">
        <v>0</v>
      </c>
      <c r="L278">
        <v>0</v>
      </c>
      <c r="M278">
        <v>4.7329999999999997E-2</v>
      </c>
      <c r="N278" t="s">
        <v>135</v>
      </c>
      <c r="O278" t="s">
        <v>136</v>
      </c>
      <c r="P278" t="s">
        <v>137</v>
      </c>
      <c r="Q278" t="s">
        <v>138</v>
      </c>
      <c r="S278" t="s">
        <v>140</v>
      </c>
      <c r="V278" t="s">
        <v>205</v>
      </c>
      <c r="W278" t="s">
        <v>7775</v>
      </c>
      <c r="X278" t="s">
        <v>7776</v>
      </c>
      <c r="Y278" t="s">
        <v>189</v>
      </c>
      <c r="AA278" t="s">
        <v>145</v>
      </c>
      <c r="AB278" t="s">
        <v>146</v>
      </c>
      <c r="AC278" s="30">
        <v>1048135</v>
      </c>
      <c r="AD278">
        <v>854304</v>
      </c>
      <c r="AE278">
        <v>804304</v>
      </c>
      <c r="AF278">
        <v>0</v>
      </c>
      <c r="AG278">
        <v>1048135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50000</v>
      </c>
      <c r="AO278">
        <v>0</v>
      </c>
      <c r="AP278">
        <v>0</v>
      </c>
      <c r="AQ278">
        <v>0</v>
      </c>
      <c r="AR278">
        <v>0</v>
      </c>
      <c r="AS278">
        <v>1</v>
      </c>
      <c r="AT278">
        <v>1981</v>
      </c>
      <c r="AV278">
        <v>1679</v>
      </c>
      <c r="AW278">
        <v>1679</v>
      </c>
      <c r="AX278">
        <v>2</v>
      </c>
      <c r="AY278">
        <v>2</v>
      </c>
      <c r="AZ278">
        <v>2</v>
      </c>
      <c r="BC278" t="s">
        <v>233</v>
      </c>
      <c r="BD278" t="s">
        <v>233</v>
      </c>
      <c r="BS278" t="s">
        <v>7777</v>
      </c>
      <c r="BT278" t="s">
        <v>7778</v>
      </c>
      <c r="BV278" t="s">
        <v>7779</v>
      </c>
      <c r="BX278" t="s">
        <v>145</v>
      </c>
      <c r="BY278" t="s">
        <v>149</v>
      </c>
      <c r="BZ278" t="s">
        <v>146</v>
      </c>
      <c r="CB278" s="27">
        <v>39890</v>
      </c>
      <c r="CC278">
        <v>1375000</v>
      </c>
      <c r="CD278" t="s">
        <v>210</v>
      </c>
      <c r="CE278" t="s">
        <v>181</v>
      </c>
      <c r="CF278" t="s">
        <v>7780</v>
      </c>
      <c r="CG278" t="s">
        <v>7781</v>
      </c>
      <c r="CH278" s="27">
        <v>38783</v>
      </c>
      <c r="CI278">
        <v>1550000</v>
      </c>
      <c r="CJ278" t="s">
        <v>210</v>
      </c>
      <c r="CK278" t="s">
        <v>151</v>
      </c>
      <c r="CL278" t="s">
        <v>151</v>
      </c>
      <c r="CM278" t="s">
        <v>7782</v>
      </c>
      <c r="CN278" s="27">
        <v>37697</v>
      </c>
      <c r="CO278">
        <v>1290000</v>
      </c>
      <c r="CP278" t="s">
        <v>210</v>
      </c>
      <c r="CQ278" t="s">
        <v>151</v>
      </c>
      <c r="CR278" t="s">
        <v>151</v>
      </c>
      <c r="CS278" t="s">
        <v>7783</v>
      </c>
      <c r="CT278" s="27">
        <v>36399</v>
      </c>
      <c r="CU278">
        <v>795000</v>
      </c>
      <c r="CV278" t="s">
        <v>210</v>
      </c>
      <c r="CW278" t="s">
        <v>151</v>
      </c>
      <c r="CX278" t="s">
        <v>181</v>
      </c>
      <c r="CY278" t="s">
        <v>7784</v>
      </c>
      <c r="CZ278" t="s">
        <v>7785</v>
      </c>
      <c r="DA278" t="s">
        <v>154</v>
      </c>
      <c r="DB278" t="s">
        <v>242</v>
      </c>
      <c r="DE278">
        <v>1</v>
      </c>
      <c r="DF278">
        <v>1982</v>
      </c>
      <c r="DG278" t="s">
        <v>7786</v>
      </c>
      <c r="DH278">
        <v>7</v>
      </c>
      <c r="DI278" s="128" t="s">
        <v>156</v>
      </c>
      <c r="DJ2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8" s="130">
        <f>Table13[[#This Row],[JUST]]*Table13[[#This Row],[Storm Millage]]/1000</f>
        <v>0</v>
      </c>
      <c r="DL2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78" s="136">
        <f>Table13[[#This Row],[JUST]]*Table13[[#This Row],[Recreational Millage]]/1000</f>
        <v>4455.0533641448355</v>
      </c>
      <c r="DN278" s="137">
        <f>Table13[[#This Row],[Recreational Assessment]]+Table13[[#This Row],[Storm Assessment]]</f>
        <v>4455.0533641448355</v>
      </c>
      <c r="DO278" s="145" t="e">
        <f>Methodology!#REF!</f>
        <v>#REF!</v>
      </c>
      <c r="DP278" s="146" t="e">
        <f>(Table13[[#This Row],[JUST]]*Table13[[#This Row],[Ad Valorem Recreational Millage]])/1000</f>
        <v>#REF!</v>
      </c>
    </row>
    <row r="279" spans="1:120" x14ac:dyDescent="0.3">
      <c r="A279">
        <v>561</v>
      </c>
      <c r="B279">
        <v>1</v>
      </c>
      <c r="C279" s="165" t="s">
        <v>7796</v>
      </c>
      <c r="D279" t="s">
        <v>3890</v>
      </c>
      <c r="E279" t="s">
        <v>3818</v>
      </c>
      <c r="F279">
        <v>10004854</v>
      </c>
      <c r="G279" s="32" t="s">
        <v>196</v>
      </c>
      <c r="H279" t="s">
        <v>299</v>
      </c>
      <c r="I279" t="s">
        <v>226</v>
      </c>
      <c r="J279">
        <v>1</v>
      </c>
      <c r="K279">
        <v>0</v>
      </c>
      <c r="L279">
        <v>0</v>
      </c>
      <c r="M279">
        <v>4.4290000000000003E-2</v>
      </c>
      <c r="N279" t="s">
        <v>135</v>
      </c>
      <c r="O279" t="s">
        <v>136</v>
      </c>
      <c r="P279" t="s">
        <v>137</v>
      </c>
      <c r="Q279" t="s">
        <v>138</v>
      </c>
      <c r="S279" t="s">
        <v>140</v>
      </c>
      <c r="V279" t="s">
        <v>205</v>
      </c>
      <c r="W279" t="s">
        <v>7797</v>
      </c>
      <c r="X279" t="s">
        <v>7798</v>
      </c>
      <c r="Y279" t="s">
        <v>189</v>
      </c>
      <c r="AA279" t="s">
        <v>145</v>
      </c>
      <c r="AB279" t="s">
        <v>146</v>
      </c>
      <c r="AC279" s="30">
        <v>1048135</v>
      </c>
      <c r="AD279">
        <v>1048135</v>
      </c>
      <c r="AE279">
        <v>998135</v>
      </c>
      <c r="AF279">
        <v>0</v>
      </c>
      <c r="AG279">
        <v>1048135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50000</v>
      </c>
      <c r="AO279">
        <v>0</v>
      </c>
      <c r="AP279">
        <v>0</v>
      </c>
      <c r="AQ279">
        <v>0</v>
      </c>
      <c r="AR279">
        <v>0</v>
      </c>
      <c r="AS279">
        <v>1</v>
      </c>
      <c r="AT279">
        <v>1981</v>
      </c>
      <c r="AV279">
        <v>1679</v>
      </c>
      <c r="AW279">
        <v>1679</v>
      </c>
      <c r="AX279">
        <v>2</v>
      </c>
      <c r="AY279">
        <v>2</v>
      </c>
      <c r="AZ279">
        <v>2</v>
      </c>
      <c r="BC279" t="s">
        <v>233</v>
      </c>
      <c r="BD279" t="s">
        <v>233</v>
      </c>
      <c r="BS279" t="s">
        <v>7799</v>
      </c>
      <c r="BT279" t="s">
        <v>7800</v>
      </c>
      <c r="BV279" t="s">
        <v>7797</v>
      </c>
      <c r="BX279" t="s">
        <v>145</v>
      </c>
      <c r="BY279" t="s">
        <v>149</v>
      </c>
      <c r="BZ279" t="s">
        <v>146</v>
      </c>
      <c r="CB279" s="27">
        <v>42356</v>
      </c>
      <c r="CC279">
        <v>1200000</v>
      </c>
      <c r="CD279" t="s">
        <v>210</v>
      </c>
      <c r="CE279" t="s">
        <v>320</v>
      </c>
      <c r="CF279" t="s">
        <v>320</v>
      </c>
      <c r="CG279" t="s">
        <v>7801</v>
      </c>
      <c r="CH279" s="27">
        <v>41395</v>
      </c>
      <c r="CI279">
        <v>1200000</v>
      </c>
      <c r="CJ279" t="s">
        <v>210</v>
      </c>
      <c r="CK279" t="s">
        <v>181</v>
      </c>
      <c r="CL279" t="s">
        <v>181</v>
      </c>
      <c r="CM279" t="s">
        <v>7802</v>
      </c>
      <c r="CN279" s="27">
        <v>34394</v>
      </c>
      <c r="CO279">
        <v>385000</v>
      </c>
      <c r="CP279" t="s">
        <v>210</v>
      </c>
      <c r="CQ279" t="s">
        <v>151</v>
      </c>
      <c r="CR279" t="s">
        <v>151</v>
      </c>
      <c r="CS279" t="s">
        <v>7803</v>
      </c>
      <c r="CT279" s="27">
        <v>32448</v>
      </c>
      <c r="CU279">
        <v>295000</v>
      </c>
      <c r="CV279" t="s">
        <v>210</v>
      </c>
      <c r="CW279" t="s">
        <v>151</v>
      </c>
      <c r="CX279" t="s">
        <v>151</v>
      </c>
      <c r="CY279" t="s">
        <v>7804</v>
      </c>
      <c r="CZ279" t="s">
        <v>7805</v>
      </c>
      <c r="DA279" t="s">
        <v>154</v>
      </c>
      <c r="DB279" t="s">
        <v>242</v>
      </c>
      <c r="DE279">
        <v>1</v>
      </c>
      <c r="DF279">
        <v>1982</v>
      </c>
      <c r="DG279" t="s">
        <v>7806</v>
      </c>
      <c r="DH279">
        <v>7</v>
      </c>
      <c r="DI279" s="128" t="s">
        <v>156</v>
      </c>
      <c r="DJ2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79" s="130">
        <f>Table13[[#This Row],[JUST]]*Table13[[#This Row],[Storm Millage]]/1000</f>
        <v>0</v>
      </c>
      <c r="DL2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79" s="136">
        <f>Table13[[#This Row],[JUST]]*Table13[[#This Row],[Recreational Millage]]/1000</f>
        <v>4455.0533641448355</v>
      </c>
      <c r="DN279" s="137">
        <f>Table13[[#This Row],[Recreational Assessment]]+Table13[[#This Row],[Storm Assessment]]</f>
        <v>4455.0533641448355</v>
      </c>
      <c r="DO279" s="145" t="e">
        <f>Methodology!#REF!</f>
        <v>#REF!</v>
      </c>
      <c r="DP279" s="146" t="e">
        <f>(Table13[[#This Row],[JUST]]*Table13[[#This Row],[Ad Valorem Recreational Millage]])/1000</f>
        <v>#REF!</v>
      </c>
    </row>
    <row r="280" spans="1:120" x14ac:dyDescent="0.3">
      <c r="A280">
        <v>583</v>
      </c>
      <c r="B280">
        <v>1</v>
      </c>
      <c r="C280" s="165" t="s">
        <v>7787</v>
      </c>
      <c r="D280" t="s">
        <v>3890</v>
      </c>
      <c r="E280" t="s">
        <v>3775</v>
      </c>
      <c r="F280">
        <v>10004853</v>
      </c>
      <c r="G280" s="32" t="s">
        <v>196</v>
      </c>
      <c r="H280" t="s">
        <v>299</v>
      </c>
      <c r="I280" t="s">
        <v>226</v>
      </c>
      <c r="J280">
        <v>1</v>
      </c>
      <c r="K280">
        <v>0</v>
      </c>
      <c r="L280">
        <v>0</v>
      </c>
      <c r="M280">
        <v>4.4290000000000003E-2</v>
      </c>
      <c r="N280" t="s">
        <v>135</v>
      </c>
      <c r="O280" t="s">
        <v>136</v>
      </c>
      <c r="P280" t="s">
        <v>137</v>
      </c>
      <c r="Q280" t="s">
        <v>138</v>
      </c>
      <c r="S280" t="s">
        <v>140</v>
      </c>
      <c r="V280" t="s">
        <v>205</v>
      </c>
      <c r="W280" t="s">
        <v>7788</v>
      </c>
      <c r="X280" t="s">
        <v>7789</v>
      </c>
      <c r="Y280" t="s">
        <v>189</v>
      </c>
      <c r="AA280" t="s">
        <v>145</v>
      </c>
      <c r="AB280" t="s">
        <v>146</v>
      </c>
      <c r="AC280" s="30">
        <v>1070745</v>
      </c>
      <c r="AD280">
        <v>484198</v>
      </c>
      <c r="AE280">
        <v>433698</v>
      </c>
      <c r="AF280">
        <v>0</v>
      </c>
      <c r="AG280">
        <v>1070745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50000</v>
      </c>
      <c r="AO280">
        <v>0</v>
      </c>
      <c r="AP280">
        <v>0</v>
      </c>
      <c r="AQ280">
        <v>0</v>
      </c>
      <c r="AR280">
        <v>500</v>
      </c>
      <c r="AS280">
        <v>1</v>
      </c>
      <c r="AT280">
        <v>1981</v>
      </c>
      <c r="AV280">
        <v>1679</v>
      </c>
      <c r="AW280">
        <v>1679</v>
      </c>
      <c r="AX280">
        <v>2</v>
      </c>
      <c r="AY280">
        <v>2</v>
      </c>
      <c r="AZ280">
        <v>2</v>
      </c>
      <c r="BC280" t="s">
        <v>233</v>
      </c>
      <c r="BD280" t="s">
        <v>233</v>
      </c>
      <c r="BS280" t="s">
        <v>7790</v>
      </c>
      <c r="BT280" t="s">
        <v>7791</v>
      </c>
      <c r="BV280" t="s">
        <v>7792</v>
      </c>
      <c r="BX280" t="s">
        <v>145</v>
      </c>
      <c r="BY280" t="s">
        <v>149</v>
      </c>
      <c r="BZ280" t="s">
        <v>146</v>
      </c>
      <c r="CB280" s="27">
        <v>31564</v>
      </c>
      <c r="CC280">
        <v>220000</v>
      </c>
      <c r="CD280" t="s">
        <v>210</v>
      </c>
      <c r="CE280" t="s">
        <v>151</v>
      </c>
      <c r="CF280" t="s">
        <v>151</v>
      </c>
      <c r="CG280" t="s">
        <v>7793</v>
      </c>
      <c r="CZ280" t="s">
        <v>7794</v>
      </c>
      <c r="DA280" t="s">
        <v>154</v>
      </c>
      <c r="DB280" t="s">
        <v>242</v>
      </c>
      <c r="DE280">
        <v>1</v>
      </c>
      <c r="DF280">
        <v>1982</v>
      </c>
      <c r="DG280" t="s">
        <v>7795</v>
      </c>
      <c r="DH280">
        <v>7</v>
      </c>
      <c r="DI280" s="128" t="s">
        <v>156</v>
      </c>
      <c r="DJ2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0" s="130">
        <f>Table13[[#This Row],[JUST]]*Table13[[#This Row],[Storm Millage]]/1000</f>
        <v>0</v>
      </c>
      <c r="DL2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80" s="136">
        <f>Table13[[#This Row],[JUST]]*Table13[[#This Row],[Recreational Millage]]/1000</f>
        <v>4551.1562102126745</v>
      </c>
      <c r="DN280" s="137">
        <f>Table13[[#This Row],[Recreational Assessment]]+Table13[[#This Row],[Storm Assessment]]</f>
        <v>4551.1562102126745</v>
      </c>
      <c r="DO280" s="145" t="e">
        <f>Methodology!#REF!</f>
        <v>#REF!</v>
      </c>
      <c r="DP280" s="146" t="e">
        <f>(Table13[[#This Row],[JUST]]*Table13[[#This Row],[Ad Valorem Recreational Millage]])/1000</f>
        <v>#REF!</v>
      </c>
    </row>
    <row r="281" spans="1:120" x14ac:dyDescent="0.3">
      <c r="A281">
        <v>152</v>
      </c>
      <c r="B281">
        <v>1</v>
      </c>
      <c r="C281" s="165" t="s">
        <v>7807</v>
      </c>
      <c r="D281" t="s">
        <v>131</v>
      </c>
      <c r="E281" t="s">
        <v>3775</v>
      </c>
      <c r="F281">
        <v>10004855</v>
      </c>
      <c r="G281" s="32" t="s">
        <v>196</v>
      </c>
      <c r="H281" t="s">
        <v>299</v>
      </c>
      <c r="I281" t="s">
        <v>226</v>
      </c>
      <c r="J281">
        <v>1</v>
      </c>
      <c r="K281">
        <v>0</v>
      </c>
      <c r="L281">
        <v>0</v>
      </c>
      <c r="M281">
        <v>4.0189999999999997E-2</v>
      </c>
      <c r="N281" t="s">
        <v>135</v>
      </c>
      <c r="O281" t="s">
        <v>136</v>
      </c>
      <c r="P281" t="s">
        <v>137</v>
      </c>
      <c r="Q281" t="s">
        <v>138</v>
      </c>
      <c r="S281" t="s">
        <v>140</v>
      </c>
      <c r="V281" t="s">
        <v>205</v>
      </c>
      <c r="W281" t="s">
        <v>7808</v>
      </c>
      <c r="X281" t="s">
        <v>7809</v>
      </c>
      <c r="Y281" t="s">
        <v>189</v>
      </c>
      <c r="AA281" t="s">
        <v>145</v>
      </c>
      <c r="AB281" t="s">
        <v>146</v>
      </c>
      <c r="AC281" s="30">
        <v>1070745</v>
      </c>
      <c r="AD281">
        <v>607830</v>
      </c>
      <c r="AE281">
        <v>557830</v>
      </c>
      <c r="AF281">
        <v>0</v>
      </c>
      <c r="AG281">
        <v>1070745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50000</v>
      </c>
      <c r="AO281">
        <v>0</v>
      </c>
      <c r="AP281">
        <v>0</v>
      </c>
      <c r="AQ281">
        <v>0</v>
      </c>
      <c r="AR281">
        <v>0</v>
      </c>
      <c r="AS281">
        <v>1</v>
      </c>
      <c r="AT281">
        <v>1981</v>
      </c>
      <c r="AV281">
        <v>1679</v>
      </c>
      <c r="AW281">
        <v>1679</v>
      </c>
      <c r="AX281">
        <v>2</v>
      </c>
      <c r="AY281">
        <v>2</v>
      </c>
      <c r="AZ281">
        <v>2</v>
      </c>
      <c r="BC281" t="s">
        <v>233</v>
      </c>
      <c r="BD281" t="s">
        <v>233</v>
      </c>
      <c r="BS281" t="s">
        <v>7810</v>
      </c>
      <c r="BT281" t="s">
        <v>7811</v>
      </c>
      <c r="BV281" t="s">
        <v>7812</v>
      </c>
      <c r="BX281" t="s">
        <v>145</v>
      </c>
      <c r="BY281" t="s">
        <v>149</v>
      </c>
      <c r="BZ281" t="s">
        <v>146</v>
      </c>
      <c r="CB281" s="27">
        <v>34881</v>
      </c>
      <c r="CC281">
        <v>385000</v>
      </c>
      <c r="CD281" t="s">
        <v>210</v>
      </c>
      <c r="CE281" t="s">
        <v>151</v>
      </c>
      <c r="CF281" t="s">
        <v>151</v>
      </c>
      <c r="CG281" t="s">
        <v>7813</v>
      </c>
      <c r="CZ281" t="s">
        <v>7814</v>
      </c>
      <c r="DA281" t="s">
        <v>154</v>
      </c>
      <c r="DB281" t="s">
        <v>242</v>
      </c>
      <c r="DE281">
        <v>1</v>
      </c>
      <c r="DF281">
        <v>1982</v>
      </c>
      <c r="DG281" t="s">
        <v>7815</v>
      </c>
      <c r="DH281">
        <v>7</v>
      </c>
      <c r="DI281" s="128" t="s">
        <v>156</v>
      </c>
      <c r="DJ2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1" s="130">
        <f>Table13[[#This Row],[JUST]]*Table13[[#This Row],[Storm Millage]]/1000</f>
        <v>0</v>
      </c>
      <c r="DL2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81" s="136">
        <f>Table13[[#This Row],[JUST]]*Table13[[#This Row],[Recreational Millage]]/1000</f>
        <v>4551.1562102126745</v>
      </c>
      <c r="DN281" s="137">
        <f>Table13[[#This Row],[Recreational Assessment]]+Table13[[#This Row],[Storm Assessment]]</f>
        <v>4551.1562102126745</v>
      </c>
      <c r="DO281" s="145" t="e">
        <f>Methodology!#REF!</f>
        <v>#REF!</v>
      </c>
      <c r="DP281" s="146" t="e">
        <f>(Table13[[#This Row],[JUST]]*Table13[[#This Row],[Ad Valorem Recreational Millage]])/1000</f>
        <v>#REF!</v>
      </c>
    </row>
    <row r="282" spans="1:120" x14ac:dyDescent="0.3">
      <c r="A282">
        <v>1096</v>
      </c>
      <c r="B282">
        <v>1</v>
      </c>
      <c r="C282" s="165" t="s">
        <v>6322</v>
      </c>
      <c r="D282" t="s">
        <v>131</v>
      </c>
      <c r="E282" t="s">
        <v>337</v>
      </c>
      <c r="F282">
        <v>10004153</v>
      </c>
      <c r="G282" s="32" t="s">
        <v>181</v>
      </c>
      <c r="I282" t="s">
        <v>226</v>
      </c>
      <c r="J282">
        <v>1</v>
      </c>
      <c r="K282">
        <v>75</v>
      </c>
      <c r="L282">
        <v>110</v>
      </c>
      <c r="M282">
        <v>0.23200000000000001</v>
      </c>
      <c r="N282" t="s">
        <v>135</v>
      </c>
      <c r="O282" t="s">
        <v>136</v>
      </c>
      <c r="R282" t="s">
        <v>227</v>
      </c>
      <c r="S282" t="s">
        <v>140</v>
      </c>
      <c r="T282">
        <v>100</v>
      </c>
      <c r="U282" t="s">
        <v>511</v>
      </c>
      <c r="W282" t="s">
        <v>6323</v>
      </c>
      <c r="X282" t="s">
        <v>1105</v>
      </c>
      <c r="Y282" t="s">
        <v>162</v>
      </c>
      <c r="AA282" t="s">
        <v>145</v>
      </c>
      <c r="AB282" t="s">
        <v>146</v>
      </c>
      <c r="AC282" s="30">
        <v>1076412</v>
      </c>
      <c r="AD282">
        <v>1003432</v>
      </c>
      <c r="AE282">
        <v>953432</v>
      </c>
      <c r="AF282">
        <v>897000</v>
      </c>
      <c r="AG282">
        <v>179412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50000</v>
      </c>
      <c r="AO282">
        <v>0</v>
      </c>
      <c r="AP282">
        <v>0</v>
      </c>
      <c r="AQ282">
        <v>0</v>
      </c>
      <c r="AR282">
        <v>0</v>
      </c>
      <c r="AS282">
        <v>1</v>
      </c>
      <c r="AT282">
        <v>1960</v>
      </c>
      <c r="AV282">
        <v>3319</v>
      </c>
      <c r="AW282">
        <v>2196</v>
      </c>
      <c r="AX282">
        <v>1</v>
      </c>
      <c r="AY282">
        <v>3</v>
      </c>
      <c r="AZ282">
        <v>2.5</v>
      </c>
      <c r="BA282" t="s">
        <v>233</v>
      </c>
      <c r="BS282" t="s">
        <v>6324</v>
      </c>
      <c r="BT282" t="s">
        <v>6325</v>
      </c>
      <c r="BV282" t="s">
        <v>6326</v>
      </c>
      <c r="BX282" t="s">
        <v>145</v>
      </c>
      <c r="BY282" t="s">
        <v>149</v>
      </c>
      <c r="BZ282" t="s">
        <v>146</v>
      </c>
      <c r="CB282" s="27">
        <v>41848</v>
      </c>
      <c r="CC282">
        <v>1200000</v>
      </c>
      <c r="CD282" t="s">
        <v>210</v>
      </c>
      <c r="CE282" t="s">
        <v>181</v>
      </c>
      <c r="CF282" t="s">
        <v>181</v>
      </c>
      <c r="CG282" t="s">
        <v>6327</v>
      </c>
      <c r="CH282" s="27">
        <v>39162</v>
      </c>
      <c r="CI282">
        <v>1200000</v>
      </c>
      <c r="CJ282" t="s">
        <v>210</v>
      </c>
      <c r="CK282" t="s">
        <v>151</v>
      </c>
      <c r="CL282" t="s">
        <v>151</v>
      </c>
      <c r="CM282" t="s">
        <v>6328</v>
      </c>
      <c r="CN282" s="27">
        <v>26024</v>
      </c>
      <c r="CO282">
        <v>20000</v>
      </c>
      <c r="CS282" t="s">
        <v>6329</v>
      </c>
      <c r="CZ282" t="s">
        <v>6330</v>
      </c>
      <c r="DA282" t="s">
        <v>154</v>
      </c>
      <c r="DB282" t="s">
        <v>299</v>
      </c>
      <c r="DE282">
        <v>1</v>
      </c>
      <c r="DF282">
        <v>1900</v>
      </c>
      <c r="DG282" t="s">
        <v>6331</v>
      </c>
      <c r="DH282">
        <v>7</v>
      </c>
      <c r="DI282" s="128" t="s">
        <v>156</v>
      </c>
      <c r="DJ2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2" s="130">
        <f>Table13[[#This Row],[JUST]]*Table13[[#This Row],[Storm Millage]]/1000</f>
        <v>0</v>
      </c>
      <c r="DL2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82" s="136">
        <f>Table13[[#This Row],[JUST]]*Table13[[#This Row],[Recreational Millage]]/1000</f>
        <v>4575.2435533646621</v>
      </c>
      <c r="DN282" s="137">
        <f>Table13[[#This Row],[Recreational Assessment]]+Table13[[#This Row],[Storm Assessment]]</f>
        <v>4575.2435533646621</v>
      </c>
      <c r="DO282" s="145" t="e">
        <f>Methodology!#REF!</f>
        <v>#REF!</v>
      </c>
      <c r="DP282" s="146" t="e">
        <f>(Table13[[#This Row],[JUST]]*Table13[[#This Row],[Ad Valorem Recreational Millage]])/1000</f>
        <v>#REF!</v>
      </c>
    </row>
    <row r="283" spans="1:120" x14ac:dyDescent="0.3">
      <c r="A283">
        <v>393</v>
      </c>
      <c r="B283">
        <v>1</v>
      </c>
      <c r="C283" s="165" t="s">
        <v>11713</v>
      </c>
      <c r="D283" t="s">
        <v>158</v>
      </c>
      <c r="E283" t="s">
        <v>204</v>
      </c>
      <c r="F283">
        <v>10004005</v>
      </c>
      <c r="G283" s="32" t="s">
        <v>196</v>
      </c>
      <c r="H283" t="s">
        <v>299</v>
      </c>
      <c r="I283" t="s">
        <v>226</v>
      </c>
      <c r="J283">
        <v>1</v>
      </c>
      <c r="K283">
        <v>0</v>
      </c>
      <c r="L283">
        <v>0</v>
      </c>
      <c r="M283">
        <v>9.8360000000000003E-2</v>
      </c>
      <c r="N283" t="s">
        <v>135</v>
      </c>
      <c r="O283" t="s">
        <v>136</v>
      </c>
      <c r="S283" t="s">
        <v>140</v>
      </c>
      <c r="V283" t="s">
        <v>205</v>
      </c>
      <c r="W283" t="s">
        <v>11714</v>
      </c>
      <c r="X283" t="s">
        <v>11715</v>
      </c>
      <c r="Y283" t="s">
        <v>11703</v>
      </c>
      <c r="AA283" t="s">
        <v>145</v>
      </c>
      <c r="AB283" t="s">
        <v>146</v>
      </c>
      <c r="AC283" s="119">
        <v>567673</v>
      </c>
      <c r="AD283">
        <v>567673</v>
      </c>
      <c r="AE283">
        <v>567673</v>
      </c>
      <c r="AF283">
        <v>0</v>
      </c>
      <c r="AG283">
        <v>533347</v>
      </c>
      <c r="AH283">
        <v>4326</v>
      </c>
      <c r="AI283">
        <v>30000</v>
      </c>
      <c r="AJ283">
        <v>0</v>
      </c>
      <c r="AK283">
        <v>0</v>
      </c>
      <c r="AL283">
        <v>0</v>
      </c>
      <c r="AM283">
        <v>0</v>
      </c>
      <c r="AN283" s="32">
        <v>0</v>
      </c>
      <c r="AO283">
        <v>0</v>
      </c>
      <c r="AP283">
        <v>0</v>
      </c>
      <c r="AQ283">
        <v>0</v>
      </c>
      <c r="AR283">
        <v>0</v>
      </c>
      <c r="AS283">
        <v>1</v>
      </c>
      <c r="AT283">
        <v>1975</v>
      </c>
      <c r="AV283">
        <v>861</v>
      </c>
      <c r="AW283">
        <v>861</v>
      </c>
      <c r="AX283">
        <v>2</v>
      </c>
      <c r="AY283">
        <v>2</v>
      </c>
      <c r="AZ283">
        <v>2</v>
      </c>
      <c r="BC283" t="s">
        <v>233</v>
      </c>
      <c r="BD283" t="s">
        <v>233</v>
      </c>
      <c r="BS283" t="s">
        <v>11716</v>
      </c>
      <c r="BV283" t="s">
        <v>11717</v>
      </c>
      <c r="BX283" t="s">
        <v>4650</v>
      </c>
      <c r="BY283" t="s">
        <v>638</v>
      </c>
      <c r="BZ283" t="s">
        <v>4651</v>
      </c>
      <c r="CB283" s="27">
        <v>41425</v>
      </c>
      <c r="CC283">
        <v>465000</v>
      </c>
      <c r="CD283" t="s">
        <v>210</v>
      </c>
      <c r="CE283" t="s">
        <v>181</v>
      </c>
      <c r="CF283" t="s">
        <v>181</v>
      </c>
      <c r="CG283" t="s">
        <v>11718</v>
      </c>
      <c r="CH283" s="27">
        <v>40520</v>
      </c>
      <c r="CI283">
        <v>190000</v>
      </c>
      <c r="CJ283" t="s">
        <v>210</v>
      </c>
      <c r="CK283" t="s">
        <v>661</v>
      </c>
      <c r="CL283" t="s">
        <v>661</v>
      </c>
      <c r="CM283" t="s">
        <v>11719</v>
      </c>
      <c r="CN283" s="27">
        <v>37908</v>
      </c>
      <c r="CO283">
        <v>530000</v>
      </c>
      <c r="CP283" t="s">
        <v>210</v>
      </c>
      <c r="CQ283" t="s">
        <v>151</v>
      </c>
      <c r="CR283" t="s">
        <v>151</v>
      </c>
      <c r="CS283" t="s">
        <v>11720</v>
      </c>
      <c r="CT283" s="27">
        <v>36238</v>
      </c>
      <c r="CU283">
        <v>317000</v>
      </c>
      <c r="CV283" t="s">
        <v>210</v>
      </c>
      <c r="CW283" t="s">
        <v>151</v>
      </c>
      <c r="CX283" t="s">
        <v>151</v>
      </c>
      <c r="CY283" t="s">
        <v>11721</v>
      </c>
      <c r="CZ283" t="s">
        <v>11722</v>
      </c>
      <c r="DA283" t="s">
        <v>154</v>
      </c>
      <c r="DB283" t="s">
        <v>242</v>
      </c>
      <c r="DE283">
        <v>1</v>
      </c>
      <c r="DF283">
        <v>1976</v>
      </c>
      <c r="DG283" t="s">
        <v>11723</v>
      </c>
      <c r="DH283">
        <v>7</v>
      </c>
      <c r="DI283" s="128" t="s">
        <v>156</v>
      </c>
      <c r="DJ2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3" s="130">
        <f>Table13[[#This Row],[JUST]]*Table13[[#This Row],[Storm Millage]]/1000</f>
        <v>0</v>
      </c>
      <c r="DL2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83" s="136">
        <f>Table13[[#This Row],[JUST]]*Table13[[#This Row],[Recreational Millage]]/1000</f>
        <v>4656.1324919206509</v>
      </c>
      <c r="DN283" s="137">
        <f>Table13[[#This Row],[Recreational Assessment]]+Table13[[#This Row],[Storm Assessment]]</f>
        <v>4656.1324919206509</v>
      </c>
      <c r="DO283" s="145" t="e">
        <f>Methodology!#REF!</f>
        <v>#REF!</v>
      </c>
      <c r="DP283" s="146" t="e">
        <f>(Table13[[#This Row],[JUST]]*Table13[[#This Row],[Ad Valorem Recreational Millage]])/1000</f>
        <v>#REF!</v>
      </c>
    </row>
    <row r="284" spans="1:120" x14ac:dyDescent="0.3">
      <c r="A284">
        <v>17</v>
      </c>
      <c r="B284">
        <v>1</v>
      </c>
      <c r="C284" s="165" t="s">
        <v>11822</v>
      </c>
      <c r="D284" t="s">
        <v>131</v>
      </c>
      <c r="E284" t="s">
        <v>204</v>
      </c>
      <c r="F284">
        <v>10003995</v>
      </c>
      <c r="G284" s="32" t="s">
        <v>196</v>
      </c>
      <c r="H284" t="s">
        <v>299</v>
      </c>
      <c r="I284" t="s">
        <v>226</v>
      </c>
      <c r="J284">
        <v>1</v>
      </c>
      <c r="K284">
        <v>0</v>
      </c>
      <c r="L284">
        <v>0</v>
      </c>
      <c r="M284">
        <v>0.10467</v>
      </c>
      <c r="N284" t="s">
        <v>135</v>
      </c>
      <c r="O284" t="s">
        <v>136</v>
      </c>
      <c r="S284" t="s">
        <v>140</v>
      </c>
      <c r="V284" t="s">
        <v>205</v>
      </c>
      <c r="W284" t="s">
        <v>11823</v>
      </c>
      <c r="X284" t="s">
        <v>11824</v>
      </c>
      <c r="Y284" t="s">
        <v>11703</v>
      </c>
      <c r="AA284" t="s">
        <v>145</v>
      </c>
      <c r="AB284" t="s">
        <v>146</v>
      </c>
      <c r="AC284" s="119">
        <v>567673</v>
      </c>
      <c r="AD284">
        <v>567673</v>
      </c>
      <c r="AE284">
        <v>567673</v>
      </c>
      <c r="AF284">
        <v>0</v>
      </c>
      <c r="AG284">
        <v>533347</v>
      </c>
      <c r="AH284">
        <v>4326</v>
      </c>
      <c r="AI284">
        <v>30000</v>
      </c>
      <c r="AJ284">
        <v>0</v>
      </c>
      <c r="AK284">
        <v>0</v>
      </c>
      <c r="AL284">
        <v>0</v>
      </c>
      <c r="AM284">
        <v>0</v>
      </c>
      <c r="AN284" s="32">
        <v>0</v>
      </c>
      <c r="AO284">
        <v>0</v>
      </c>
      <c r="AP284">
        <v>0</v>
      </c>
      <c r="AQ284">
        <v>0</v>
      </c>
      <c r="AR284">
        <v>0</v>
      </c>
      <c r="AS284">
        <v>1</v>
      </c>
      <c r="AT284">
        <v>1975</v>
      </c>
      <c r="AV284">
        <v>861</v>
      </c>
      <c r="AW284">
        <v>861</v>
      </c>
      <c r="AX284">
        <v>2</v>
      </c>
      <c r="AY284">
        <v>2</v>
      </c>
      <c r="AZ284">
        <v>2</v>
      </c>
      <c r="BC284" t="s">
        <v>233</v>
      </c>
      <c r="BD284" t="s">
        <v>233</v>
      </c>
      <c r="BS284" t="s">
        <v>11825</v>
      </c>
      <c r="BT284" t="s">
        <v>11826</v>
      </c>
      <c r="BV284" t="s">
        <v>6400</v>
      </c>
      <c r="BX284" t="s">
        <v>6401</v>
      </c>
      <c r="BY284" t="s">
        <v>785</v>
      </c>
      <c r="BZ284" t="s">
        <v>6402</v>
      </c>
      <c r="CB284" s="27">
        <v>40379</v>
      </c>
      <c r="CC284">
        <v>445000</v>
      </c>
      <c r="CD284" t="s">
        <v>210</v>
      </c>
      <c r="CE284" t="s">
        <v>181</v>
      </c>
      <c r="CF284" t="s">
        <v>181</v>
      </c>
      <c r="CG284" t="s">
        <v>11827</v>
      </c>
      <c r="CH284" s="27">
        <v>36006</v>
      </c>
      <c r="CI284">
        <v>325000</v>
      </c>
      <c r="CJ284" t="s">
        <v>210</v>
      </c>
      <c r="CK284" t="s">
        <v>151</v>
      </c>
      <c r="CL284" t="s">
        <v>151</v>
      </c>
      <c r="CM284" t="s">
        <v>11828</v>
      </c>
      <c r="CN284" s="27">
        <v>33786</v>
      </c>
      <c r="CO284">
        <v>252500</v>
      </c>
      <c r="CP284" t="s">
        <v>210</v>
      </c>
      <c r="CQ284" t="s">
        <v>151</v>
      </c>
      <c r="CR284" t="s">
        <v>151</v>
      </c>
      <c r="CS284" t="s">
        <v>11829</v>
      </c>
      <c r="CT284" s="27">
        <v>30773</v>
      </c>
      <c r="CU284">
        <v>193000</v>
      </c>
      <c r="CV284" t="s">
        <v>210</v>
      </c>
      <c r="CW284" t="s">
        <v>655</v>
      </c>
      <c r="CX284" t="s">
        <v>655</v>
      </c>
      <c r="CY284" t="s">
        <v>11830</v>
      </c>
      <c r="CZ284" t="s">
        <v>11831</v>
      </c>
      <c r="DA284" t="s">
        <v>154</v>
      </c>
      <c r="DB284" t="s">
        <v>242</v>
      </c>
      <c r="DE284">
        <v>1</v>
      </c>
      <c r="DF284">
        <v>1976</v>
      </c>
      <c r="DG284" t="s">
        <v>11832</v>
      </c>
      <c r="DH284">
        <v>7</v>
      </c>
      <c r="DI284" s="128" t="s">
        <v>156</v>
      </c>
      <c r="DJ2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4" s="130">
        <f>Table13[[#This Row],[JUST]]*Table13[[#This Row],[Storm Millage]]/1000</f>
        <v>0</v>
      </c>
      <c r="DL2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84" s="136">
        <f>Table13[[#This Row],[JUST]]*Table13[[#This Row],[Recreational Millage]]/1000</f>
        <v>4656.1324919206509</v>
      </c>
      <c r="DN284" s="137">
        <f>Table13[[#This Row],[Recreational Assessment]]+Table13[[#This Row],[Storm Assessment]]</f>
        <v>4656.1324919206509</v>
      </c>
      <c r="DO284" s="145" t="e">
        <f>Methodology!#REF!</f>
        <v>#REF!</v>
      </c>
      <c r="DP284" s="146" t="e">
        <f>(Table13[[#This Row],[JUST]]*Table13[[#This Row],[Ad Valorem Recreational Millage]])/1000</f>
        <v>#REF!</v>
      </c>
    </row>
    <row r="285" spans="1:120" x14ac:dyDescent="0.3">
      <c r="A285">
        <v>399</v>
      </c>
      <c r="B285">
        <v>1</v>
      </c>
      <c r="C285" s="165" t="s">
        <v>11833</v>
      </c>
      <c r="D285" t="s">
        <v>131</v>
      </c>
      <c r="E285" t="s">
        <v>132</v>
      </c>
      <c r="F285">
        <v>10003996</v>
      </c>
      <c r="G285" s="32" t="s">
        <v>196</v>
      </c>
      <c r="H285" t="s">
        <v>299</v>
      </c>
      <c r="I285" t="s">
        <v>226</v>
      </c>
      <c r="J285">
        <v>1</v>
      </c>
      <c r="K285">
        <v>0</v>
      </c>
      <c r="L285">
        <v>0</v>
      </c>
      <c r="M285">
        <v>0.10467</v>
      </c>
      <c r="N285" t="s">
        <v>135</v>
      </c>
      <c r="O285" t="s">
        <v>136</v>
      </c>
      <c r="S285" t="s">
        <v>140</v>
      </c>
      <c r="V285" t="s">
        <v>205</v>
      </c>
      <c r="W285" t="s">
        <v>11834</v>
      </c>
      <c r="X285" t="s">
        <v>11835</v>
      </c>
      <c r="Y285" t="s">
        <v>11703</v>
      </c>
      <c r="AA285" t="s">
        <v>145</v>
      </c>
      <c r="AB285" t="s">
        <v>146</v>
      </c>
      <c r="AC285" s="119">
        <v>567673</v>
      </c>
      <c r="AD285">
        <v>567673</v>
      </c>
      <c r="AE285">
        <v>567673</v>
      </c>
      <c r="AF285">
        <v>0</v>
      </c>
      <c r="AG285">
        <v>533347</v>
      </c>
      <c r="AH285">
        <v>4326</v>
      </c>
      <c r="AI285">
        <v>30000</v>
      </c>
      <c r="AJ285">
        <v>0</v>
      </c>
      <c r="AK285">
        <v>0</v>
      </c>
      <c r="AL285">
        <v>0</v>
      </c>
      <c r="AM285">
        <v>0</v>
      </c>
      <c r="AN285" s="32">
        <v>0</v>
      </c>
      <c r="AO285">
        <v>0</v>
      </c>
      <c r="AP285">
        <v>0</v>
      </c>
      <c r="AQ285">
        <v>0</v>
      </c>
      <c r="AR285">
        <v>0</v>
      </c>
      <c r="AS285">
        <v>1</v>
      </c>
      <c r="AT285">
        <v>1975</v>
      </c>
      <c r="AV285">
        <v>861</v>
      </c>
      <c r="AW285">
        <v>861</v>
      </c>
      <c r="AX285">
        <v>2</v>
      </c>
      <c r="AY285">
        <v>2</v>
      </c>
      <c r="AZ285">
        <v>2</v>
      </c>
      <c r="BC285" t="s">
        <v>233</v>
      </c>
      <c r="BD285" t="s">
        <v>233</v>
      </c>
      <c r="BS285" t="s">
        <v>11836</v>
      </c>
      <c r="BV285" t="s">
        <v>11837</v>
      </c>
      <c r="BX285" t="s">
        <v>1619</v>
      </c>
      <c r="BY285" t="s">
        <v>149</v>
      </c>
      <c r="BZ285" t="s">
        <v>2802</v>
      </c>
      <c r="CB285" s="27">
        <v>38813</v>
      </c>
      <c r="CC285">
        <v>750000</v>
      </c>
      <c r="CD285" t="s">
        <v>210</v>
      </c>
      <c r="CE285" t="s">
        <v>151</v>
      </c>
      <c r="CF285" t="s">
        <v>151</v>
      </c>
      <c r="CG285" t="s">
        <v>11838</v>
      </c>
      <c r="CH285" s="27">
        <v>36234</v>
      </c>
      <c r="CI285">
        <v>352000</v>
      </c>
      <c r="CJ285" t="s">
        <v>210</v>
      </c>
      <c r="CK285" t="s">
        <v>151</v>
      </c>
      <c r="CL285" t="s">
        <v>151</v>
      </c>
      <c r="CM285" t="s">
        <v>11839</v>
      </c>
      <c r="CN285" s="27">
        <v>27668</v>
      </c>
      <c r="CO285">
        <v>50900</v>
      </c>
      <c r="CP285" t="s">
        <v>210</v>
      </c>
      <c r="CQ285" t="s">
        <v>151</v>
      </c>
      <c r="CR285" t="s">
        <v>151</v>
      </c>
      <c r="CS285" t="s">
        <v>11840</v>
      </c>
      <c r="CZ285" t="s">
        <v>11841</v>
      </c>
      <c r="DA285" t="s">
        <v>154</v>
      </c>
      <c r="DB285" t="s">
        <v>242</v>
      </c>
      <c r="DE285">
        <v>1</v>
      </c>
      <c r="DF285">
        <v>1976</v>
      </c>
      <c r="DG285" t="s">
        <v>11842</v>
      </c>
      <c r="DH285">
        <v>7</v>
      </c>
      <c r="DI285" s="128" t="s">
        <v>156</v>
      </c>
      <c r="DJ2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5" s="130">
        <f>Table13[[#This Row],[JUST]]*Table13[[#This Row],[Storm Millage]]/1000</f>
        <v>0</v>
      </c>
      <c r="DL2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85" s="136">
        <f>Table13[[#This Row],[JUST]]*Table13[[#This Row],[Recreational Millage]]/1000</f>
        <v>4656.1324919206509</v>
      </c>
      <c r="DN285" s="137">
        <f>Table13[[#This Row],[Recreational Assessment]]+Table13[[#This Row],[Storm Assessment]]</f>
        <v>4656.1324919206509</v>
      </c>
      <c r="DO285" s="145" t="e">
        <f>Methodology!#REF!</f>
        <v>#REF!</v>
      </c>
      <c r="DP285" s="146" t="e">
        <f>(Table13[[#This Row],[JUST]]*Table13[[#This Row],[Ad Valorem Recreational Millage]])/1000</f>
        <v>#REF!</v>
      </c>
    </row>
    <row r="286" spans="1:120" x14ac:dyDescent="0.3">
      <c r="A286">
        <v>26</v>
      </c>
      <c r="B286">
        <v>1</v>
      </c>
      <c r="C286" s="165" t="s">
        <v>11879</v>
      </c>
      <c r="D286" t="s">
        <v>131</v>
      </c>
      <c r="E286" t="s">
        <v>438</v>
      </c>
      <c r="F286">
        <v>10004001</v>
      </c>
      <c r="G286" s="32" t="s">
        <v>196</v>
      </c>
      <c r="H286" t="s">
        <v>299</v>
      </c>
      <c r="I286" t="s">
        <v>226</v>
      </c>
      <c r="J286">
        <v>1</v>
      </c>
      <c r="K286">
        <v>0</v>
      </c>
      <c r="L286">
        <v>0</v>
      </c>
      <c r="M286">
        <v>0.10467</v>
      </c>
      <c r="N286" t="s">
        <v>135</v>
      </c>
      <c r="O286" t="s">
        <v>136</v>
      </c>
      <c r="S286" t="s">
        <v>140</v>
      </c>
      <c r="V286" t="s">
        <v>205</v>
      </c>
      <c r="W286" t="s">
        <v>11880</v>
      </c>
      <c r="X286" t="s">
        <v>11881</v>
      </c>
      <c r="Y286" t="s">
        <v>11703</v>
      </c>
      <c r="AA286" t="s">
        <v>145</v>
      </c>
      <c r="AB286" t="s">
        <v>146</v>
      </c>
      <c r="AC286" s="119">
        <v>567673</v>
      </c>
      <c r="AD286">
        <v>567673</v>
      </c>
      <c r="AE286">
        <v>567673</v>
      </c>
      <c r="AF286">
        <v>0</v>
      </c>
      <c r="AG286">
        <v>533347</v>
      </c>
      <c r="AH286">
        <v>4326</v>
      </c>
      <c r="AI286">
        <v>30000</v>
      </c>
      <c r="AJ286">
        <v>0</v>
      </c>
      <c r="AK286">
        <v>0</v>
      </c>
      <c r="AL286">
        <v>0</v>
      </c>
      <c r="AM286">
        <v>0</v>
      </c>
      <c r="AN286" s="32">
        <v>0</v>
      </c>
      <c r="AO286">
        <v>0</v>
      </c>
      <c r="AP286">
        <v>0</v>
      </c>
      <c r="AQ286">
        <v>0</v>
      </c>
      <c r="AR286">
        <v>0</v>
      </c>
      <c r="AS286">
        <v>1</v>
      </c>
      <c r="AT286">
        <v>1975</v>
      </c>
      <c r="AV286">
        <v>861</v>
      </c>
      <c r="AW286">
        <v>861</v>
      </c>
      <c r="AX286">
        <v>2</v>
      </c>
      <c r="AY286">
        <v>2</v>
      </c>
      <c r="AZ286">
        <v>2</v>
      </c>
      <c r="BC286" t="s">
        <v>233</v>
      </c>
      <c r="BD286" t="s">
        <v>233</v>
      </c>
      <c r="BS286" t="s">
        <v>11882</v>
      </c>
      <c r="BV286" t="s">
        <v>11883</v>
      </c>
      <c r="BX286" t="s">
        <v>11884</v>
      </c>
      <c r="BY286" t="s">
        <v>430</v>
      </c>
      <c r="BZ286" t="s">
        <v>11885</v>
      </c>
      <c r="CB286" s="27">
        <v>41759</v>
      </c>
      <c r="CC286">
        <v>557500</v>
      </c>
      <c r="CD286" t="s">
        <v>210</v>
      </c>
      <c r="CE286" t="s">
        <v>181</v>
      </c>
      <c r="CF286" t="s">
        <v>181</v>
      </c>
      <c r="CG286" t="s">
        <v>11886</v>
      </c>
      <c r="CH286" s="27">
        <v>29618</v>
      </c>
      <c r="CI286">
        <v>136000</v>
      </c>
      <c r="CJ286" t="s">
        <v>210</v>
      </c>
      <c r="CK286" t="s">
        <v>151</v>
      </c>
      <c r="CL286" t="s">
        <v>151</v>
      </c>
      <c r="CM286" t="s">
        <v>11887</v>
      </c>
      <c r="CN286" s="27">
        <v>28216</v>
      </c>
      <c r="CO286">
        <v>77500</v>
      </c>
      <c r="CP286" t="s">
        <v>210</v>
      </c>
      <c r="CQ286" t="s">
        <v>151</v>
      </c>
      <c r="CR286" t="s">
        <v>151</v>
      </c>
      <c r="CS286" t="s">
        <v>11888</v>
      </c>
      <c r="CZ286" t="s">
        <v>11889</v>
      </c>
      <c r="DA286" t="s">
        <v>154</v>
      </c>
      <c r="DB286" t="s">
        <v>242</v>
      </c>
      <c r="DE286">
        <v>1</v>
      </c>
      <c r="DF286">
        <v>1976</v>
      </c>
      <c r="DG286" t="s">
        <v>11890</v>
      </c>
      <c r="DH286">
        <v>7</v>
      </c>
      <c r="DI286" s="128" t="s">
        <v>156</v>
      </c>
      <c r="DJ28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6" s="130">
        <f>Table13[[#This Row],[JUST]]*Table13[[#This Row],[Storm Millage]]/1000</f>
        <v>0</v>
      </c>
      <c r="DL28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86" s="136">
        <f>Table13[[#This Row],[JUST]]*Table13[[#This Row],[Recreational Millage]]/1000</f>
        <v>4656.1324919206509</v>
      </c>
      <c r="DN286" s="137">
        <f>Table13[[#This Row],[Recreational Assessment]]+Table13[[#This Row],[Storm Assessment]]</f>
        <v>4656.1324919206509</v>
      </c>
      <c r="DO286" s="145" t="e">
        <f>Methodology!#REF!</f>
        <v>#REF!</v>
      </c>
      <c r="DP286" s="146" t="e">
        <f>(Table13[[#This Row],[JUST]]*Table13[[#This Row],[Ad Valorem Recreational Millage]])/1000</f>
        <v>#REF!</v>
      </c>
    </row>
    <row r="287" spans="1:120" x14ac:dyDescent="0.3">
      <c r="A287">
        <v>581</v>
      </c>
      <c r="B287">
        <v>1</v>
      </c>
      <c r="C287" s="165" t="s">
        <v>11932</v>
      </c>
      <c r="D287" t="s">
        <v>3890</v>
      </c>
      <c r="E287" t="s">
        <v>204</v>
      </c>
      <c r="F287">
        <v>10003985</v>
      </c>
      <c r="G287" s="32" t="s">
        <v>196</v>
      </c>
      <c r="H287" t="s">
        <v>299</v>
      </c>
      <c r="I287" t="s">
        <v>226</v>
      </c>
      <c r="J287">
        <v>1</v>
      </c>
      <c r="K287">
        <v>0</v>
      </c>
      <c r="L287">
        <v>0</v>
      </c>
      <c r="M287">
        <v>0.10824</v>
      </c>
      <c r="N287" t="s">
        <v>135</v>
      </c>
      <c r="O287" t="s">
        <v>136</v>
      </c>
      <c r="S287" t="s">
        <v>140</v>
      </c>
      <c r="V287" t="s">
        <v>205</v>
      </c>
      <c r="W287" t="s">
        <v>11933</v>
      </c>
      <c r="X287" t="s">
        <v>11934</v>
      </c>
      <c r="Y287" t="s">
        <v>11703</v>
      </c>
      <c r="AA287" t="s">
        <v>145</v>
      </c>
      <c r="AB287" t="s">
        <v>146</v>
      </c>
      <c r="AC287" s="119">
        <v>567673</v>
      </c>
      <c r="AD287">
        <v>567673</v>
      </c>
      <c r="AE287">
        <v>567673</v>
      </c>
      <c r="AF287">
        <v>0</v>
      </c>
      <c r="AG287">
        <v>533347</v>
      </c>
      <c r="AH287">
        <v>4326</v>
      </c>
      <c r="AI287">
        <v>30000</v>
      </c>
      <c r="AJ287">
        <v>0</v>
      </c>
      <c r="AK287">
        <v>0</v>
      </c>
      <c r="AL287">
        <v>0</v>
      </c>
      <c r="AM287">
        <v>0</v>
      </c>
      <c r="AN287" s="32">
        <v>0</v>
      </c>
      <c r="AO287">
        <v>0</v>
      </c>
      <c r="AP287">
        <v>0</v>
      </c>
      <c r="AQ287">
        <v>0</v>
      </c>
      <c r="AR287">
        <v>0</v>
      </c>
      <c r="AS287">
        <v>1</v>
      </c>
      <c r="AT287">
        <v>1975</v>
      </c>
      <c r="AV287">
        <v>861</v>
      </c>
      <c r="AW287">
        <v>861</v>
      </c>
      <c r="AX287">
        <v>2</v>
      </c>
      <c r="AY287">
        <v>2</v>
      </c>
      <c r="AZ287">
        <v>2</v>
      </c>
      <c r="BC287" t="s">
        <v>233</v>
      </c>
      <c r="BD287" t="s">
        <v>233</v>
      </c>
      <c r="BS287" t="s">
        <v>11935</v>
      </c>
      <c r="BV287" t="s">
        <v>11936</v>
      </c>
      <c r="BX287" t="s">
        <v>1309</v>
      </c>
      <c r="BY287" t="s">
        <v>688</v>
      </c>
      <c r="BZ287" t="s">
        <v>11937</v>
      </c>
      <c r="CB287" s="27">
        <v>41409</v>
      </c>
      <c r="CC287">
        <v>525000</v>
      </c>
      <c r="CD287" t="s">
        <v>210</v>
      </c>
      <c r="CE287" t="s">
        <v>181</v>
      </c>
      <c r="CF287" t="s">
        <v>181</v>
      </c>
      <c r="CG287" t="s">
        <v>11938</v>
      </c>
      <c r="CH287" s="27">
        <v>33239</v>
      </c>
      <c r="CI287">
        <v>260000</v>
      </c>
      <c r="CJ287" t="s">
        <v>210</v>
      </c>
      <c r="CK287" t="s">
        <v>151</v>
      </c>
      <c r="CL287" t="s">
        <v>151</v>
      </c>
      <c r="CM287" t="s">
        <v>11939</v>
      </c>
      <c r="CZ287" t="s">
        <v>11940</v>
      </c>
      <c r="DA287" t="s">
        <v>154</v>
      </c>
      <c r="DB287" t="s">
        <v>242</v>
      </c>
      <c r="DE287">
        <v>1</v>
      </c>
      <c r="DF287">
        <v>1976</v>
      </c>
      <c r="DG287" t="s">
        <v>11941</v>
      </c>
      <c r="DH287">
        <v>7</v>
      </c>
      <c r="DI287" s="128" t="s">
        <v>156</v>
      </c>
      <c r="DJ28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7" s="130">
        <f>Table13[[#This Row],[JUST]]*Table13[[#This Row],[Storm Millage]]/1000</f>
        <v>0</v>
      </c>
      <c r="DL28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87" s="136">
        <f>Table13[[#This Row],[JUST]]*Table13[[#This Row],[Recreational Millage]]/1000</f>
        <v>4656.1324919206509</v>
      </c>
      <c r="DN287" s="137">
        <f>Table13[[#This Row],[Recreational Assessment]]+Table13[[#This Row],[Storm Assessment]]</f>
        <v>4656.1324919206509</v>
      </c>
      <c r="DO287" s="145" t="e">
        <f>Methodology!#REF!</f>
        <v>#REF!</v>
      </c>
      <c r="DP287" s="146" t="e">
        <f>(Table13[[#This Row],[JUST]]*Table13[[#This Row],[Ad Valorem Recreational Millage]])/1000</f>
        <v>#REF!</v>
      </c>
    </row>
    <row r="288" spans="1:120" x14ac:dyDescent="0.3">
      <c r="A288">
        <v>16</v>
      </c>
      <c r="B288">
        <v>1</v>
      </c>
      <c r="C288" s="165" t="s">
        <v>11942</v>
      </c>
      <c r="D288" t="s">
        <v>3890</v>
      </c>
      <c r="E288" t="s">
        <v>132</v>
      </c>
      <c r="F288">
        <v>10003986</v>
      </c>
      <c r="G288" s="32" t="s">
        <v>196</v>
      </c>
      <c r="H288" t="s">
        <v>299</v>
      </c>
      <c r="I288" t="s">
        <v>226</v>
      </c>
      <c r="J288">
        <v>1</v>
      </c>
      <c r="K288">
        <v>0</v>
      </c>
      <c r="L288">
        <v>0</v>
      </c>
      <c r="M288">
        <v>0.10824</v>
      </c>
      <c r="N288" t="s">
        <v>135</v>
      </c>
      <c r="O288" t="s">
        <v>136</v>
      </c>
      <c r="S288" t="s">
        <v>140</v>
      </c>
      <c r="V288" t="s">
        <v>205</v>
      </c>
      <c r="W288" t="s">
        <v>11943</v>
      </c>
      <c r="X288" t="s">
        <v>11944</v>
      </c>
      <c r="Y288" t="s">
        <v>11703</v>
      </c>
      <c r="AA288" t="s">
        <v>145</v>
      </c>
      <c r="AB288" t="s">
        <v>146</v>
      </c>
      <c r="AC288" s="119">
        <v>567673</v>
      </c>
      <c r="AD288">
        <v>567673</v>
      </c>
      <c r="AE288">
        <v>567673</v>
      </c>
      <c r="AF288">
        <v>0</v>
      </c>
      <c r="AG288">
        <v>533347</v>
      </c>
      <c r="AH288">
        <v>4326</v>
      </c>
      <c r="AI288">
        <v>30000</v>
      </c>
      <c r="AJ288">
        <v>0</v>
      </c>
      <c r="AK288">
        <v>0</v>
      </c>
      <c r="AL288">
        <v>0</v>
      </c>
      <c r="AM288">
        <v>0</v>
      </c>
      <c r="AN288" s="32">
        <v>0</v>
      </c>
      <c r="AO288">
        <v>0</v>
      </c>
      <c r="AP288">
        <v>0</v>
      </c>
      <c r="AQ288">
        <v>0</v>
      </c>
      <c r="AR288">
        <v>0</v>
      </c>
      <c r="AS288">
        <v>1</v>
      </c>
      <c r="AT288">
        <v>1975</v>
      </c>
      <c r="AV288">
        <v>861</v>
      </c>
      <c r="AW288">
        <v>861</v>
      </c>
      <c r="AX288">
        <v>2</v>
      </c>
      <c r="AY288">
        <v>2</v>
      </c>
      <c r="AZ288">
        <v>2</v>
      </c>
      <c r="BC288" t="s">
        <v>233</v>
      </c>
      <c r="BD288" t="s">
        <v>233</v>
      </c>
      <c r="BS288" t="s">
        <v>11945</v>
      </c>
      <c r="BV288" t="s">
        <v>11946</v>
      </c>
      <c r="BX288" t="s">
        <v>11947</v>
      </c>
      <c r="BY288" t="s">
        <v>294</v>
      </c>
      <c r="BZ288" t="s">
        <v>11948</v>
      </c>
      <c r="CB288" s="27">
        <v>43326</v>
      </c>
      <c r="CC288">
        <v>715000</v>
      </c>
      <c r="CD288" t="s">
        <v>210</v>
      </c>
      <c r="CE288" t="s">
        <v>181</v>
      </c>
      <c r="CF288" t="s">
        <v>181</v>
      </c>
      <c r="CG288" t="s">
        <v>11949</v>
      </c>
      <c r="CH288" s="27">
        <v>41374</v>
      </c>
      <c r="CI288">
        <v>510000</v>
      </c>
      <c r="CJ288" t="s">
        <v>210</v>
      </c>
      <c r="CK288" t="s">
        <v>181</v>
      </c>
      <c r="CL288" t="s">
        <v>181</v>
      </c>
      <c r="CM288" t="s">
        <v>11950</v>
      </c>
      <c r="CN288" s="27">
        <v>37155</v>
      </c>
      <c r="CO288">
        <v>310000</v>
      </c>
      <c r="CP288" t="s">
        <v>210</v>
      </c>
      <c r="CQ288" t="s">
        <v>383</v>
      </c>
      <c r="CR288" t="s">
        <v>383</v>
      </c>
      <c r="CS288" t="s">
        <v>11951</v>
      </c>
      <c r="CT288" s="27">
        <v>30437</v>
      </c>
      <c r="CU288">
        <v>182000</v>
      </c>
      <c r="CV288" t="s">
        <v>210</v>
      </c>
      <c r="CW288" t="s">
        <v>151</v>
      </c>
      <c r="CX288" t="s">
        <v>151</v>
      </c>
      <c r="CY288" t="s">
        <v>11952</v>
      </c>
      <c r="CZ288" t="s">
        <v>11953</v>
      </c>
      <c r="DA288" t="s">
        <v>154</v>
      </c>
      <c r="DB288" t="s">
        <v>242</v>
      </c>
      <c r="DE288">
        <v>1</v>
      </c>
      <c r="DF288">
        <v>1976</v>
      </c>
      <c r="DG288" t="s">
        <v>11954</v>
      </c>
      <c r="DH288">
        <v>7</v>
      </c>
      <c r="DI288" s="128" t="s">
        <v>156</v>
      </c>
      <c r="DJ2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8" s="130">
        <f>Table13[[#This Row],[JUST]]*Table13[[#This Row],[Storm Millage]]/1000</f>
        <v>0</v>
      </c>
      <c r="DL2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88" s="136">
        <f>Table13[[#This Row],[JUST]]*Table13[[#This Row],[Recreational Millage]]/1000</f>
        <v>4656.1324919206509</v>
      </c>
      <c r="DN288" s="137">
        <f>Table13[[#This Row],[Recreational Assessment]]+Table13[[#This Row],[Storm Assessment]]</f>
        <v>4656.1324919206509</v>
      </c>
      <c r="DO288" s="145" t="e">
        <f>Methodology!#REF!</f>
        <v>#REF!</v>
      </c>
      <c r="DP288" s="146" t="e">
        <f>(Table13[[#This Row],[JUST]]*Table13[[#This Row],[Ad Valorem Recreational Millage]])/1000</f>
        <v>#REF!</v>
      </c>
    </row>
    <row r="289" spans="1:120" x14ac:dyDescent="0.3">
      <c r="A289">
        <v>23</v>
      </c>
      <c r="B289">
        <v>1</v>
      </c>
      <c r="C289" s="165" t="s">
        <v>11989</v>
      </c>
      <c r="D289" t="s">
        <v>3890</v>
      </c>
      <c r="E289" t="s">
        <v>452</v>
      </c>
      <c r="F289">
        <v>10003990</v>
      </c>
      <c r="G289" s="32" t="s">
        <v>196</v>
      </c>
      <c r="H289" t="s">
        <v>299</v>
      </c>
      <c r="I289" t="s">
        <v>226</v>
      </c>
      <c r="J289">
        <v>1</v>
      </c>
      <c r="K289">
        <v>0</v>
      </c>
      <c r="L289">
        <v>0</v>
      </c>
      <c r="M289">
        <v>0.10824</v>
      </c>
      <c r="N289" t="s">
        <v>135</v>
      </c>
      <c r="O289" t="s">
        <v>136</v>
      </c>
      <c r="S289" t="s">
        <v>140</v>
      </c>
      <c r="V289" t="s">
        <v>205</v>
      </c>
      <c r="W289" t="s">
        <v>11990</v>
      </c>
      <c r="X289" t="s">
        <v>11991</v>
      </c>
      <c r="Y289" t="s">
        <v>11703</v>
      </c>
      <c r="AA289" t="s">
        <v>145</v>
      </c>
      <c r="AB289" t="s">
        <v>146</v>
      </c>
      <c r="AC289" s="119">
        <v>567673</v>
      </c>
      <c r="AD289">
        <v>567673</v>
      </c>
      <c r="AE289">
        <v>567673</v>
      </c>
      <c r="AF289">
        <v>0</v>
      </c>
      <c r="AG289">
        <v>533347</v>
      </c>
      <c r="AH289">
        <v>4326</v>
      </c>
      <c r="AI289">
        <v>30000</v>
      </c>
      <c r="AJ289">
        <v>0</v>
      </c>
      <c r="AK289">
        <v>0</v>
      </c>
      <c r="AL289">
        <v>0</v>
      </c>
      <c r="AM289">
        <v>0</v>
      </c>
      <c r="AN289" s="32">
        <v>0</v>
      </c>
      <c r="AO289">
        <v>0</v>
      </c>
      <c r="AP289">
        <v>0</v>
      </c>
      <c r="AQ289">
        <v>0</v>
      </c>
      <c r="AR289">
        <v>0</v>
      </c>
      <c r="AS289">
        <v>1</v>
      </c>
      <c r="AT289">
        <v>1975</v>
      </c>
      <c r="AV289">
        <v>861</v>
      </c>
      <c r="AW289">
        <v>861</v>
      </c>
      <c r="AX289">
        <v>2</v>
      </c>
      <c r="AY289">
        <v>2</v>
      </c>
      <c r="AZ289">
        <v>2</v>
      </c>
      <c r="BC289" t="s">
        <v>233</v>
      </c>
      <c r="BD289" t="s">
        <v>233</v>
      </c>
      <c r="BS289" t="s">
        <v>11992</v>
      </c>
      <c r="BV289" t="s">
        <v>11993</v>
      </c>
      <c r="BX289" t="s">
        <v>11058</v>
      </c>
      <c r="BY289" t="s">
        <v>149</v>
      </c>
      <c r="BZ289" t="s">
        <v>11994</v>
      </c>
      <c r="CB289" s="27">
        <v>42660</v>
      </c>
      <c r="CC289">
        <v>645000</v>
      </c>
      <c r="CD289" t="s">
        <v>210</v>
      </c>
      <c r="CE289" t="s">
        <v>181</v>
      </c>
      <c r="CF289" t="s">
        <v>181</v>
      </c>
      <c r="CG289" t="s">
        <v>11995</v>
      </c>
      <c r="CH289" s="27">
        <v>27668</v>
      </c>
      <c r="CI289">
        <v>53900</v>
      </c>
      <c r="CJ289" t="s">
        <v>210</v>
      </c>
      <c r="CK289" t="s">
        <v>151</v>
      </c>
      <c r="CL289" t="s">
        <v>151</v>
      </c>
      <c r="CM289" t="s">
        <v>11996</v>
      </c>
      <c r="CZ289" t="s">
        <v>11997</v>
      </c>
      <c r="DA289" t="s">
        <v>154</v>
      </c>
      <c r="DB289" t="s">
        <v>242</v>
      </c>
      <c r="DE289">
        <v>1</v>
      </c>
      <c r="DF289">
        <v>1976</v>
      </c>
      <c r="DG289" t="s">
        <v>11998</v>
      </c>
      <c r="DH289">
        <v>7</v>
      </c>
      <c r="DI289" s="128" t="s">
        <v>156</v>
      </c>
      <c r="DJ28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89" s="130">
        <f>Table13[[#This Row],[JUST]]*Table13[[#This Row],[Storm Millage]]/1000</f>
        <v>0</v>
      </c>
      <c r="DL28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89" s="136">
        <f>Table13[[#This Row],[JUST]]*Table13[[#This Row],[Recreational Millage]]/1000</f>
        <v>4656.1324919206509</v>
      </c>
      <c r="DN289" s="137">
        <f>Table13[[#This Row],[Recreational Assessment]]+Table13[[#This Row],[Storm Assessment]]</f>
        <v>4656.1324919206509</v>
      </c>
      <c r="DO289" s="145" t="e">
        <f>Methodology!#REF!</f>
        <v>#REF!</v>
      </c>
      <c r="DP289" s="146" t="e">
        <f>(Table13[[#This Row],[JUST]]*Table13[[#This Row],[Ad Valorem Recreational Millage]])/1000</f>
        <v>#REF!</v>
      </c>
    </row>
    <row r="290" spans="1:120" x14ac:dyDescent="0.3">
      <c r="A290">
        <v>366</v>
      </c>
      <c r="B290">
        <v>1</v>
      </c>
      <c r="C290" s="165" t="s">
        <v>11999</v>
      </c>
      <c r="D290" t="s">
        <v>3890</v>
      </c>
      <c r="E290" t="s">
        <v>438</v>
      </c>
      <c r="F290">
        <v>10003991</v>
      </c>
      <c r="G290" s="32" t="s">
        <v>196</v>
      </c>
      <c r="H290" t="s">
        <v>299</v>
      </c>
      <c r="I290" t="s">
        <v>226</v>
      </c>
      <c r="J290">
        <v>1</v>
      </c>
      <c r="K290">
        <v>0</v>
      </c>
      <c r="L290">
        <v>0</v>
      </c>
      <c r="M290">
        <v>0.10824</v>
      </c>
      <c r="N290" t="s">
        <v>135</v>
      </c>
      <c r="O290" t="s">
        <v>136</v>
      </c>
      <c r="S290" t="s">
        <v>140</v>
      </c>
      <c r="V290" t="s">
        <v>205</v>
      </c>
      <c r="W290" t="s">
        <v>12000</v>
      </c>
      <c r="X290" t="s">
        <v>12001</v>
      </c>
      <c r="Y290" t="s">
        <v>11703</v>
      </c>
      <c r="AA290" t="s">
        <v>145</v>
      </c>
      <c r="AB290" t="s">
        <v>146</v>
      </c>
      <c r="AC290" s="119">
        <v>567673</v>
      </c>
      <c r="AD290">
        <v>567673</v>
      </c>
      <c r="AE290">
        <v>567673</v>
      </c>
      <c r="AF290">
        <v>0</v>
      </c>
      <c r="AG290">
        <v>533347</v>
      </c>
      <c r="AH290">
        <v>4326</v>
      </c>
      <c r="AI290">
        <v>30000</v>
      </c>
      <c r="AJ290">
        <v>0</v>
      </c>
      <c r="AK290">
        <v>0</v>
      </c>
      <c r="AL290">
        <v>0</v>
      </c>
      <c r="AM290">
        <v>0</v>
      </c>
      <c r="AN290" s="32">
        <v>0</v>
      </c>
      <c r="AO290">
        <v>0</v>
      </c>
      <c r="AP290">
        <v>0</v>
      </c>
      <c r="AQ290">
        <v>0</v>
      </c>
      <c r="AR290">
        <v>0</v>
      </c>
      <c r="AS290">
        <v>1</v>
      </c>
      <c r="AT290">
        <v>1975</v>
      </c>
      <c r="AV290">
        <v>861</v>
      </c>
      <c r="AW290">
        <v>861</v>
      </c>
      <c r="AX290">
        <v>2</v>
      </c>
      <c r="AY290">
        <v>2</v>
      </c>
      <c r="AZ290">
        <v>2</v>
      </c>
      <c r="BC290" t="s">
        <v>233</v>
      </c>
      <c r="BD290" t="s">
        <v>233</v>
      </c>
      <c r="BS290" t="s">
        <v>12002</v>
      </c>
      <c r="BT290" t="s">
        <v>12003</v>
      </c>
      <c r="BV290" t="s">
        <v>12004</v>
      </c>
      <c r="BX290" t="s">
        <v>5650</v>
      </c>
      <c r="BY290" t="s">
        <v>149</v>
      </c>
      <c r="BZ290" t="s">
        <v>12005</v>
      </c>
      <c r="CB290" s="27">
        <v>27681</v>
      </c>
      <c r="CC290">
        <v>53900</v>
      </c>
      <c r="CD290" t="s">
        <v>210</v>
      </c>
      <c r="CE290" t="s">
        <v>151</v>
      </c>
      <c r="CF290" t="s">
        <v>151</v>
      </c>
      <c r="CG290" t="s">
        <v>12006</v>
      </c>
      <c r="CZ290" t="s">
        <v>12007</v>
      </c>
      <c r="DA290" t="s">
        <v>154</v>
      </c>
      <c r="DB290" t="s">
        <v>242</v>
      </c>
      <c r="DE290">
        <v>1</v>
      </c>
      <c r="DF290">
        <v>1976</v>
      </c>
      <c r="DG290" t="s">
        <v>12008</v>
      </c>
      <c r="DH290">
        <v>7</v>
      </c>
      <c r="DI290" s="128" t="s">
        <v>156</v>
      </c>
      <c r="DJ29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0" s="130">
        <f>Table13[[#This Row],[JUST]]*Table13[[#This Row],[Storm Millage]]/1000</f>
        <v>0</v>
      </c>
      <c r="DL29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90" s="136">
        <f>Table13[[#This Row],[JUST]]*Table13[[#This Row],[Recreational Millage]]/1000</f>
        <v>4656.1324919206509</v>
      </c>
      <c r="DN290" s="137">
        <f>Table13[[#This Row],[Recreational Assessment]]+Table13[[#This Row],[Storm Assessment]]</f>
        <v>4656.1324919206509</v>
      </c>
      <c r="DO290" s="145" t="e">
        <f>Methodology!#REF!</f>
        <v>#REF!</v>
      </c>
      <c r="DP290" s="146" t="e">
        <f>(Table13[[#This Row],[JUST]]*Table13[[#This Row],[Ad Valorem Recreational Millage]])/1000</f>
        <v>#REF!</v>
      </c>
    </row>
    <row r="291" spans="1:120" x14ac:dyDescent="0.3">
      <c r="A291">
        <v>505</v>
      </c>
      <c r="B291">
        <v>1</v>
      </c>
      <c r="C291" s="165" t="s">
        <v>12075</v>
      </c>
      <c r="D291" t="s">
        <v>1128</v>
      </c>
      <c r="E291" t="s">
        <v>258</v>
      </c>
      <c r="F291">
        <v>10003977</v>
      </c>
      <c r="G291" s="32" t="s">
        <v>196</v>
      </c>
      <c r="H291" t="s">
        <v>299</v>
      </c>
      <c r="I291" t="s">
        <v>226</v>
      </c>
      <c r="J291">
        <v>1</v>
      </c>
      <c r="K291">
        <v>0</v>
      </c>
      <c r="L291">
        <v>0</v>
      </c>
      <c r="M291">
        <v>0.11386</v>
      </c>
      <c r="N291" t="s">
        <v>135</v>
      </c>
      <c r="O291" t="s">
        <v>136</v>
      </c>
      <c r="S291" t="s">
        <v>140</v>
      </c>
      <c r="V291" t="s">
        <v>205</v>
      </c>
      <c r="W291" t="s">
        <v>12076</v>
      </c>
      <c r="X291" t="s">
        <v>12077</v>
      </c>
      <c r="Y291" t="s">
        <v>11703</v>
      </c>
      <c r="AA291" t="s">
        <v>145</v>
      </c>
      <c r="AB291" t="s">
        <v>146</v>
      </c>
      <c r="AC291" s="119">
        <v>567673</v>
      </c>
      <c r="AD291">
        <v>567673</v>
      </c>
      <c r="AE291">
        <v>567673</v>
      </c>
      <c r="AF291">
        <v>0</v>
      </c>
      <c r="AG291">
        <v>533347</v>
      </c>
      <c r="AH291">
        <v>4326</v>
      </c>
      <c r="AI291">
        <v>30000</v>
      </c>
      <c r="AJ291">
        <v>0</v>
      </c>
      <c r="AK291">
        <v>0</v>
      </c>
      <c r="AL291">
        <v>0</v>
      </c>
      <c r="AM291">
        <v>0</v>
      </c>
      <c r="AN291" s="32">
        <v>0</v>
      </c>
      <c r="AO291">
        <v>0</v>
      </c>
      <c r="AP291">
        <v>0</v>
      </c>
      <c r="AQ291">
        <v>0</v>
      </c>
      <c r="AR291">
        <v>0</v>
      </c>
      <c r="AS291">
        <v>1</v>
      </c>
      <c r="AT291">
        <v>1975</v>
      </c>
      <c r="AV291">
        <v>861</v>
      </c>
      <c r="AW291">
        <v>861</v>
      </c>
      <c r="AX291">
        <v>2</v>
      </c>
      <c r="AY291">
        <v>2</v>
      </c>
      <c r="AZ291">
        <v>2</v>
      </c>
      <c r="BC291" t="s">
        <v>233</v>
      </c>
      <c r="BD291" t="s">
        <v>233</v>
      </c>
      <c r="BS291" t="s">
        <v>12078</v>
      </c>
      <c r="BV291" t="s">
        <v>12079</v>
      </c>
      <c r="BX291" t="s">
        <v>1783</v>
      </c>
      <c r="BY291" t="s">
        <v>6045</v>
      </c>
      <c r="BZ291" t="s">
        <v>12080</v>
      </c>
      <c r="CB291" s="27">
        <v>43858</v>
      </c>
      <c r="CC291">
        <v>759000</v>
      </c>
      <c r="CD291" t="s">
        <v>210</v>
      </c>
      <c r="CE291" t="s">
        <v>181</v>
      </c>
      <c r="CF291" t="s">
        <v>181</v>
      </c>
      <c r="CG291" t="s">
        <v>12081</v>
      </c>
      <c r="CH291" s="27">
        <v>42410</v>
      </c>
      <c r="CI291">
        <v>635000</v>
      </c>
      <c r="CJ291" t="s">
        <v>210</v>
      </c>
      <c r="CK291" t="s">
        <v>181</v>
      </c>
      <c r="CL291" t="s">
        <v>181</v>
      </c>
      <c r="CM291" t="s">
        <v>12082</v>
      </c>
      <c r="CN291" s="27">
        <v>40492</v>
      </c>
      <c r="CO291">
        <v>545000</v>
      </c>
      <c r="CP291" t="s">
        <v>210</v>
      </c>
      <c r="CQ291" t="s">
        <v>181</v>
      </c>
      <c r="CR291" t="s">
        <v>181</v>
      </c>
      <c r="CS291" t="s">
        <v>12083</v>
      </c>
      <c r="CT291" s="27">
        <v>37722</v>
      </c>
      <c r="CU291">
        <v>605000</v>
      </c>
      <c r="CV291" t="s">
        <v>210</v>
      </c>
      <c r="CW291" t="s">
        <v>151</v>
      </c>
      <c r="CX291" t="s">
        <v>151</v>
      </c>
      <c r="CY291" t="s">
        <v>12084</v>
      </c>
      <c r="CZ291" t="s">
        <v>12085</v>
      </c>
      <c r="DA291" t="s">
        <v>154</v>
      </c>
      <c r="DB291" t="s">
        <v>242</v>
      </c>
      <c r="DE291">
        <v>1</v>
      </c>
      <c r="DF291">
        <v>1976</v>
      </c>
      <c r="DG291" t="s">
        <v>12086</v>
      </c>
      <c r="DH291">
        <v>7</v>
      </c>
      <c r="DI291" s="128" t="s">
        <v>156</v>
      </c>
      <c r="DJ2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1" s="130">
        <f>Table13[[#This Row],[JUST]]*Table13[[#This Row],[Storm Millage]]/1000</f>
        <v>0</v>
      </c>
      <c r="DL2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91" s="136">
        <f>Table13[[#This Row],[JUST]]*Table13[[#This Row],[Recreational Millage]]/1000</f>
        <v>4656.1324919206509</v>
      </c>
      <c r="DN291" s="137">
        <f>Table13[[#This Row],[Recreational Assessment]]+Table13[[#This Row],[Storm Assessment]]</f>
        <v>4656.1324919206509</v>
      </c>
      <c r="DO291" s="145" t="e">
        <f>Methodology!#REF!</f>
        <v>#REF!</v>
      </c>
      <c r="DP291" s="146" t="e">
        <f>(Table13[[#This Row],[JUST]]*Table13[[#This Row],[Ad Valorem Recreational Millage]])/1000</f>
        <v>#REF!</v>
      </c>
    </row>
    <row r="292" spans="1:120" x14ac:dyDescent="0.3">
      <c r="A292">
        <v>369</v>
      </c>
      <c r="B292">
        <v>1</v>
      </c>
      <c r="C292" s="165" t="s">
        <v>11447</v>
      </c>
      <c r="D292" t="s">
        <v>801</v>
      </c>
      <c r="E292" t="s">
        <v>2007</v>
      </c>
      <c r="F292">
        <v>10004571</v>
      </c>
      <c r="G292" s="32" t="s">
        <v>196</v>
      </c>
      <c r="H292" t="s">
        <v>299</v>
      </c>
      <c r="I292" t="s">
        <v>226</v>
      </c>
      <c r="J292">
        <v>1</v>
      </c>
      <c r="K292">
        <v>0</v>
      </c>
      <c r="L292">
        <v>0</v>
      </c>
      <c r="M292">
        <v>0.32535999999999998</v>
      </c>
      <c r="N292" t="s">
        <v>135</v>
      </c>
      <c r="O292" t="s">
        <v>136</v>
      </c>
      <c r="S292" t="s">
        <v>140</v>
      </c>
      <c r="V292" t="s">
        <v>205</v>
      </c>
      <c r="W292" t="s">
        <v>11448</v>
      </c>
      <c r="X292" t="s">
        <v>11449</v>
      </c>
      <c r="Y292" t="s">
        <v>10324</v>
      </c>
      <c r="Z292" t="s">
        <v>178</v>
      </c>
      <c r="AA292" t="s">
        <v>145</v>
      </c>
      <c r="AB292" t="s">
        <v>146</v>
      </c>
      <c r="AC292" s="119">
        <v>578170</v>
      </c>
      <c r="AD292">
        <v>578170</v>
      </c>
      <c r="AE292">
        <v>578170</v>
      </c>
      <c r="AF292">
        <v>0</v>
      </c>
      <c r="AG292">
        <v>578170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 s="32">
        <v>0</v>
      </c>
      <c r="AO292">
        <v>0</v>
      </c>
      <c r="AP292">
        <v>0</v>
      </c>
      <c r="AQ292">
        <v>0</v>
      </c>
      <c r="AR292">
        <v>0</v>
      </c>
      <c r="AS292">
        <v>1</v>
      </c>
      <c r="AT292">
        <v>1979</v>
      </c>
      <c r="AV292">
        <v>1496</v>
      </c>
      <c r="AW292">
        <v>1496</v>
      </c>
      <c r="AX292">
        <v>3</v>
      </c>
      <c r="AY292">
        <v>3</v>
      </c>
      <c r="AZ292">
        <v>3</v>
      </c>
      <c r="BC292" t="s">
        <v>233</v>
      </c>
      <c r="BS292" t="s">
        <v>11450</v>
      </c>
      <c r="BT292" t="s">
        <v>11451</v>
      </c>
      <c r="BV292" t="s">
        <v>11452</v>
      </c>
      <c r="BX292" t="s">
        <v>4688</v>
      </c>
      <c r="BY292" t="s">
        <v>149</v>
      </c>
      <c r="BZ292" t="s">
        <v>11453</v>
      </c>
      <c r="CB292" s="27">
        <v>43859</v>
      </c>
      <c r="CC292">
        <v>630000</v>
      </c>
      <c r="CD292" t="s">
        <v>210</v>
      </c>
      <c r="CE292" t="s">
        <v>181</v>
      </c>
      <c r="CF292" t="s">
        <v>181</v>
      </c>
      <c r="CG292" t="s">
        <v>11454</v>
      </c>
      <c r="CH292" s="27">
        <v>42788</v>
      </c>
      <c r="CI292">
        <v>590000</v>
      </c>
      <c r="CJ292" t="s">
        <v>210</v>
      </c>
      <c r="CK292" t="s">
        <v>181</v>
      </c>
      <c r="CL292" t="s">
        <v>181</v>
      </c>
      <c r="CM292" t="s">
        <v>11455</v>
      </c>
      <c r="CN292" s="27">
        <v>31809</v>
      </c>
      <c r="CO292">
        <v>207500</v>
      </c>
      <c r="CP292" t="s">
        <v>210</v>
      </c>
      <c r="CQ292" t="s">
        <v>151</v>
      </c>
      <c r="CR292" t="s">
        <v>151</v>
      </c>
      <c r="CS292" t="s">
        <v>11456</v>
      </c>
      <c r="CZ292" t="s">
        <v>11457</v>
      </c>
      <c r="DA292" t="s">
        <v>154</v>
      </c>
      <c r="DB292" t="s">
        <v>242</v>
      </c>
      <c r="DE292">
        <v>1</v>
      </c>
      <c r="DF292">
        <v>1980</v>
      </c>
      <c r="DG292" t="s">
        <v>11458</v>
      </c>
      <c r="DH292">
        <v>7</v>
      </c>
      <c r="DI292" s="128" t="s">
        <v>156</v>
      </c>
      <c r="DJ29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2" s="130">
        <f>Table13[[#This Row],[JUST]]*Table13[[#This Row],[Storm Millage]]/1000</f>
        <v>0</v>
      </c>
      <c r="DL29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92" s="136">
        <f>Table13[[#This Row],[JUST]]*Table13[[#This Row],[Recreational Millage]]/1000</f>
        <v>4742.2303383352073</v>
      </c>
      <c r="DN292" s="137">
        <f>Table13[[#This Row],[Recreational Assessment]]+Table13[[#This Row],[Storm Assessment]]</f>
        <v>4742.2303383352073</v>
      </c>
      <c r="DO292" s="145" t="e">
        <f>Methodology!#REF!</f>
        <v>#REF!</v>
      </c>
      <c r="DP292" s="146" t="e">
        <f>(Table13[[#This Row],[JUST]]*Table13[[#This Row],[Ad Valorem Recreational Millage]])/1000</f>
        <v>#REF!</v>
      </c>
    </row>
    <row r="293" spans="1:120" x14ac:dyDescent="0.3">
      <c r="A293">
        <v>219</v>
      </c>
      <c r="B293">
        <v>1</v>
      </c>
      <c r="C293" s="165" t="s">
        <v>11606</v>
      </c>
      <c r="D293" t="s">
        <v>801</v>
      </c>
      <c r="E293" t="s">
        <v>9841</v>
      </c>
      <c r="F293">
        <v>10004584</v>
      </c>
      <c r="G293" s="32" t="s">
        <v>196</v>
      </c>
      <c r="H293" t="s">
        <v>299</v>
      </c>
      <c r="I293" t="s">
        <v>226</v>
      </c>
      <c r="J293">
        <v>1</v>
      </c>
      <c r="K293">
        <v>0</v>
      </c>
      <c r="L293">
        <v>0</v>
      </c>
      <c r="M293">
        <v>0.32535999999999998</v>
      </c>
      <c r="N293" t="s">
        <v>135</v>
      </c>
      <c r="O293" t="s">
        <v>136</v>
      </c>
      <c r="S293" t="s">
        <v>140</v>
      </c>
      <c r="V293" t="s">
        <v>205</v>
      </c>
      <c r="W293" t="s">
        <v>11607</v>
      </c>
      <c r="X293" t="s">
        <v>11608</v>
      </c>
      <c r="Y293" t="s">
        <v>10324</v>
      </c>
      <c r="Z293" t="s">
        <v>10460</v>
      </c>
      <c r="AA293" t="s">
        <v>145</v>
      </c>
      <c r="AB293" t="s">
        <v>146</v>
      </c>
      <c r="AC293" s="119">
        <v>578170</v>
      </c>
      <c r="AD293">
        <v>578170</v>
      </c>
      <c r="AE293">
        <v>578170</v>
      </c>
      <c r="AF293">
        <v>0</v>
      </c>
      <c r="AG293">
        <v>578170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 s="32">
        <v>0</v>
      </c>
      <c r="AO293">
        <v>0</v>
      </c>
      <c r="AP293">
        <v>0</v>
      </c>
      <c r="AQ293">
        <v>0</v>
      </c>
      <c r="AR293">
        <v>0</v>
      </c>
      <c r="AS293">
        <v>1</v>
      </c>
      <c r="AT293">
        <v>1979</v>
      </c>
      <c r="AV293">
        <v>1496</v>
      </c>
      <c r="AW293">
        <v>1496</v>
      </c>
      <c r="AX293">
        <v>3</v>
      </c>
      <c r="AY293">
        <v>3</v>
      </c>
      <c r="AZ293">
        <v>3</v>
      </c>
      <c r="BC293" t="s">
        <v>233</v>
      </c>
      <c r="BS293" t="s">
        <v>11609</v>
      </c>
      <c r="BT293" t="s">
        <v>11610</v>
      </c>
      <c r="BV293" t="s">
        <v>11611</v>
      </c>
      <c r="BX293" t="s">
        <v>1619</v>
      </c>
      <c r="BY293" t="s">
        <v>149</v>
      </c>
      <c r="BZ293" t="s">
        <v>1620</v>
      </c>
      <c r="CB293" s="27">
        <v>37349</v>
      </c>
      <c r="CC293">
        <v>562500</v>
      </c>
      <c r="CD293" t="s">
        <v>210</v>
      </c>
      <c r="CE293" t="s">
        <v>151</v>
      </c>
      <c r="CF293" t="s">
        <v>151</v>
      </c>
      <c r="CG293" t="s">
        <v>11612</v>
      </c>
      <c r="CZ293" t="s">
        <v>11613</v>
      </c>
      <c r="DA293" t="s">
        <v>154</v>
      </c>
      <c r="DB293" t="s">
        <v>242</v>
      </c>
      <c r="DE293">
        <v>1</v>
      </c>
      <c r="DF293">
        <v>1980</v>
      </c>
      <c r="DG293" t="s">
        <v>11614</v>
      </c>
      <c r="DH293">
        <v>7</v>
      </c>
      <c r="DI293" s="128" t="s">
        <v>156</v>
      </c>
      <c r="DJ29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3" s="130">
        <f>Table13[[#This Row],[JUST]]*Table13[[#This Row],[Storm Millage]]/1000</f>
        <v>0</v>
      </c>
      <c r="DL29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93" s="136">
        <f>Table13[[#This Row],[JUST]]*Table13[[#This Row],[Recreational Millage]]/1000</f>
        <v>4742.2303383352073</v>
      </c>
      <c r="DN293" s="137">
        <f>Table13[[#This Row],[Recreational Assessment]]+Table13[[#This Row],[Storm Assessment]]</f>
        <v>4742.2303383352073</v>
      </c>
      <c r="DO293" s="145" t="e">
        <f>Methodology!#REF!</f>
        <v>#REF!</v>
      </c>
      <c r="DP293" s="146" t="e">
        <f>(Table13[[#This Row],[JUST]]*Table13[[#This Row],[Ad Valorem Recreational Millage]])/1000</f>
        <v>#REF!</v>
      </c>
    </row>
    <row r="294" spans="1:120" x14ac:dyDescent="0.3">
      <c r="A294">
        <v>753</v>
      </c>
      <c r="B294">
        <v>1</v>
      </c>
      <c r="C294" s="165" t="s">
        <v>6515</v>
      </c>
      <c r="D294" t="s">
        <v>131</v>
      </c>
      <c r="E294" t="s">
        <v>400</v>
      </c>
      <c r="F294">
        <v>10004151</v>
      </c>
      <c r="G294" s="32" t="s">
        <v>181</v>
      </c>
      <c r="I294" t="s">
        <v>226</v>
      </c>
      <c r="J294">
        <v>1</v>
      </c>
      <c r="K294">
        <v>0</v>
      </c>
      <c r="L294">
        <v>0</v>
      </c>
      <c r="M294">
        <v>0.23200000000000001</v>
      </c>
      <c r="N294" t="s">
        <v>135</v>
      </c>
      <c r="O294" t="s">
        <v>136</v>
      </c>
      <c r="R294" t="s">
        <v>227</v>
      </c>
      <c r="S294" t="s">
        <v>140</v>
      </c>
      <c r="T294">
        <v>100</v>
      </c>
      <c r="U294" t="s">
        <v>511</v>
      </c>
      <c r="W294" t="s">
        <v>6516</v>
      </c>
      <c r="X294" t="s">
        <v>173</v>
      </c>
      <c r="Y294" t="s">
        <v>162</v>
      </c>
      <c r="AA294" t="s">
        <v>145</v>
      </c>
      <c r="AB294" t="s">
        <v>146</v>
      </c>
      <c r="AC294" s="30">
        <v>1121063</v>
      </c>
      <c r="AD294">
        <v>827792</v>
      </c>
      <c r="AE294">
        <v>777792</v>
      </c>
      <c r="AF294">
        <v>1028100</v>
      </c>
      <c r="AG294">
        <v>87231</v>
      </c>
      <c r="AH294">
        <v>0</v>
      </c>
      <c r="AI294">
        <v>5732</v>
      </c>
      <c r="AJ294">
        <v>0</v>
      </c>
      <c r="AK294">
        <v>0</v>
      </c>
      <c r="AL294">
        <v>0</v>
      </c>
      <c r="AM294">
        <v>0</v>
      </c>
      <c r="AN294">
        <v>50000</v>
      </c>
      <c r="AO294">
        <v>0</v>
      </c>
      <c r="AP294">
        <v>0</v>
      </c>
      <c r="AQ294">
        <v>0</v>
      </c>
      <c r="AR294">
        <v>0</v>
      </c>
      <c r="AS294">
        <v>1</v>
      </c>
      <c r="AT294">
        <v>1973</v>
      </c>
      <c r="AV294">
        <v>1856</v>
      </c>
      <c r="AW294">
        <v>1192</v>
      </c>
      <c r="AX294">
        <v>1</v>
      </c>
      <c r="AY294">
        <v>2</v>
      </c>
      <c r="AZ294">
        <v>2</v>
      </c>
      <c r="BS294" t="s">
        <v>6517</v>
      </c>
      <c r="BT294" t="s">
        <v>6518</v>
      </c>
      <c r="BV294" t="s">
        <v>6519</v>
      </c>
      <c r="BX294" t="s">
        <v>145</v>
      </c>
      <c r="BY294" t="s">
        <v>149</v>
      </c>
      <c r="BZ294" t="s">
        <v>146</v>
      </c>
      <c r="CB294" s="27">
        <v>39934</v>
      </c>
      <c r="CC294">
        <v>700000</v>
      </c>
      <c r="CD294" t="s">
        <v>210</v>
      </c>
      <c r="CE294" t="s">
        <v>181</v>
      </c>
      <c r="CF294" t="s">
        <v>181</v>
      </c>
      <c r="CG294" t="s">
        <v>6520</v>
      </c>
      <c r="CZ294" t="s">
        <v>6521</v>
      </c>
      <c r="DA294" t="s">
        <v>154</v>
      </c>
      <c r="DB294" t="s">
        <v>299</v>
      </c>
      <c r="DE294">
        <v>1</v>
      </c>
      <c r="DF294">
        <v>1900</v>
      </c>
      <c r="DG294" t="s">
        <v>6522</v>
      </c>
      <c r="DH294">
        <v>7</v>
      </c>
      <c r="DI294" s="128" t="s">
        <v>156</v>
      </c>
      <c r="DJ29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4" s="130">
        <f>Table13[[#This Row],[JUST]]*Table13[[#This Row],[Storm Millage]]/1000</f>
        <v>0</v>
      </c>
      <c r="DL29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294" s="136">
        <f>Table13[[#This Row],[JUST]]*Table13[[#This Row],[Recreational Millage]]/1000</f>
        <v>4765.0307351326892</v>
      </c>
      <c r="DN294" s="137">
        <f>Table13[[#This Row],[Recreational Assessment]]+Table13[[#This Row],[Storm Assessment]]</f>
        <v>4765.0307351326892</v>
      </c>
      <c r="DO294" s="145" t="e">
        <f>Methodology!#REF!</f>
        <v>#REF!</v>
      </c>
      <c r="DP294" s="146" t="e">
        <f>(Table13[[#This Row],[JUST]]*Table13[[#This Row],[Ad Valorem Recreational Millage]])/1000</f>
        <v>#REF!</v>
      </c>
    </row>
    <row r="295" spans="1:120" x14ac:dyDescent="0.3">
      <c r="A295">
        <v>843</v>
      </c>
      <c r="B295">
        <v>1</v>
      </c>
      <c r="C295" s="165" t="s">
        <v>7452</v>
      </c>
      <c r="D295" t="s">
        <v>3790</v>
      </c>
      <c r="E295" t="s">
        <v>510</v>
      </c>
      <c r="F295">
        <v>10004718</v>
      </c>
      <c r="G295" s="32" t="s">
        <v>383</v>
      </c>
      <c r="I295" t="s">
        <v>226</v>
      </c>
      <c r="J295">
        <v>1</v>
      </c>
      <c r="K295">
        <v>0</v>
      </c>
      <c r="L295">
        <v>0</v>
      </c>
      <c r="M295">
        <v>0.154</v>
      </c>
      <c r="N295" t="s">
        <v>135</v>
      </c>
      <c r="O295" t="s">
        <v>136</v>
      </c>
      <c r="R295" t="s">
        <v>286</v>
      </c>
      <c r="S295" t="s">
        <v>140</v>
      </c>
      <c r="T295">
        <v>800</v>
      </c>
      <c r="U295" t="s">
        <v>6136</v>
      </c>
      <c r="W295" t="s">
        <v>7453</v>
      </c>
      <c r="X295" t="s">
        <v>7454</v>
      </c>
      <c r="Y295" t="s">
        <v>3512</v>
      </c>
      <c r="AA295" t="s">
        <v>145</v>
      </c>
      <c r="AB295" t="s">
        <v>146</v>
      </c>
      <c r="AC295" s="119">
        <v>583014</v>
      </c>
      <c r="AD295">
        <v>583014</v>
      </c>
      <c r="AE295">
        <v>583014</v>
      </c>
      <c r="AF295">
        <v>562200</v>
      </c>
      <c r="AG295">
        <v>20814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 s="32">
        <v>0</v>
      </c>
      <c r="AO295">
        <v>0</v>
      </c>
      <c r="AP295">
        <v>0</v>
      </c>
      <c r="AQ295">
        <v>0</v>
      </c>
      <c r="AR295">
        <v>0</v>
      </c>
      <c r="AS295">
        <v>1</v>
      </c>
      <c r="AT295">
        <v>1962</v>
      </c>
      <c r="AV295">
        <v>1182</v>
      </c>
      <c r="AW295">
        <v>918</v>
      </c>
      <c r="AX295">
        <v>1</v>
      </c>
      <c r="AY295">
        <v>2</v>
      </c>
      <c r="AZ295">
        <v>2</v>
      </c>
      <c r="BS295" t="s">
        <v>3587</v>
      </c>
      <c r="BV295" t="s">
        <v>3588</v>
      </c>
      <c r="BX295" t="s">
        <v>145</v>
      </c>
      <c r="BY295" t="s">
        <v>149</v>
      </c>
      <c r="BZ295" t="s">
        <v>146</v>
      </c>
      <c r="CZ295" t="s">
        <v>7455</v>
      </c>
      <c r="DA295" t="s">
        <v>154</v>
      </c>
      <c r="DB295" t="s">
        <v>299</v>
      </c>
      <c r="DE295">
        <v>2</v>
      </c>
      <c r="DF295">
        <v>1988</v>
      </c>
      <c r="DG295" t="s">
        <v>7456</v>
      </c>
      <c r="DH295">
        <v>7</v>
      </c>
      <c r="DI295" s="128" t="s">
        <v>156</v>
      </c>
      <c r="DJ29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5" s="130">
        <f>Table13[[#This Row],[JUST]]*Table13[[#This Row],[Storm Millage]]/1000</f>
        <v>0</v>
      </c>
      <c r="DL29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95" s="136">
        <f>Table13[[#This Row],[JUST]]*Table13[[#This Row],[Recreational Millage]]/1000</f>
        <v>4781.9614965739538</v>
      </c>
      <c r="DN295" s="137">
        <f>Table13[[#This Row],[Recreational Assessment]]+Table13[[#This Row],[Storm Assessment]]</f>
        <v>4781.9614965739538</v>
      </c>
      <c r="DO295" s="145" t="e">
        <f>Methodology!#REF!</f>
        <v>#REF!</v>
      </c>
      <c r="DP295" s="146" t="e">
        <f>(Table13[[#This Row],[JUST]]*Table13[[#This Row],[Ad Valorem Recreational Millage]])/1000</f>
        <v>#REF!</v>
      </c>
    </row>
    <row r="296" spans="1:120" x14ac:dyDescent="0.3">
      <c r="A296">
        <v>212</v>
      </c>
      <c r="B296">
        <v>1</v>
      </c>
      <c r="C296" s="165" t="s">
        <v>11415</v>
      </c>
      <c r="D296" t="s">
        <v>777</v>
      </c>
      <c r="E296" t="s">
        <v>1967</v>
      </c>
      <c r="F296">
        <v>10004536</v>
      </c>
      <c r="G296" s="32" t="s">
        <v>196</v>
      </c>
      <c r="H296" t="s">
        <v>299</v>
      </c>
      <c r="I296" t="s">
        <v>226</v>
      </c>
      <c r="J296">
        <v>1</v>
      </c>
      <c r="K296">
        <v>0</v>
      </c>
      <c r="L296">
        <v>0</v>
      </c>
      <c r="M296">
        <v>0.12670000000000001</v>
      </c>
      <c r="N296" t="s">
        <v>135</v>
      </c>
      <c r="O296" t="s">
        <v>136</v>
      </c>
      <c r="S296" t="s">
        <v>140</v>
      </c>
      <c r="V296" t="s">
        <v>205</v>
      </c>
      <c r="W296" t="s">
        <v>11416</v>
      </c>
      <c r="X296" t="s">
        <v>11417</v>
      </c>
      <c r="Y296" t="s">
        <v>10324</v>
      </c>
      <c r="Z296" t="s">
        <v>133</v>
      </c>
      <c r="AA296" t="s">
        <v>145</v>
      </c>
      <c r="AB296" t="s">
        <v>146</v>
      </c>
      <c r="AC296" s="119">
        <v>583015</v>
      </c>
      <c r="AD296">
        <v>583015</v>
      </c>
      <c r="AE296">
        <v>583015</v>
      </c>
      <c r="AF296">
        <v>0</v>
      </c>
      <c r="AG296">
        <v>583015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 s="32">
        <v>0</v>
      </c>
      <c r="AO296">
        <v>0</v>
      </c>
      <c r="AP296">
        <v>0</v>
      </c>
      <c r="AQ296">
        <v>0</v>
      </c>
      <c r="AR296">
        <v>0</v>
      </c>
      <c r="AS296">
        <v>1</v>
      </c>
      <c r="AT296">
        <v>1979</v>
      </c>
      <c r="AV296">
        <v>1496</v>
      </c>
      <c r="AW296">
        <v>1496</v>
      </c>
      <c r="AX296">
        <v>3</v>
      </c>
      <c r="AY296">
        <v>3</v>
      </c>
      <c r="AZ296">
        <v>3</v>
      </c>
      <c r="BC296" t="s">
        <v>233</v>
      </c>
      <c r="BS296" t="s">
        <v>11418</v>
      </c>
      <c r="BV296" t="s">
        <v>11419</v>
      </c>
      <c r="BX296" t="s">
        <v>11420</v>
      </c>
      <c r="BY296" t="s">
        <v>149</v>
      </c>
      <c r="BZ296" t="s">
        <v>11421</v>
      </c>
      <c r="CB296" s="27">
        <v>42314</v>
      </c>
      <c r="CC296">
        <v>570000</v>
      </c>
      <c r="CD296" t="s">
        <v>210</v>
      </c>
      <c r="CE296" t="s">
        <v>181</v>
      </c>
      <c r="CF296" t="s">
        <v>181</v>
      </c>
      <c r="CG296" t="s">
        <v>11422</v>
      </c>
      <c r="CH296" s="27">
        <v>37742</v>
      </c>
      <c r="CI296">
        <v>597500</v>
      </c>
      <c r="CJ296" t="s">
        <v>210</v>
      </c>
      <c r="CK296" t="s">
        <v>151</v>
      </c>
      <c r="CL296" t="s">
        <v>151</v>
      </c>
      <c r="CM296" t="s">
        <v>11423</v>
      </c>
      <c r="CN296" s="27">
        <v>36098</v>
      </c>
      <c r="CO296">
        <v>338000</v>
      </c>
      <c r="CP296" t="s">
        <v>210</v>
      </c>
      <c r="CQ296" t="s">
        <v>151</v>
      </c>
      <c r="CR296" t="s">
        <v>151</v>
      </c>
      <c r="CS296" t="s">
        <v>11424</v>
      </c>
      <c r="CT296" s="27">
        <v>33573</v>
      </c>
      <c r="CU296">
        <v>240000</v>
      </c>
      <c r="CV296" t="s">
        <v>210</v>
      </c>
      <c r="CW296" t="s">
        <v>151</v>
      </c>
      <c r="CX296" t="s">
        <v>151</v>
      </c>
      <c r="CY296" t="s">
        <v>11425</v>
      </c>
      <c r="CZ296" t="s">
        <v>11426</v>
      </c>
      <c r="DA296" t="s">
        <v>154</v>
      </c>
      <c r="DB296" t="s">
        <v>242</v>
      </c>
      <c r="DE296">
        <v>1</v>
      </c>
      <c r="DF296">
        <v>1980</v>
      </c>
      <c r="DG296" t="s">
        <v>11427</v>
      </c>
      <c r="DH296">
        <v>7</v>
      </c>
      <c r="DI296" s="128" t="s">
        <v>156</v>
      </c>
      <c r="DJ29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6" s="130">
        <f>Table13[[#This Row],[JUST]]*Table13[[#This Row],[Storm Millage]]/1000</f>
        <v>0</v>
      </c>
      <c r="DL29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96" s="136">
        <f>Table13[[#This Row],[JUST]]*Table13[[#This Row],[Recreational Millage]]/1000</f>
        <v>4781.9696987123189</v>
      </c>
      <c r="DN296" s="137">
        <f>Table13[[#This Row],[Recreational Assessment]]+Table13[[#This Row],[Storm Assessment]]</f>
        <v>4781.9696987123189</v>
      </c>
      <c r="DO296" s="145" t="e">
        <f>Methodology!#REF!</f>
        <v>#REF!</v>
      </c>
      <c r="DP296" s="146" t="e">
        <f>(Table13[[#This Row],[JUST]]*Table13[[#This Row],[Ad Valorem Recreational Millage]])/1000</f>
        <v>#REF!</v>
      </c>
    </row>
    <row r="297" spans="1:120" x14ac:dyDescent="0.3">
      <c r="A297">
        <v>74</v>
      </c>
      <c r="B297">
        <v>1</v>
      </c>
      <c r="C297" s="165" t="s">
        <v>11459</v>
      </c>
      <c r="D297" t="s">
        <v>801</v>
      </c>
      <c r="E297" t="s">
        <v>9729</v>
      </c>
      <c r="F297">
        <v>10004572</v>
      </c>
      <c r="G297" s="32" t="s">
        <v>196</v>
      </c>
      <c r="H297" t="s">
        <v>299</v>
      </c>
      <c r="I297" t="s">
        <v>226</v>
      </c>
      <c r="J297">
        <v>1</v>
      </c>
      <c r="K297">
        <v>0</v>
      </c>
      <c r="L297">
        <v>0</v>
      </c>
      <c r="M297">
        <v>0.32535999999999998</v>
      </c>
      <c r="N297" t="s">
        <v>135</v>
      </c>
      <c r="O297" t="s">
        <v>136</v>
      </c>
      <c r="S297" t="s">
        <v>140</v>
      </c>
      <c r="V297" t="s">
        <v>205</v>
      </c>
      <c r="W297" t="s">
        <v>11460</v>
      </c>
      <c r="X297" t="s">
        <v>11461</v>
      </c>
      <c r="Y297" t="s">
        <v>10324</v>
      </c>
      <c r="Z297" t="s">
        <v>1179</v>
      </c>
      <c r="AA297" t="s">
        <v>145</v>
      </c>
      <c r="AB297" t="s">
        <v>146</v>
      </c>
      <c r="AC297" s="119">
        <v>583015</v>
      </c>
      <c r="AD297">
        <v>583015</v>
      </c>
      <c r="AE297">
        <v>583015</v>
      </c>
      <c r="AF297">
        <v>0</v>
      </c>
      <c r="AG297">
        <v>583015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 s="32">
        <v>0</v>
      </c>
      <c r="AO297">
        <v>0</v>
      </c>
      <c r="AP297">
        <v>0</v>
      </c>
      <c r="AQ297">
        <v>0</v>
      </c>
      <c r="AR297">
        <v>0</v>
      </c>
      <c r="AS297">
        <v>1</v>
      </c>
      <c r="AT297">
        <v>1979</v>
      </c>
      <c r="AV297">
        <v>1496</v>
      </c>
      <c r="AW297">
        <v>1496</v>
      </c>
      <c r="AX297">
        <v>3</v>
      </c>
      <c r="AY297">
        <v>3</v>
      </c>
      <c r="AZ297">
        <v>3</v>
      </c>
      <c r="BC297" t="s">
        <v>233</v>
      </c>
      <c r="BS297" t="s">
        <v>11462</v>
      </c>
      <c r="BV297" t="s">
        <v>11463</v>
      </c>
      <c r="BX297" t="s">
        <v>11464</v>
      </c>
      <c r="BY297" t="s">
        <v>444</v>
      </c>
      <c r="BZ297" t="s">
        <v>11465</v>
      </c>
      <c r="CB297" s="27">
        <v>42157</v>
      </c>
      <c r="CC297">
        <v>600000</v>
      </c>
      <c r="CD297" t="s">
        <v>210</v>
      </c>
      <c r="CE297" t="s">
        <v>181</v>
      </c>
      <c r="CF297" t="s">
        <v>181</v>
      </c>
      <c r="CG297" t="s">
        <v>11466</v>
      </c>
      <c r="CH297" s="27">
        <v>40162</v>
      </c>
      <c r="CI297">
        <v>541500</v>
      </c>
      <c r="CJ297" t="s">
        <v>210</v>
      </c>
      <c r="CK297" t="s">
        <v>320</v>
      </c>
      <c r="CL297" t="s">
        <v>320</v>
      </c>
      <c r="CM297" t="s">
        <v>11467</v>
      </c>
      <c r="CN297" s="27">
        <v>29587</v>
      </c>
      <c r="CO297">
        <v>175000</v>
      </c>
      <c r="CP297" t="s">
        <v>210</v>
      </c>
      <c r="CQ297" t="s">
        <v>181</v>
      </c>
      <c r="CR297" t="s">
        <v>181</v>
      </c>
      <c r="CS297" t="s">
        <v>11468</v>
      </c>
      <c r="CZ297" t="s">
        <v>11469</v>
      </c>
      <c r="DA297" t="s">
        <v>154</v>
      </c>
      <c r="DB297" t="s">
        <v>242</v>
      </c>
      <c r="DE297">
        <v>1</v>
      </c>
      <c r="DF297">
        <v>1980</v>
      </c>
      <c r="DG297" t="s">
        <v>11470</v>
      </c>
      <c r="DH297">
        <v>7</v>
      </c>
      <c r="DI297" s="128" t="s">
        <v>156</v>
      </c>
      <c r="DJ29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7" s="130">
        <f>Table13[[#This Row],[JUST]]*Table13[[#This Row],[Storm Millage]]/1000</f>
        <v>0</v>
      </c>
      <c r="DL29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97" s="136">
        <f>Table13[[#This Row],[JUST]]*Table13[[#This Row],[Recreational Millage]]/1000</f>
        <v>4781.9696987123189</v>
      </c>
      <c r="DN297" s="137">
        <f>Table13[[#This Row],[Recreational Assessment]]+Table13[[#This Row],[Storm Assessment]]</f>
        <v>4781.9696987123189</v>
      </c>
      <c r="DO297" s="145" t="e">
        <f>Methodology!#REF!</f>
        <v>#REF!</v>
      </c>
      <c r="DP297" s="146" t="e">
        <f>(Table13[[#This Row],[JUST]]*Table13[[#This Row],[Ad Valorem Recreational Millage]])/1000</f>
        <v>#REF!</v>
      </c>
    </row>
    <row r="298" spans="1:120" x14ac:dyDescent="0.3">
      <c r="A298">
        <v>75</v>
      </c>
      <c r="B298">
        <v>1</v>
      </c>
      <c r="C298" s="165" t="s">
        <v>11471</v>
      </c>
      <c r="D298" t="s">
        <v>801</v>
      </c>
      <c r="E298" t="s">
        <v>9718</v>
      </c>
      <c r="F298">
        <v>10004573</v>
      </c>
      <c r="G298" s="32" t="s">
        <v>196</v>
      </c>
      <c r="H298" t="s">
        <v>299</v>
      </c>
      <c r="I298" t="s">
        <v>226</v>
      </c>
      <c r="J298">
        <v>1</v>
      </c>
      <c r="K298">
        <v>0</v>
      </c>
      <c r="L298">
        <v>0</v>
      </c>
      <c r="M298">
        <v>0.32535999999999998</v>
      </c>
      <c r="N298" t="s">
        <v>135</v>
      </c>
      <c r="O298" t="s">
        <v>136</v>
      </c>
      <c r="S298" t="s">
        <v>140</v>
      </c>
      <c r="V298" t="s">
        <v>205</v>
      </c>
      <c r="W298" t="s">
        <v>11472</v>
      </c>
      <c r="X298" t="s">
        <v>11473</v>
      </c>
      <c r="Y298" t="s">
        <v>10324</v>
      </c>
      <c r="Z298" t="s">
        <v>1213</v>
      </c>
      <c r="AA298" t="s">
        <v>145</v>
      </c>
      <c r="AB298" t="s">
        <v>146</v>
      </c>
      <c r="AC298" s="119">
        <v>583015</v>
      </c>
      <c r="AD298">
        <v>583015</v>
      </c>
      <c r="AE298">
        <v>583015</v>
      </c>
      <c r="AF298">
        <v>0</v>
      </c>
      <c r="AG298">
        <v>583015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 s="32">
        <v>0</v>
      </c>
      <c r="AO298">
        <v>0</v>
      </c>
      <c r="AP298">
        <v>0</v>
      </c>
      <c r="AQ298">
        <v>0</v>
      </c>
      <c r="AR298">
        <v>0</v>
      </c>
      <c r="AS298">
        <v>1</v>
      </c>
      <c r="AT298">
        <v>1979</v>
      </c>
      <c r="AV298">
        <v>1496</v>
      </c>
      <c r="AW298">
        <v>1496</v>
      </c>
      <c r="AX298">
        <v>3</v>
      </c>
      <c r="AY298">
        <v>3</v>
      </c>
      <c r="AZ298">
        <v>3</v>
      </c>
      <c r="BC298" t="s">
        <v>233</v>
      </c>
      <c r="BS298" t="s">
        <v>11474</v>
      </c>
      <c r="BV298" t="s">
        <v>11475</v>
      </c>
      <c r="BX298" t="s">
        <v>11476</v>
      </c>
      <c r="BY298" t="s">
        <v>238</v>
      </c>
      <c r="BZ298" t="s">
        <v>11477</v>
      </c>
      <c r="CB298" s="27">
        <v>42860</v>
      </c>
      <c r="CC298">
        <v>578000</v>
      </c>
      <c r="CD298" t="s">
        <v>210</v>
      </c>
      <c r="CE298" t="s">
        <v>178</v>
      </c>
      <c r="CF298" t="s">
        <v>178</v>
      </c>
      <c r="CG298" t="s">
        <v>11478</v>
      </c>
      <c r="CH298" s="27">
        <v>38533</v>
      </c>
      <c r="CI298">
        <v>750000</v>
      </c>
      <c r="CJ298" t="s">
        <v>210</v>
      </c>
      <c r="CK298" t="s">
        <v>151</v>
      </c>
      <c r="CL298" t="s">
        <v>151</v>
      </c>
      <c r="CM298" t="s">
        <v>11479</v>
      </c>
      <c r="CN298" s="27">
        <v>37391</v>
      </c>
      <c r="CO298">
        <v>590000</v>
      </c>
      <c r="CP298" t="s">
        <v>210</v>
      </c>
      <c r="CQ298" t="s">
        <v>151</v>
      </c>
      <c r="CR298" t="s">
        <v>383</v>
      </c>
      <c r="CS298" t="s">
        <v>11480</v>
      </c>
      <c r="CT298" s="27">
        <v>36845</v>
      </c>
      <c r="CU298">
        <v>445000</v>
      </c>
      <c r="CV298" t="s">
        <v>210</v>
      </c>
      <c r="CW298" t="s">
        <v>151</v>
      </c>
      <c r="CX298" t="s">
        <v>151</v>
      </c>
      <c r="CY298" t="s">
        <v>11481</v>
      </c>
      <c r="CZ298" t="s">
        <v>11482</v>
      </c>
      <c r="DA298" t="s">
        <v>154</v>
      </c>
      <c r="DB298" t="s">
        <v>242</v>
      </c>
      <c r="DE298">
        <v>1</v>
      </c>
      <c r="DF298">
        <v>1980</v>
      </c>
      <c r="DG298" t="s">
        <v>11483</v>
      </c>
      <c r="DH298">
        <v>7</v>
      </c>
      <c r="DI298" s="128" t="s">
        <v>156</v>
      </c>
      <c r="DJ2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8" s="130">
        <f>Table13[[#This Row],[JUST]]*Table13[[#This Row],[Storm Millage]]/1000</f>
        <v>0</v>
      </c>
      <c r="DL2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98" s="136">
        <f>Table13[[#This Row],[JUST]]*Table13[[#This Row],[Recreational Millage]]/1000</f>
        <v>4781.9696987123189</v>
      </c>
      <c r="DN298" s="137">
        <f>Table13[[#This Row],[Recreational Assessment]]+Table13[[#This Row],[Storm Assessment]]</f>
        <v>4781.9696987123189</v>
      </c>
      <c r="DO298" s="145" t="e">
        <f>Methodology!#REF!</f>
        <v>#REF!</v>
      </c>
      <c r="DP298" s="146" t="e">
        <f>(Table13[[#This Row],[JUST]]*Table13[[#This Row],[Ad Valorem Recreational Millage]])/1000</f>
        <v>#REF!</v>
      </c>
    </row>
    <row r="299" spans="1:120" x14ac:dyDescent="0.3">
      <c r="A299">
        <v>523</v>
      </c>
      <c r="B299">
        <v>1</v>
      </c>
      <c r="C299" s="165" t="s">
        <v>11484</v>
      </c>
      <c r="D299" t="s">
        <v>801</v>
      </c>
      <c r="E299" t="s">
        <v>9485</v>
      </c>
      <c r="F299">
        <v>10004574</v>
      </c>
      <c r="G299" s="32" t="s">
        <v>196</v>
      </c>
      <c r="H299" t="s">
        <v>299</v>
      </c>
      <c r="I299" t="s">
        <v>226</v>
      </c>
      <c r="J299">
        <v>1</v>
      </c>
      <c r="K299">
        <v>0</v>
      </c>
      <c r="L299">
        <v>0</v>
      </c>
      <c r="M299">
        <v>0.32535999999999998</v>
      </c>
      <c r="N299" t="s">
        <v>135</v>
      </c>
      <c r="O299" t="s">
        <v>136</v>
      </c>
      <c r="S299" t="s">
        <v>140</v>
      </c>
      <c r="V299" t="s">
        <v>205</v>
      </c>
      <c r="W299" t="s">
        <v>11485</v>
      </c>
      <c r="X299" t="s">
        <v>11486</v>
      </c>
      <c r="Y299" t="s">
        <v>10324</v>
      </c>
      <c r="Z299" t="s">
        <v>1728</v>
      </c>
      <c r="AA299" t="s">
        <v>145</v>
      </c>
      <c r="AB299" t="s">
        <v>146</v>
      </c>
      <c r="AC299" s="119">
        <v>583015</v>
      </c>
      <c r="AD299">
        <v>583015</v>
      </c>
      <c r="AE299">
        <v>583015</v>
      </c>
      <c r="AF299">
        <v>0</v>
      </c>
      <c r="AG299">
        <v>583015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 s="32">
        <v>0</v>
      </c>
      <c r="AO299">
        <v>0</v>
      </c>
      <c r="AP299">
        <v>0</v>
      </c>
      <c r="AQ299">
        <v>0</v>
      </c>
      <c r="AR299">
        <v>0</v>
      </c>
      <c r="AS299">
        <v>1</v>
      </c>
      <c r="AT299">
        <v>1979</v>
      </c>
      <c r="AV299">
        <v>1496</v>
      </c>
      <c r="AW299">
        <v>1496</v>
      </c>
      <c r="AX299">
        <v>3</v>
      </c>
      <c r="AY299">
        <v>3</v>
      </c>
      <c r="AZ299">
        <v>3</v>
      </c>
      <c r="BC299" t="s">
        <v>233</v>
      </c>
      <c r="BS299" t="s">
        <v>11487</v>
      </c>
      <c r="BT299" t="s">
        <v>11488</v>
      </c>
      <c r="BV299" t="s">
        <v>11489</v>
      </c>
      <c r="BX299" t="s">
        <v>11490</v>
      </c>
      <c r="BY299" t="s">
        <v>458</v>
      </c>
      <c r="BZ299" t="s">
        <v>11491</v>
      </c>
      <c r="CB299" s="27">
        <v>33482</v>
      </c>
      <c r="CC299">
        <v>242500</v>
      </c>
      <c r="CD299" t="s">
        <v>210</v>
      </c>
      <c r="CE299" t="s">
        <v>151</v>
      </c>
      <c r="CF299" t="s">
        <v>151</v>
      </c>
      <c r="CG299" t="s">
        <v>11492</v>
      </c>
      <c r="CH299" s="27">
        <v>32143</v>
      </c>
      <c r="CI299">
        <v>195000</v>
      </c>
      <c r="CJ299" t="s">
        <v>210</v>
      </c>
      <c r="CK299" t="s">
        <v>151</v>
      </c>
      <c r="CL299" t="s">
        <v>151</v>
      </c>
      <c r="CM299" t="s">
        <v>11493</v>
      </c>
      <c r="CZ299" t="s">
        <v>11494</v>
      </c>
      <c r="DA299" t="s">
        <v>154</v>
      </c>
      <c r="DB299" t="s">
        <v>242</v>
      </c>
      <c r="DE299">
        <v>1</v>
      </c>
      <c r="DF299">
        <v>1980</v>
      </c>
      <c r="DG299" t="s">
        <v>11495</v>
      </c>
      <c r="DH299">
        <v>7</v>
      </c>
      <c r="DI299" s="128" t="s">
        <v>156</v>
      </c>
      <c r="DJ2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299" s="130">
        <f>Table13[[#This Row],[JUST]]*Table13[[#This Row],[Storm Millage]]/1000</f>
        <v>0</v>
      </c>
      <c r="DL2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299" s="136">
        <f>Table13[[#This Row],[JUST]]*Table13[[#This Row],[Recreational Millage]]/1000</f>
        <v>4781.9696987123189</v>
      </c>
      <c r="DN299" s="137">
        <f>Table13[[#This Row],[Recreational Assessment]]+Table13[[#This Row],[Storm Assessment]]</f>
        <v>4781.9696987123189</v>
      </c>
      <c r="DO299" s="145" t="e">
        <f>Methodology!#REF!</f>
        <v>#REF!</v>
      </c>
      <c r="DP299" s="146" t="e">
        <f>(Table13[[#This Row],[JUST]]*Table13[[#This Row],[Ad Valorem Recreational Millage]])/1000</f>
        <v>#REF!</v>
      </c>
    </row>
    <row r="300" spans="1:120" x14ac:dyDescent="0.3">
      <c r="A300">
        <v>301</v>
      </c>
      <c r="B300">
        <v>1</v>
      </c>
      <c r="C300" s="165" t="s">
        <v>11496</v>
      </c>
      <c r="D300" t="s">
        <v>801</v>
      </c>
      <c r="E300" t="s">
        <v>9601</v>
      </c>
      <c r="F300">
        <v>10004575</v>
      </c>
      <c r="G300" s="32" t="s">
        <v>196</v>
      </c>
      <c r="H300" t="s">
        <v>299</v>
      </c>
      <c r="I300" t="s">
        <v>226</v>
      </c>
      <c r="J300">
        <v>1</v>
      </c>
      <c r="K300">
        <v>0</v>
      </c>
      <c r="L300">
        <v>0</v>
      </c>
      <c r="M300">
        <v>0.32535999999999998</v>
      </c>
      <c r="N300" t="s">
        <v>135</v>
      </c>
      <c r="O300" t="s">
        <v>136</v>
      </c>
      <c r="S300" t="s">
        <v>140</v>
      </c>
      <c r="V300" t="s">
        <v>205</v>
      </c>
      <c r="W300" t="s">
        <v>11497</v>
      </c>
      <c r="X300" t="s">
        <v>11498</v>
      </c>
      <c r="Y300" t="s">
        <v>10324</v>
      </c>
      <c r="Z300" t="s">
        <v>2322</v>
      </c>
      <c r="AA300" t="s">
        <v>145</v>
      </c>
      <c r="AB300" t="s">
        <v>146</v>
      </c>
      <c r="AC300" s="119">
        <v>583015</v>
      </c>
      <c r="AD300">
        <v>583015</v>
      </c>
      <c r="AE300">
        <v>583015</v>
      </c>
      <c r="AF300">
        <v>0</v>
      </c>
      <c r="AG300">
        <v>583015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 s="32">
        <v>0</v>
      </c>
      <c r="AO300">
        <v>0</v>
      </c>
      <c r="AP300">
        <v>0</v>
      </c>
      <c r="AQ300">
        <v>0</v>
      </c>
      <c r="AR300">
        <v>0</v>
      </c>
      <c r="AS300">
        <v>1</v>
      </c>
      <c r="AT300">
        <v>1979</v>
      </c>
      <c r="AV300">
        <v>1496</v>
      </c>
      <c r="AW300">
        <v>1496</v>
      </c>
      <c r="AX300">
        <v>3</v>
      </c>
      <c r="AY300">
        <v>3</v>
      </c>
      <c r="AZ300">
        <v>3</v>
      </c>
      <c r="BC300" t="s">
        <v>233</v>
      </c>
      <c r="BS300" t="s">
        <v>11499</v>
      </c>
      <c r="BT300" t="s">
        <v>11500</v>
      </c>
      <c r="BV300" t="s">
        <v>11501</v>
      </c>
      <c r="BX300" t="s">
        <v>11502</v>
      </c>
      <c r="BY300" t="s">
        <v>3076</v>
      </c>
      <c r="BZ300" t="s">
        <v>11503</v>
      </c>
      <c r="CB300" s="27">
        <v>42099</v>
      </c>
      <c r="CC300">
        <v>568500</v>
      </c>
      <c r="CD300" t="s">
        <v>210</v>
      </c>
      <c r="CE300" t="s">
        <v>181</v>
      </c>
      <c r="CF300" t="s">
        <v>181</v>
      </c>
      <c r="CG300" t="s">
        <v>11504</v>
      </c>
      <c r="CH300" s="27">
        <v>40312</v>
      </c>
      <c r="CI300">
        <v>572500</v>
      </c>
      <c r="CJ300" t="s">
        <v>210</v>
      </c>
      <c r="CK300" t="s">
        <v>181</v>
      </c>
      <c r="CL300" t="s">
        <v>181</v>
      </c>
      <c r="CM300" t="s">
        <v>11505</v>
      </c>
      <c r="CN300" s="27">
        <v>29037</v>
      </c>
      <c r="CO300">
        <v>92400</v>
      </c>
      <c r="CP300" t="s">
        <v>210</v>
      </c>
      <c r="CQ300" t="s">
        <v>151</v>
      </c>
      <c r="CR300" t="s">
        <v>151</v>
      </c>
      <c r="CS300" t="s">
        <v>11506</v>
      </c>
      <c r="CZ300" t="s">
        <v>11507</v>
      </c>
      <c r="DA300" t="s">
        <v>154</v>
      </c>
      <c r="DB300" t="s">
        <v>242</v>
      </c>
      <c r="DE300">
        <v>1</v>
      </c>
      <c r="DF300">
        <v>1980</v>
      </c>
      <c r="DG300" t="s">
        <v>11508</v>
      </c>
      <c r="DH300">
        <v>7</v>
      </c>
      <c r="DI300" s="128" t="s">
        <v>156</v>
      </c>
      <c r="DJ3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0" s="130">
        <f>Table13[[#This Row],[JUST]]*Table13[[#This Row],[Storm Millage]]/1000</f>
        <v>0</v>
      </c>
      <c r="DL3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00" s="136">
        <f>Table13[[#This Row],[JUST]]*Table13[[#This Row],[Recreational Millage]]/1000</f>
        <v>4781.9696987123189</v>
      </c>
      <c r="DN300" s="137">
        <f>Table13[[#This Row],[Recreational Assessment]]+Table13[[#This Row],[Storm Assessment]]</f>
        <v>4781.9696987123189</v>
      </c>
      <c r="DO300" s="145" t="e">
        <f>Methodology!#REF!</f>
        <v>#REF!</v>
      </c>
      <c r="DP300" s="146" t="e">
        <f>(Table13[[#This Row],[JUST]]*Table13[[#This Row],[Ad Valorem Recreational Millage]])/1000</f>
        <v>#REF!</v>
      </c>
    </row>
    <row r="301" spans="1:120" x14ac:dyDescent="0.3">
      <c r="A301">
        <v>462</v>
      </c>
      <c r="B301">
        <v>1</v>
      </c>
      <c r="C301" s="165" t="s">
        <v>11572</v>
      </c>
      <c r="D301" t="s">
        <v>801</v>
      </c>
      <c r="E301" t="s">
        <v>11573</v>
      </c>
      <c r="F301">
        <v>10004581</v>
      </c>
      <c r="G301" s="32" t="s">
        <v>196</v>
      </c>
      <c r="H301" t="s">
        <v>299</v>
      </c>
      <c r="I301" t="s">
        <v>226</v>
      </c>
      <c r="J301">
        <v>1</v>
      </c>
      <c r="K301">
        <v>0</v>
      </c>
      <c r="L301">
        <v>0</v>
      </c>
      <c r="M301">
        <v>0.32535999999999998</v>
      </c>
      <c r="N301" t="s">
        <v>135</v>
      </c>
      <c r="O301" t="s">
        <v>136</v>
      </c>
      <c r="S301" t="s">
        <v>140</v>
      </c>
      <c r="V301" t="s">
        <v>205</v>
      </c>
      <c r="W301" t="s">
        <v>11574</v>
      </c>
      <c r="X301" t="s">
        <v>11575</v>
      </c>
      <c r="Y301" t="s">
        <v>10324</v>
      </c>
      <c r="Z301" t="s">
        <v>10261</v>
      </c>
      <c r="AA301" t="s">
        <v>145</v>
      </c>
      <c r="AB301" t="s">
        <v>146</v>
      </c>
      <c r="AC301" s="119">
        <v>583015</v>
      </c>
      <c r="AD301">
        <v>583015</v>
      </c>
      <c r="AE301">
        <v>583015</v>
      </c>
      <c r="AF301">
        <v>0</v>
      </c>
      <c r="AG301">
        <v>583015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 s="32">
        <v>0</v>
      </c>
      <c r="AO301">
        <v>0</v>
      </c>
      <c r="AP301">
        <v>0</v>
      </c>
      <c r="AQ301">
        <v>0</v>
      </c>
      <c r="AR301">
        <v>0</v>
      </c>
      <c r="AS301">
        <v>1</v>
      </c>
      <c r="AT301">
        <v>1979</v>
      </c>
      <c r="AV301">
        <v>1496</v>
      </c>
      <c r="AW301">
        <v>1496</v>
      </c>
      <c r="AX301">
        <v>3</v>
      </c>
      <c r="AY301">
        <v>3</v>
      </c>
      <c r="AZ301">
        <v>3</v>
      </c>
      <c r="BC301" t="s">
        <v>233</v>
      </c>
      <c r="BS301" t="s">
        <v>11576</v>
      </c>
      <c r="BV301" t="s">
        <v>11577</v>
      </c>
      <c r="BX301" t="s">
        <v>11578</v>
      </c>
      <c r="BY301" t="s">
        <v>149</v>
      </c>
      <c r="BZ301" t="s">
        <v>11579</v>
      </c>
      <c r="CB301" s="27">
        <v>33695</v>
      </c>
      <c r="CC301">
        <v>250000</v>
      </c>
      <c r="CD301" t="s">
        <v>210</v>
      </c>
      <c r="CE301" t="s">
        <v>151</v>
      </c>
      <c r="CF301" t="s">
        <v>151</v>
      </c>
      <c r="CG301" t="s">
        <v>11580</v>
      </c>
      <c r="CH301" s="27">
        <v>30286</v>
      </c>
      <c r="CI301">
        <v>219000</v>
      </c>
      <c r="CJ301" t="s">
        <v>210</v>
      </c>
      <c r="CK301" t="s">
        <v>151</v>
      </c>
      <c r="CL301" t="s">
        <v>151</v>
      </c>
      <c r="CM301" t="s">
        <v>11581</v>
      </c>
      <c r="CZ301" t="s">
        <v>11582</v>
      </c>
      <c r="DA301" t="s">
        <v>154</v>
      </c>
      <c r="DB301" t="s">
        <v>242</v>
      </c>
      <c r="DE301">
        <v>1</v>
      </c>
      <c r="DF301">
        <v>1980</v>
      </c>
      <c r="DG301" t="s">
        <v>11583</v>
      </c>
      <c r="DH301">
        <v>7</v>
      </c>
      <c r="DI301" s="128" t="s">
        <v>156</v>
      </c>
      <c r="DJ3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1" s="130">
        <f>Table13[[#This Row],[JUST]]*Table13[[#This Row],[Storm Millage]]/1000</f>
        <v>0</v>
      </c>
      <c r="DL3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01" s="136">
        <f>Table13[[#This Row],[JUST]]*Table13[[#This Row],[Recreational Millage]]/1000</f>
        <v>4781.9696987123189</v>
      </c>
      <c r="DN301" s="137">
        <f>Table13[[#This Row],[Recreational Assessment]]+Table13[[#This Row],[Storm Assessment]]</f>
        <v>4781.9696987123189</v>
      </c>
      <c r="DO301" s="145" t="e">
        <f>Methodology!#REF!</f>
        <v>#REF!</v>
      </c>
      <c r="DP301" s="146" t="e">
        <f>(Table13[[#This Row],[JUST]]*Table13[[#This Row],[Ad Valorem Recreational Millage]])/1000</f>
        <v>#REF!</v>
      </c>
    </row>
    <row r="302" spans="1:120" x14ac:dyDescent="0.3">
      <c r="A302">
        <v>94</v>
      </c>
      <c r="B302">
        <v>1</v>
      </c>
      <c r="C302" s="165" t="s">
        <v>11584</v>
      </c>
      <c r="D302" t="s">
        <v>801</v>
      </c>
      <c r="E302" t="s">
        <v>11585</v>
      </c>
      <c r="F302">
        <v>10004582</v>
      </c>
      <c r="G302" s="32" t="s">
        <v>196</v>
      </c>
      <c r="H302" t="s">
        <v>299</v>
      </c>
      <c r="I302" t="s">
        <v>226</v>
      </c>
      <c r="J302">
        <v>1</v>
      </c>
      <c r="K302">
        <v>0</v>
      </c>
      <c r="L302">
        <v>0</v>
      </c>
      <c r="M302">
        <v>0.32535999999999998</v>
      </c>
      <c r="N302" t="s">
        <v>135</v>
      </c>
      <c r="O302" t="s">
        <v>136</v>
      </c>
      <c r="S302" t="s">
        <v>140</v>
      </c>
      <c r="V302" t="s">
        <v>205</v>
      </c>
      <c r="W302" t="s">
        <v>11586</v>
      </c>
      <c r="X302" t="s">
        <v>11587</v>
      </c>
      <c r="Y302" t="s">
        <v>10324</v>
      </c>
      <c r="Z302" t="s">
        <v>3065</v>
      </c>
      <c r="AA302" t="s">
        <v>145</v>
      </c>
      <c r="AB302" t="s">
        <v>146</v>
      </c>
      <c r="AC302" s="119">
        <v>583015</v>
      </c>
      <c r="AD302">
        <v>583015</v>
      </c>
      <c r="AE302">
        <v>583015</v>
      </c>
      <c r="AF302">
        <v>0</v>
      </c>
      <c r="AG302">
        <v>583015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 s="32">
        <v>0</v>
      </c>
      <c r="AO302">
        <v>0</v>
      </c>
      <c r="AP302">
        <v>0</v>
      </c>
      <c r="AQ302">
        <v>0</v>
      </c>
      <c r="AR302">
        <v>0</v>
      </c>
      <c r="AS302">
        <v>1</v>
      </c>
      <c r="AT302">
        <v>1979</v>
      </c>
      <c r="AV302">
        <v>1496</v>
      </c>
      <c r="AW302">
        <v>1496</v>
      </c>
      <c r="AX302">
        <v>3</v>
      </c>
      <c r="AY302">
        <v>3</v>
      </c>
      <c r="AZ302">
        <v>3</v>
      </c>
      <c r="BC302" t="s">
        <v>233</v>
      </c>
      <c r="BS302" t="s">
        <v>11588</v>
      </c>
      <c r="BV302" t="s">
        <v>11589</v>
      </c>
      <c r="BX302" t="s">
        <v>11590</v>
      </c>
      <c r="BY302" t="s">
        <v>458</v>
      </c>
      <c r="BZ302" t="s">
        <v>11591</v>
      </c>
      <c r="CB302" s="27">
        <v>41065</v>
      </c>
      <c r="CC302">
        <v>557500</v>
      </c>
      <c r="CD302" t="s">
        <v>210</v>
      </c>
      <c r="CE302" t="s">
        <v>181</v>
      </c>
      <c r="CF302" t="s">
        <v>181</v>
      </c>
      <c r="CG302" t="s">
        <v>11592</v>
      </c>
      <c r="CH302" s="27">
        <v>37712</v>
      </c>
      <c r="CI302">
        <v>620000</v>
      </c>
      <c r="CJ302" t="s">
        <v>210</v>
      </c>
      <c r="CK302" t="s">
        <v>151</v>
      </c>
      <c r="CL302" t="s">
        <v>383</v>
      </c>
      <c r="CM302" t="s">
        <v>11593</v>
      </c>
      <c r="CN302" s="27">
        <v>36308</v>
      </c>
      <c r="CO302">
        <v>410000</v>
      </c>
      <c r="CP302" t="s">
        <v>210</v>
      </c>
      <c r="CQ302" t="s">
        <v>151</v>
      </c>
      <c r="CR302" t="s">
        <v>151</v>
      </c>
      <c r="CS302" t="s">
        <v>11594</v>
      </c>
      <c r="CT302" s="27">
        <v>35839</v>
      </c>
      <c r="CU302">
        <v>330000</v>
      </c>
      <c r="CV302" t="s">
        <v>210</v>
      </c>
      <c r="CW302" t="s">
        <v>181</v>
      </c>
      <c r="CX302" t="s">
        <v>181</v>
      </c>
      <c r="CY302" t="s">
        <v>11595</v>
      </c>
      <c r="CZ302" t="s">
        <v>11596</v>
      </c>
      <c r="DA302" t="s">
        <v>154</v>
      </c>
      <c r="DB302" t="s">
        <v>242</v>
      </c>
      <c r="DE302">
        <v>1</v>
      </c>
      <c r="DF302">
        <v>1980</v>
      </c>
      <c r="DG302" t="s">
        <v>11597</v>
      </c>
      <c r="DH302">
        <v>7</v>
      </c>
      <c r="DI302" s="128" t="s">
        <v>156</v>
      </c>
      <c r="DJ3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2" s="130">
        <f>Table13[[#This Row],[JUST]]*Table13[[#This Row],[Storm Millage]]/1000</f>
        <v>0</v>
      </c>
      <c r="DL3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02" s="136">
        <f>Table13[[#This Row],[JUST]]*Table13[[#This Row],[Recreational Millage]]/1000</f>
        <v>4781.9696987123189</v>
      </c>
      <c r="DN302" s="137">
        <f>Table13[[#This Row],[Recreational Assessment]]+Table13[[#This Row],[Storm Assessment]]</f>
        <v>4781.9696987123189</v>
      </c>
      <c r="DO302" s="145" t="e">
        <f>Methodology!#REF!</f>
        <v>#REF!</v>
      </c>
      <c r="DP302" s="146" t="e">
        <f>(Table13[[#This Row],[JUST]]*Table13[[#This Row],[Ad Valorem Recreational Millage]])/1000</f>
        <v>#REF!</v>
      </c>
    </row>
    <row r="303" spans="1:120" x14ac:dyDescent="0.3">
      <c r="A303">
        <v>261</v>
      </c>
      <c r="B303">
        <v>1</v>
      </c>
      <c r="C303" s="165" t="s">
        <v>11598</v>
      </c>
      <c r="D303" t="s">
        <v>801</v>
      </c>
      <c r="E303" t="s">
        <v>11599</v>
      </c>
      <c r="F303">
        <v>10004583</v>
      </c>
      <c r="G303" s="32" t="s">
        <v>196</v>
      </c>
      <c r="H303" t="s">
        <v>299</v>
      </c>
      <c r="I303" t="s">
        <v>226</v>
      </c>
      <c r="J303">
        <v>1</v>
      </c>
      <c r="K303">
        <v>0</v>
      </c>
      <c r="L303">
        <v>0</v>
      </c>
      <c r="M303">
        <v>0.32535999999999998</v>
      </c>
      <c r="N303" t="s">
        <v>135</v>
      </c>
      <c r="O303" t="s">
        <v>136</v>
      </c>
      <c r="S303" t="s">
        <v>140</v>
      </c>
      <c r="V303" t="s">
        <v>205</v>
      </c>
      <c r="W303" t="s">
        <v>11600</v>
      </c>
      <c r="X303" t="s">
        <v>11601</v>
      </c>
      <c r="Y303" t="s">
        <v>10324</v>
      </c>
      <c r="Z303" t="s">
        <v>3373</v>
      </c>
      <c r="AA303" t="s">
        <v>145</v>
      </c>
      <c r="AB303" t="s">
        <v>146</v>
      </c>
      <c r="AC303" s="119">
        <v>583015</v>
      </c>
      <c r="AD303">
        <v>583015</v>
      </c>
      <c r="AE303">
        <v>583015</v>
      </c>
      <c r="AF303">
        <v>0</v>
      </c>
      <c r="AG303">
        <v>583015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 s="32">
        <v>0</v>
      </c>
      <c r="AO303">
        <v>0</v>
      </c>
      <c r="AP303">
        <v>0</v>
      </c>
      <c r="AQ303">
        <v>0</v>
      </c>
      <c r="AR303">
        <v>0</v>
      </c>
      <c r="AS303">
        <v>1</v>
      </c>
      <c r="AT303">
        <v>1979</v>
      </c>
      <c r="AV303">
        <v>1496</v>
      </c>
      <c r="AW303">
        <v>1496</v>
      </c>
      <c r="AX303">
        <v>3</v>
      </c>
      <c r="AY303">
        <v>3</v>
      </c>
      <c r="AZ303">
        <v>3</v>
      </c>
      <c r="BC303" t="s">
        <v>233</v>
      </c>
      <c r="BS303" t="s">
        <v>10712</v>
      </c>
      <c r="BT303" t="s">
        <v>10713</v>
      </c>
      <c r="BV303" t="s">
        <v>10714</v>
      </c>
      <c r="BX303" t="s">
        <v>3282</v>
      </c>
      <c r="BY303" t="s">
        <v>238</v>
      </c>
      <c r="BZ303" t="s">
        <v>3283</v>
      </c>
      <c r="CB303" s="27">
        <v>29677</v>
      </c>
      <c r="CC303">
        <v>14500</v>
      </c>
      <c r="CD303" t="s">
        <v>210</v>
      </c>
      <c r="CE303" t="s">
        <v>181</v>
      </c>
      <c r="CF303" t="s">
        <v>181</v>
      </c>
      <c r="CG303" t="s">
        <v>11602</v>
      </c>
      <c r="CH303" s="27">
        <v>29037</v>
      </c>
      <c r="CI303">
        <v>96900</v>
      </c>
      <c r="CJ303" t="s">
        <v>210</v>
      </c>
      <c r="CK303" t="s">
        <v>151</v>
      </c>
      <c r="CL303" t="s">
        <v>151</v>
      </c>
      <c r="CM303" t="s">
        <v>11603</v>
      </c>
      <c r="CZ303" t="s">
        <v>11604</v>
      </c>
      <c r="DA303" t="s">
        <v>154</v>
      </c>
      <c r="DB303" t="s">
        <v>242</v>
      </c>
      <c r="DE303">
        <v>1</v>
      </c>
      <c r="DF303">
        <v>1980</v>
      </c>
      <c r="DG303" t="s">
        <v>11605</v>
      </c>
      <c r="DH303">
        <v>7</v>
      </c>
      <c r="DI303" s="128" t="s">
        <v>156</v>
      </c>
      <c r="DJ3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3" s="130">
        <f>Table13[[#This Row],[JUST]]*Table13[[#This Row],[Storm Millage]]/1000</f>
        <v>0</v>
      </c>
      <c r="DL3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03" s="136">
        <f>Table13[[#This Row],[JUST]]*Table13[[#This Row],[Recreational Millage]]/1000</f>
        <v>4781.9696987123189</v>
      </c>
      <c r="DN303" s="137">
        <f>Table13[[#This Row],[Recreational Assessment]]+Table13[[#This Row],[Storm Assessment]]</f>
        <v>4781.9696987123189</v>
      </c>
      <c r="DO303" s="145" t="e">
        <f>Methodology!#REF!</f>
        <v>#REF!</v>
      </c>
      <c r="DP303" s="146" t="e">
        <f>(Table13[[#This Row],[JUST]]*Table13[[#This Row],[Ad Valorem Recreational Millage]])/1000</f>
        <v>#REF!</v>
      </c>
    </row>
    <row r="304" spans="1:120" x14ac:dyDescent="0.3">
      <c r="A304">
        <v>173</v>
      </c>
      <c r="B304">
        <v>1</v>
      </c>
      <c r="C304" s="165" t="s">
        <v>10634</v>
      </c>
      <c r="D304" t="s">
        <v>854</v>
      </c>
      <c r="E304" t="s">
        <v>1933</v>
      </c>
      <c r="F304">
        <v>10004611</v>
      </c>
      <c r="G304" s="32" t="s">
        <v>196</v>
      </c>
      <c r="H304" t="s">
        <v>299</v>
      </c>
      <c r="I304" t="s">
        <v>226</v>
      </c>
      <c r="J304">
        <v>1</v>
      </c>
      <c r="K304">
        <v>0</v>
      </c>
      <c r="L304">
        <v>0</v>
      </c>
      <c r="M304">
        <v>0.23408000000000001</v>
      </c>
      <c r="N304" t="s">
        <v>135</v>
      </c>
      <c r="O304" t="s">
        <v>136</v>
      </c>
      <c r="S304" t="s">
        <v>140</v>
      </c>
      <c r="V304" t="s">
        <v>205</v>
      </c>
      <c r="W304" t="s">
        <v>10635</v>
      </c>
      <c r="X304" t="s">
        <v>10636</v>
      </c>
      <c r="Y304" t="s">
        <v>10324</v>
      </c>
      <c r="AA304" t="s">
        <v>145</v>
      </c>
      <c r="AB304" t="s">
        <v>146</v>
      </c>
      <c r="AC304" s="119">
        <v>587860</v>
      </c>
      <c r="AD304">
        <v>587860</v>
      </c>
      <c r="AE304">
        <v>587860</v>
      </c>
      <c r="AF304">
        <v>0</v>
      </c>
      <c r="AG304">
        <v>587860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 s="32">
        <v>0</v>
      </c>
      <c r="AO304">
        <v>0</v>
      </c>
      <c r="AP304">
        <v>0</v>
      </c>
      <c r="AQ304">
        <v>0</v>
      </c>
      <c r="AR304">
        <v>0</v>
      </c>
      <c r="AS304">
        <v>1</v>
      </c>
      <c r="AT304">
        <v>1980</v>
      </c>
      <c r="AV304">
        <v>1496</v>
      </c>
      <c r="AW304">
        <v>1496</v>
      </c>
      <c r="AX304">
        <v>3</v>
      </c>
      <c r="AY304">
        <v>3</v>
      </c>
      <c r="AZ304">
        <v>3</v>
      </c>
      <c r="BC304" t="s">
        <v>233</v>
      </c>
      <c r="BS304" t="s">
        <v>10637</v>
      </c>
      <c r="BV304" t="s">
        <v>10638</v>
      </c>
      <c r="BX304" t="s">
        <v>10639</v>
      </c>
      <c r="BY304" t="s">
        <v>331</v>
      </c>
      <c r="BZ304" t="s">
        <v>10640</v>
      </c>
      <c r="CB304" s="27">
        <v>29738</v>
      </c>
      <c r="CC304">
        <v>165000</v>
      </c>
      <c r="CD304" t="s">
        <v>210</v>
      </c>
      <c r="CE304" t="s">
        <v>181</v>
      </c>
      <c r="CF304" t="s">
        <v>181</v>
      </c>
      <c r="CG304" t="s">
        <v>10641</v>
      </c>
      <c r="CZ304" t="s">
        <v>10642</v>
      </c>
      <c r="DA304" t="s">
        <v>154</v>
      </c>
      <c r="DB304" t="s">
        <v>242</v>
      </c>
      <c r="DE304">
        <v>1</v>
      </c>
      <c r="DF304">
        <v>1980</v>
      </c>
      <c r="DG304" t="s">
        <v>10643</v>
      </c>
      <c r="DH304">
        <v>7</v>
      </c>
      <c r="DI304" s="128" t="s">
        <v>156</v>
      </c>
      <c r="DJ3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4" s="130">
        <f>Table13[[#This Row],[JUST]]*Table13[[#This Row],[Storm Millage]]/1000</f>
        <v>0</v>
      </c>
      <c r="DL3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04" s="136">
        <f>Table13[[#This Row],[JUST]]*Table13[[#This Row],[Recreational Millage]]/1000</f>
        <v>4821.7090590894295</v>
      </c>
      <c r="DN304" s="137">
        <f>Table13[[#This Row],[Recreational Assessment]]+Table13[[#This Row],[Storm Assessment]]</f>
        <v>4821.7090590894295</v>
      </c>
      <c r="DO304" s="145" t="e">
        <f>Methodology!#REF!</f>
        <v>#REF!</v>
      </c>
      <c r="DP304" s="146" t="e">
        <f>(Table13[[#This Row],[JUST]]*Table13[[#This Row],[Ad Valorem Recreational Millage]])/1000</f>
        <v>#REF!</v>
      </c>
    </row>
    <row r="305" spans="1:120" x14ac:dyDescent="0.3">
      <c r="A305">
        <v>231</v>
      </c>
      <c r="B305">
        <v>1</v>
      </c>
      <c r="C305" s="165" t="s">
        <v>10656</v>
      </c>
      <c r="D305" t="s">
        <v>854</v>
      </c>
      <c r="E305" t="s">
        <v>1957</v>
      </c>
      <c r="F305">
        <v>10004613</v>
      </c>
      <c r="G305" s="32" t="s">
        <v>196</v>
      </c>
      <c r="H305" t="s">
        <v>299</v>
      </c>
      <c r="I305" t="s">
        <v>226</v>
      </c>
      <c r="J305">
        <v>1</v>
      </c>
      <c r="K305">
        <v>0</v>
      </c>
      <c r="L305">
        <v>0</v>
      </c>
      <c r="M305">
        <v>0.23408000000000001</v>
      </c>
      <c r="N305" t="s">
        <v>135</v>
      </c>
      <c r="O305" t="s">
        <v>136</v>
      </c>
      <c r="S305" t="s">
        <v>140</v>
      </c>
      <c r="V305" t="s">
        <v>205</v>
      </c>
      <c r="W305" t="s">
        <v>10657</v>
      </c>
      <c r="X305" t="s">
        <v>10658</v>
      </c>
      <c r="Y305" t="s">
        <v>10324</v>
      </c>
      <c r="AA305" t="s">
        <v>145</v>
      </c>
      <c r="AB305" t="s">
        <v>146</v>
      </c>
      <c r="AC305" s="119">
        <v>587860</v>
      </c>
      <c r="AD305">
        <v>587860</v>
      </c>
      <c r="AE305">
        <v>587860</v>
      </c>
      <c r="AF305">
        <v>0</v>
      </c>
      <c r="AG305">
        <v>587860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 s="32">
        <v>0</v>
      </c>
      <c r="AO305">
        <v>0</v>
      </c>
      <c r="AP305">
        <v>0</v>
      </c>
      <c r="AQ305">
        <v>0</v>
      </c>
      <c r="AR305">
        <v>0</v>
      </c>
      <c r="AS305">
        <v>1</v>
      </c>
      <c r="AT305">
        <v>1980</v>
      </c>
      <c r="AV305">
        <v>1496</v>
      </c>
      <c r="AW305">
        <v>1496</v>
      </c>
      <c r="AX305">
        <v>3</v>
      </c>
      <c r="AY305">
        <v>3</v>
      </c>
      <c r="AZ305">
        <v>3</v>
      </c>
      <c r="BC305" t="s">
        <v>233</v>
      </c>
      <c r="BS305" t="s">
        <v>10659</v>
      </c>
      <c r="BU305" t="s">
        <v>10660</v>
      </c>
      <c r="BV305" t="s">
        <v>10661</v>
      </c>
      <c r="BX305" t="s">
        <v>1133</v>
      </c>
      <c r="BY305" t="s">
        <v>194</v>
      </c>
      <c r="BZ305" t="s">
        <v>10662</v>
      </c>
      <c r="CB305" s="27">
        <v>40205</v>
      </c>
      <c r="CC305">
        <v>6100</v>
      </c>
      <c r="CD305" t="s">
        <v>210</v>
      </c>
      <c r="CE305" t="s">
        <v>1179</v>
      </c>
      <c r="CF305" t="s">
        <v>1179</v>
      </c>
      <c r="CG305" t="s">
        <v>10663</v>
      </c>
      <c r="CH305" s="27">
        <v>29099</v>
      </c>
      <c r="CI305">
        <v>96000</v>
      </c>
      <c r="CJ305" t="s">
        <v>210</v>
      </c>
      <c r="CK305" t="s">
        <v>151</v>
      </c>
      <c r="CL305" t="s">
        <v>151</v>
      </c>
      <c r="CM305" t="s">
        <v>10664</v>
      </c>
      <c r="CZ305" t="s">
        <v>10665</v>
      </c>
      <c r="DA305" t="s">
        <v>154</v>
      </c>
      <c r="DB305" t="s">
        <v>242</v>
      </c>
      <c r="DE305">
        <v>1</v>
      </c>
      <c r="DF305">
        <v>1980</v>
      </c>
      <c r="DG305" t="s">
        <v>10666</v>
      </c>
      <c r="DH305">
        <v>7</v>
      </c>
      <c r="DI305" s="128" t="s">
        <v>156</v>
      </c>
      <c r="DJ3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5" s="130">
        <f>Table13[[#This Row],[JUST]]*Table13[[#This Row],[Storm Millage]]/1000</f>
        <v>0</v>
      </c>
      <c r="DL3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05" s="136">
        <f>Table13[[#This Row],[JUST]]*Table13[[#This Row],[Recreational Millage]]/1000</f>
        <v>4821.7090590894295</v>
      </c>
      <c r="DN305" s="137">
        <f>Table13[[#This Row],[Recreational Assessment]]+Table13[[#This Row],[Storm Assessment]]</f>
        <v>4821.7090590894295</v>
      </c>
      <c r="DO305" s="145" t="e">
        <f>Methodology!#REF!</f>
        <v>#REF!</v>
      </c>
      <c r="DP305" s="146" t="e">
        <f>(Table13[[#This Row],[JUST]]*Table13[[#This Row],[Ad Valorem Recreational Millage]])/1000</f>
        <v>#REF!</v>
      </c>
    </row>
    <row r="306" spans="1:120" x14ac:dyDescent="0.3">
      <c r="A306">
        <v>258</v>
      </c>
      <c r="B306">
        <v>1</v>
      </c>
      <c r="C306" s="165" t="s">
        <v>10680</v>
      </c>
      <c r="D306" t="s">
        <v>854</v>
      </c>
      <c r="E306" t="s">
        <v>1980</v>
      </c>
      <c r="F306">
        <v>10004615</v>
      </c>
      <c r="G306" s="32" t="s">
        <v>196</v>
      </c>
      <c r="H306" t="s">
        <v>299</v>
      </c>
      <c r="I306" t="s">
        <v>226</v>
      </c>
      <c r="J306">
        <v>1</v>
      </c>
      <c r="K306">
        <v>0</v>
      </c>
      <c r="L306">
        <v>0</v>
      </c>
      <c r="M306">
        <v>0.23408000000000001</v>
      </c>
      <c r="N306" t="s">
        <v>135</v>
      </c>
      <c r="O306" t="s">
        <v>136</v>
      </c>
      <c r="S306" t="s">
        <v>140</v>
      </c>
      <c r="V306" t="s">
        <v>205</v>
      </c>
      <c r="W306" t="s">
        <v>10681</v>
      </c>
      <c r="X306" t="s">
        <v>10682</v>
      </c>
      <c r="Y306" t="s">
        <v>10324</v>
      </c>
      <c r="AA306" t="s">
        <v>145</v>
      </c>
      <c r="AB306" t="s">
        <v>146</v>
      </c>
      <c r="AC306" s="119">
        <v>587860</v>
      </c>
      <c r="AD306">
        <v>587860</v>
      </c>
      <c r="AE306">
        <v>587860</v>
      </c>
      <c r="AF306">
        <v>0</v>
      </c>
      <c r="AG306">
        <v>587860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 s="32">
        <v>0</v>
      </c>
      <c r="AO306">
        <v>0</v>
      </c>
      <c r="AP306">
        <v>0</v>
      </c>
      <c r="AQ306">
        <v>0</v>
      </c>
      <c r="AR306">
        <v>0</v>
      </c>
      <c r="AS306">
        <v>1</v>
      </c>
      <c r="AT306">
        <v>1980</v>
      </c>
      <c r="AV306">
        <v>1496</v>
      </c>
      <c r="AW306">
        <v>1496</v>
      </c>
      <c r="AX306">
        <v>3</v>
      </c>
      <c r="AY306">
        <v>3</v>
      </c>
      <c r="AZ306">
        <v>3</v>
      </c>
      <c r="BC306" t="s">
        <v>233</v>
      </c>
      <c r="BS306" t="s">
        <v>10683</v>
      </c>
      <c r="BV306" t="s">
        <v>10684</v>
      </c>
      <c r="BX306" t="s">
        <v>2122</v>
      </c>
      <c r="BY306" t="s">
        <v>149</v>
      </c>
      <c r="BZ306" t="s">
        <v>10685</v>
      </c>
      <c r="CB306" s="27">
        <v>29099</v>
      </c>
      <c r="CC306">
        <v>102000</v>
      </c>
      <c r="CD306" t="s">
        <v>210</v>
      </c>
      <c r="CE306" t="s">
        <v>151</v>
      </c>
      <c r="CF306" t="s">
        <v>151</v>
      </c>
      <c r="CG306" t="s">
        <v>10686</v>
      </c>
      <c r="CZ306" t="s">
        <v>10687</v>
      </c>
      <c r="DA306" t="s">
        <v>154</v>
      </c>
      <c r="DB306" t="s">
        <v>242</v>
      </c>
      <c r="DE306">
        <v>1</v>
      </c>
      <c r="DF306">
        <v>1980</v>
      </c>
      <c r="DG306" t="s">
        <v>10688</v>
      </c>
      <c r="DH306">
        <v>7</v>
      </c>
      <c r="DI306" s="128" t="s">
        <v>156</v>
      </c>
      <c r="DJ3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6" s="130">
        <f>Table13[[#This Row],[JUST]]*Table13[[#This Row],[Storm Millage]]/1000</f>
        <v>0</v>
      </c>
      <c r="DL3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06" s="136">
        <f>Table13[[#This Row],[JUST]]*Table13[[#This Row],[Recreational Millage]]/1000</f>
        <v>4821.7090590894295</v>
      </c>
      <c r="DN306" s="137">
        <f>Table13[[#This Row],[Recreational Assessment]]+Table13[[#This Row],[Storm Assessment]]</f>
        <v>4821.7090590894295</v>
      </c>
      <c r="DO306" s="145" t="e">
        <f>Methodology!#REF!</f>
        <v>#REF!</v>
      </c>
      <c r="DP306" s="146" t="e">
        <f>(Table13[[#This Row],[JUST]]*Table13[[#This Row],[Ad Valorem Recreational Millage]])/1000</f>
        <v>#REF!</v>
      </c>
    </row>
    <row r="307" spans="1:120" x14ac:dyDescent="0.3">
      <c r="A307">
        <v>174</v>
      </c>
      <c r="B307">
        <v>1</v>
      </c>
      <c r="C307" s="165" t="s">
        <v>10689</v>
      </c>
      <c r="D307" t="s">
        <v>854</v>
      </c>
      <c r="E307" t="s">
        <v>1993</v>
      </c>
      <c r="F307">
        <v>10004616</v>
      </c>
      <c r="G307" s="32" t="s">
        <v>196</v>
      </c>
      <c r="H307" t="s">
        <v>299</v>
      </c>
      <c r="I307" t="s">
        <v>226</v>
      </c>
      <c r="J307">
        <v>1</v>
      </c>
      <c r="K307">
        <v>0</v>
      </c>
      <c r="L307">
        <v>0</v>
      </c>
      <c r="M307">
        <v>0.23408000000000001</v>
      </c>
      <c r="N307" t="s">
        <v>135</v>
      </c>
      <c r="O307" t="s">
        <v>136</v>
      </c>
      <c r="S307" t="s">
        <v>140</v>
      </c>
      <c r="V307" t="s">
        <v>205</v>
      </c>
      <c r="W307" t="s">
        <v>10690</v>
      </c>
      <c r="X307" t="s">
        <v>10691</v>
      </c>
      <c r="Y307" t="s">
        <v>10324</v>
      </c>
      <c r="AA307" t="s">
        <v>145</v>
      </c>
      <c r="AB307" t="s">
        <v>146</v>
      </c>
      <c r="AC307" s="119">
        <v>587860</v>
      </c>
      <c r="AD307">
        <v>587860</v>
      </c>
      <c r="AE307">
        <v>587860</v>
      </c>
      <c r="AF307">
        <v>0</v>
      </c>
      <c r="AG307">
        <v>587860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 s="32">
        <v>0</v>
      </c>
      <c r="AO307">
        <v>0</v>
      </c>
      <c r="AP307">
        <v>0</v>
      </c>
      <c r="AQ307">
        <v>0</v>
      </c>
      <c r="AR307">
        <v>0</v>
      </c>
      <c r="AS307">
        <v>1</v>
      </c>
      <c r="AT307">
        <v>1980</v>
      </c>
      <c r="AV307">
        <v>1496</v>
      </c>
      <c r="AW307">
        <v>1496</v>
      </c>
      <c r="AX307">
        <v>3</v>
      </c>
      <c r="AY307">
        <v>3</v>
      </c>
      <c r="AZ307">
        <v>3</v>
      </c>
      <c r="BC307" t="s">
        <v>233</v>
      </c>
      <c r="BS307" t="s">
        <v>10692</v>
      </c>
      <c r="BT307" t="s">
        <v>10693</v>
      </c>
      <c r="BV307" t="s">
        <v>10694</v>
      </c>
      <c r="BX307" t="s">
        <v>10695</v>
      </c>
      <c r="BY307" t="s">
        <v>638</v>
      </c>
      <c r="BZ307" t="s">
        <v>10696</v>
      </c>
      <c r="CB307" s="27">
        <v>33359</v>
      </c>
      <c r="CC307">
        <v>217000</v>
      </c>
      <c r="CD307" t="s">
        <v>210</v>
      </c>
      <c r="CE307" t="s">
        <v>151</v>
      </c>
      <c r="CF307" t="s">
        <v>151</v>
      </c>
      <c r="CG307" t="s">
        <v>10697</v>
      </c>
      <c r="CH307" s="27">
        <v>31503</v>
      </c>
      <c r="CI307">
        <v>214800</v>
      </c>
      <c r="CJ307" t="s">
        <v>210</v>
      </c>
      <c r="CK307" t="s">
        <v>151</v>
      </c>
      <c r="CL307" t="s">
        <v>151</v>
      </c>
      <c r="CM307" t="s">
        <v>10698</v>
      </c>
      <c r="CZ307" t="s">
        <v>10699</v>
      </c>
      <c r="DA307" t="s">
        <v>154</v>
      </c>
      <c r="DB307" t="s">
        <v>242</v>
      </c>
      <c r="DE307">
        <v>1</v>
      </c>
      <c r="DF307">
        <v>1980</v>
      </c>
      <c r="DG307" t="s">
        <v>10700</v>
      </c>
      <c r="DH307">
        <v>7</v>
      </c>
      <c r="DI307" s="128" t="s">
        <v>156</v>
      </c>
      <c r="DJ3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7" s="130">
        <f>Table13[[#This Row],[JUST]]*Table13[[#This Row],[Storm Millage]]/1000</f>
        <v>0</v>
      </c>
      <c r="DL3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07" s="136">
        <f>Table13[[#This Row],[JUST]]*Table13[[#This Row],[Recreational Millage]]/1000</f>
        <v>4821.7090590894295</v>
      </c>
      <c r="DN307" s="137">
        <f>Table13[[#This Row],[Recreational Assessment]]+Table13[[#This Row],[Storm Assessment]]</f>
        <v>4821.7090590894295</v>
      </c>
      <c r="DO307" s="145" t="e">
        <f>Methodology!#REF!</f>
        <v>#REF!</v>
      </c>
      <c r="DP307" s="146" t="e">
        <f>(Table13[[#This Row],[JUST]]*Table13[[#This Row],[Ad Valorem Recreational Millage]])/1000</f>
        <v>#REF!</v>
      </c>
    </row>
    <row r="308" spans="1:120" x14ac:dyDescent="0.3">
      <c r="A308">
        <v>240</v>
      </c>
      <c r="B308">
        <v>1</v>
      </c>
      <c r="C308" s="165" t="s">
        <v>10701</v>
      </c>
      <c r="D308" t="s">
        <v>854</v>
      </c>
      <c r="E308" t="s">
        <v>2007</v>
      </c>
      <c r="F308">
        <v>10004617</v>
      </c>
      <c r="G308" s="32" t="s">
        <v>196</v>
      </c>
      <c r="H308" t="s">
        <v>299</v>
      </c>
      <c r="I308" t="s">
        <v>226</v>
      </c>
      <c r="J308">
        <v>1</v>
      </c>
      <c r="K308">
        <v>0</v>
      </c>
      <c r="L308">
        <v>0</v>
      </c>
      <c r="M308">
        <v>0.23408000000000001</v>
      </c>
      <c r="N308" t="s">
        <v>135</v>
      </c>
      <c r="O308" t="s">
        <v>136</v>
      </c>
      <c r="S308" t="s">
        <v>140</v>
      </c>
      <c r="V308" t="s">
        <v>205</v>
      </c>
      <c r="W308" t="s">
        <v>10702</v>
      </c>
      <c r="X308" t="s">
        <v>10703</v>
      </c>
      <c r="Y308" t="s">
        <v>10324</v>
      </c>
      <c r="AA308" t="s">
        <v>145</v>
      </c>
      <c r="AB308" t="s">
        <v>146</v>
      </c>
      <c r="AC308" s="119">
        <v>587860</v>
      </c>
      <c r="AD308">
        <v>587860</v>
      </c>
      <c r="AE308">
        <v>587860</v>
      </c>
      <c r="AF308">
        <v>0</v>
      </c>
      <c r="AG308">
        <v>587860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 s="32">
        <v>0</v>
      </c>
      <c r="AO308">
        <v>0</v>
      </c>
      <c r="AP308">
        <v>0</v>
      </c>
      <c r="AQ308">
        <v>0</v>
      </c>
      <c r="AR308">
        <v>0</v>
      </c>
      <c r="AS308">
        <v>1</v>
      </c>
      <c r="AT308">
        <v>1980</v>
      </c>
      <c r="AV308">
        <v>1496</v>
      </c>
      <c r="AW308">
        <v>1496</v>
      </c>
      <c r="AX308">
        <v>3</v>
      </c>
      <c r="AY308">
        <v>3</v>
      </c>
      <c r="AZ308">
        <v>3</v>
      </c>
      <c r="BC308" t="s">
        <v>233</v>
      </c>
      <c r="BS308" t="s">
        <v>10704</v>
      </c>
      <c r="BV308" t="s">
        <v>9760</v>
      </c>
      <c r="BX308" t="s">
        <v>9761</v>
      </c>
      <c r="BY308" t="s">
        <v>343</v>
      </c>
      <c r="BZ308" t="s">
        <v>9762</v>
      </c>
      <c r="CB308" s="27">
        <v>33695</v>
      </c>
      <c r="CC308">
        <v>277500</v>
      </c>
      <c r="CD308" t="s">
        <v>210</v>
      </c>
      <c r="CE308" t="s">
        <v>151</v>
      </c>
      <c r="CF308" t="s">
        <v>151</v>
      </c>
      <c r="CG308" t="s">
        <v>10705</v>
      </c>
      <c r="CH308" s="27">
        <v>30560</v>
      </c>
      <c r="CI308">
        <v>220000</v>
      </c>
      <c r="CJ308" t="s">
        <v>210</v>
      </c>
      <c r="CK308" t="s">
        <v>151</v>
      </c>
      <c r="CL308" t="s">
        <v>151</v>
      </c>
      <c r="CM308" t="s">
        <v>10706</v>
      </c>
      <c r="CZ308" t="s">
        <v>10707</v>
      </c>
      <c r="DA308" t="s">
        <v>154</v>
      </c>
      <c r="DB308" t="s">
        <v>242</v>
      </c>
      <c r="DE308">
        <v>1</v>
      </c>
      <c r="DF308">
        <v>1980</v>
      </c>
      <c r="DG308" t="s">
        <v>10708</v>
      </c>
      <c r="DH308">
        <v>7</v>
      </c>
      <c r="DI308" s="128" t="s">
        <v>156</v>
      </c>
      <c r="DJ3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8" s="130">
        <f>Table13[[#This Row],[JUST]]*Table13[[#This Row],[Storm Millage]]/1000</f>
        <v>0</v>
      </c>
      <c r="DL3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08" s="136">
        <f>Table13[[#This Row],[JUST]]*Table13[[#This Row],[Recreational Millage]]/1000</f>
        <v>4821.7090590894295</v>
      </c>
      <c r="DN308" s="137">
        <f>Table13[[#This Row],[Recreational Assessment]]+Table13[[#This Row],[Storm Assessment]]</f>
        <v>4821.7090590894295</v>
      </c>
      <c r="DO308" s="145" t="e">
        <f>Methodology!#REF!</f>
        <v>#REF!</v>
      </c>
      <c r="DP308" s="146" t="e">
        <f>(Table13[[#This Row],[JUST]]*Table13[[#This Row],[Ad Valorem Recreational Millage]])/1000</f>
        <v>#REF!</v>
      </c>
    </row>
    <row r="309" spans="1:120" x14ac:dyDescent="0.3">
      <c r="A309">
        <v>532</v>
      </c>
      <c r="B309">
        <v>1</v>
      </c>
      <c r="C309" s="165" t="s">
        <v>10709</v>
      </c>
      <c r="D309" t="s">
        <v>854</v>
      </c>
      <c r="E309" t="s">
        <v>9729</v>
      </c>
      <c r="F309">
        <v>10004618</v>
      </c>
      <c r="G309" s="32" t="s">
        <v>196</v>
      </c>
      <c r="H309" t="s">
        <v>299</v>
      </c>
      <c r="I309" t="s">
        <v>226</v>
      </c>
      <c r="J309">
        <v>1</v>
      </c>
      <c r="K309">
        <v>0</v>
      </c>
      <c r="L309">
        <v>0</v>
      </c>
      <c r="M309">
        <v>0.23408000000000001</v>
      </c>
      <c r="N309" t="s">
        <v>135</v>
      </c>
      <c r="O309" t="s">
        <v>136</v>
      </c>
      <c r="S309" t="s">
        <v>140</v>
      </c>
      <c r="V309" t="s">
        <v>205</v>
      </c>
      <c r="W309" t="s">
        <v>10710</v>
      </c>
      <c r="X309" t="s">
        <v>10711</v>
      </c>
      <c r="Y309" t="s">
        <v>10324</v>
      </c>
      <c r="AA309" t="s">
        <v>145</v>
      </c>
      <c r="AB309" t="s">
        <v>146</v>
      </c>
      <c r="AC309" s="119">
        <v>587860</v>
      </c>
      <c r="AD309">
        <v>587860</v>
      </c>
      <c r="AE309">
        <v>587860</v>
      </c>
      <c r="AF309">
        <v>0</v>
      </c>
      <c r="AG309">
        <v>587860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 s="32">
        <v>0</v>
      </c>
      <c r="AO309">
        <v>0</v>
      </c>
      <c r="AP309">
        <v>0</v>
      </c>
      <c r="AQ309">
        <v>0</v>
      </c>
      <c r="AR309">
        <v>0</v>
      </c>
      <c r="AS309">
        <v>1</v>
      </c>
      <c r="AT309">
        <v>1980</v>
      </c>
      <c r="AV309">
        <v>1496</v>
      </c>
      <c r="AW309">
        <v>1496</v>
      </c>
      <c r="AX309">
        <v>3</v>
      </c>
      <c r="AY309">
        <v>3</v>
      </c>
      <c r="AZ309">
        <v>3</v>
      </c>
      <c r="BC309" t="s">
        <v>233</v>
      </c>
      <c r="BS309" t="s">
        <v>10712</v>
      </c>
      <c r="BT309" t="s">
        <v>10713</v>
      </c>
      <c r="BV309" t="s">
        <v>10714</v>
      </c>
      <c r="BX309" t="s">
        <v>3282</v>
      </c>
      <c r="BY309" t="s">
        <v>238</v>
      </c>
      <c r="BZ309" t="s">
        <v>3283</v>
      </c>
      <c r="CB309" s="27">
        <v>36879</v>
      </c>
      <c r="CC309">
        <v>400000</v>
      </c>
      <c r="CD309" t="s">
        <v>210</v>
      </c>
      <c r="CE309" t="s">
        <v>151</v>
      </c>
      <c r="CF309" t="s">
        <v>151</v>
      </c>
      <c r="CG309" t="s">
        <v>10715</v>
      </c>
      <c r="CH309" s="27">
        <v>29160</v>
      </c>
      <c r="CI309">
        <v>125000</v>
      </c>
      <c r="CJ309" t="s">
        <v>210</v>
      </c>
      <c r="CK309" t="s">
        <v>151</v>
      </c>
      <c r="CL309" t="s">
        <v>151</v>
      </c>
      <c r="CM309" t="s">
        <v>10716</v>
      </c>
      <c r="CN309" s="27">
        <v>29160</v>
      </c>
      <c r="CO309">
        <v>125000</v>
      </c>
      <c r="CP309" t="s">
        <v>210</v>
      </c>
      <c r="CQ309" t="s">
        <v>151</v>
      </c>
      <c r="CR309" t="s">
        <v>151</v>
      </c>
      <c r="CS309" t="s">
        <v>10717</v>
      </c>
      <c r="CZ309" t="s">
        <v>10718</v>
      </c>
      <c r="DA309" t="s">
        <v>154</v>
      </c>
      <c r="DB309" t="s">
        <v>242</v>
      </c>
      <c r="DE309">
        <v>1</v>
      </c>
      <c r="DF309">
        <v>1980</v>
      </c>
      <c r="DG309" t="s">
        <v>10719</v>
      </c>
      <c r="DH309">
        <v>7</v>
      </c>
      <c r="DI309" s="128" t="s">
        <v>156</v>
      </c>
      <c r="DJ3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09" s="130">
        <f>Table13[[#This Row],[JUST]]*Table13[[#This Row],[Storm Millage]]/1000</f>
        <v>0</v>
      </c>
      <c r="DL3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09" s="136">
        <f>Table13[[#This Row],[JUST]]*Table13[[#This Row],[Recreational Millage]]/1000</f>
        <v>4821.7090590894295</v>
      </c>
      <c r="DN309" s="137">
        <f>Table13[[#This Row],[Recreational Assessment]]+Table13[[#This Row],[Storm Assessment]]</f>
        <v>4821.7090590894295</v>
      </c>
      <c r="DO309" s="145" t="e">
        <f>Methodology!#REF!</f>
        <v>#REF!</v>
      </c>
      <c r="DP309" s="146" t="e">
        <f>(Table13[[#This Row],[JUST]]*Table13[[#This Row],[Ad Valorem Recreational Millage]])/1000</f>
        <v>#REF!</v>
      </c>
    </row>
    <row r="310" spans="1:120" x14ac:dyDescent="0.3">
      <c r="A310">
        <v>93</v>
      </c>
      <c r="B310">
        <v>1</v>
      </c>
      <c r="C310" s="165" t="s">
        <v>10720</v>
      </c>
      <c r="D310" t="s">
        <v>854</v>
      </c>
      <c r="E310" t="s">
        <v>9718</v>
      </c>
      <c r="F310">
        <v>10004619</v>
      </c>
      <c r="G310" s="32" t="s">
        <v>196</v>
      </c>
      <c r="H310" t="s">
        <v>299</v>
      </c>
      <c r="I310" t="s">
        <v>226</v>
      </c>
      <c r="J310">
        <v>1</v>
      </c>
      <c r="K310">
        <v>0</v>
      </c>
      <c r="L310">
        <v>0</v>
      </c>
      <c r="M310">
        <v>0.23408000000000001</v>
      </c>
      <c r="N310" t="s">
        <v>135</v>
      </c>
      <c r="O310" t="s">
        <v>136</v>
      </c>
      <c r="S310" t="s">
        <v>140</v>
      </c>
      <c r="V310" t="s">
        <v>205</v>
      </c>
      <c r="W310" t="s">
        <v>10721</v>
      </c>
      <c r="X310" t="s">
        <v>10722</v>
      </c>
      <c r="Y310" t="s">
        <v>10324</v>
      </c>
      <c r="AA310" t="s">
        <v>145</v>
      </c>
      <c r="AB310" t="s">
        <v>146</v>
      </c>
      <c r="AC310" s="119">
        <v>587860</v>
      </c>
      <c r="AD310">
        <v>587860</v>
      </c>
      <c r="AE310">
        <v>587860</v>
      </c>
      <c r="AF310">
        <v>0</v>
      </c>
      <c r="AG310">
        <v>587860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 s="32">
        <v>0</v>
      </c>
      <c r="AO310">
        <v>0</v>
      </c>
      <c r="AP310">
        <v>0</v>
      </c>
      <c r="AQ310">
        <v>0</v>
      </c>
      <c r="AR310">
        <v>0</v>
      </c>
      <c r="AS310">
        <v>1</v>
      </c>
      <c r="AT310">
        <v>1980</v>
      </c>
      <c r="AV310">
        <v>1496</v>
      </c>
      <c r="AW310">
        <v>1496</v>
      </c>
      <c r="AX310">
        <v>3</v>
      </c>
      <c r="AY310">
        <v>3</v>
      </c>
      <c r="AZ310">
        <v>3</v>
      </c>
      <c r="BC310" t="s">
        <v>233</v>
      </c>
      <c r="BS310" t="s">
        <v>10723</v>
      </c>
      <c r="BV310" t="s">
        <v>10724</v>
      </c>
      <c r="BX310" t="s">
        <v>3567</v>
      </c>
      <c r="BY310" t="s">
        <v>331</v>
      </c>
      <c r="BZ310" t="s">
        <v>10725</v>
      </c>
      <c r="CB310" s="27">
        <v>41017</v>
      </c>
      <c r="CC310">
        <v>505000</v>
      </c>
      <c r="CD310" t="s">
        <v>210</v>
      </c>
      <c r="CE310" t="s">
        <v>181</v>
      </c>
      <c r="CF310" t="s">
        <v>181</v>
      </c>
      <c r="CG310" t="s">
        <v>10726</v>
      </c>
      <c r="CH310" s="27">
        <v>36677</v>
      </c>
      <c r="CI310">
        <v>380000</v>
      </c>
      <c r="CJ310" t="s">
        <v>210</v>
      </c>
      <c r="CK310" t="s">
        <v>151</v>
      </c>
      <c r="CL310" t="s">
        <v>151</v>
      </c>
      <c r="CM310" t="s">
        <v>10727</v>
      </c>
      <c r="CN310" s="27">
        <v>32952</v>
      </c>
      <c r="CO310">
        <v>212000</v>
      </c>
      <c r="CP310" t="s">
        <v>210</v>
      </c>
      <c r="CQ310" t="s">
        <v>151</v>
      </c>
      <c r="CR310" t="s">
        <v>151</v>
      </c>
      <c r="CS310" t="s">
        <v>10728</v>
      </c>
      <c r="CZ310" t="s">
        <v>10729</v>
      </c>
      <c r="DA310" t="s">
        <v>154</v>
      </c>
      <c r="DB310" t="s">
        <v>242</v>
      </c>
      <c r="DE310">
        <v>1</v>
      </c>
      <c r="DF310">
        <v>1980</v>
      </c>
      <c r="DG310" t="s">
        <v>10730</v>
      </c>
      <c r="DH310">
        <v>7</v>
      </c>
      <c r="DI310" s="128" t="s">
        <v>156</v>
      </c>
      <c r="DJ3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0" s="130">
        <f>Table13[[#This Row],[JUST]]*Table13[[#This Row],[Storm Millage]]/1000</f>
        <v>0</v>
      </c>
      <c r="DL3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10" s="136">
        <f>Table13[[#This Row],[JUST]]*Table13[[#This Row],[Recreational Millage]]/1000</f>
        <v>4821.7090590894295</v>
      </c>
      <c r="DN310" s="137">
        <f>Table13[[#This Row],[Recreational Assessment]]+Table13[[#This Row],[Storm Assessment]]</f>
        <v>4821.7090590894295</v>
      </c>
      <c r="DO310" s="145" t="e">
        <f>Methodology!#REF!</f>
        <v>#REF!</v>
      </c>
      <c r="DP310" s="146" t="e">
        <f>(Table13[[#This Row],[JUST]]*Table13[[#This Row],[Ad Valorem Recreational Millage]])/1000</f>
        <v>#REF!</v>
      </c>
    </row>
    <row r="311" spans="1:120" x14ac:dyDescent="0.3">
      <c r="A311">
        <v>104</v>
      </c>
      <c r="B311">
        <v>1</v>
      </c>
      <c r="C311" s="165" t="s">
        <v>10731</v>
      </c>
      <c r="D311" t="s">
        <v>854</v>
      </c>
      <c r="E311" t="s">
        <v>9485</v>
      </c>
      <c r="F311">
        <v>10004620</v>
      </c>
      <c r="G311" s="32" t="s">
        <v>196</v>
      </c>
      <c r="H311" t="s">
        <v>299</v>
      </c>
      <c r="I311" t="s">
        <v>226</v>
      </c>
      <c r="J311">
        <v>1</v>
      </c>
      <c r="K311">
        <v>0</v>
      </c>
      <c r="L311">
        <v>0</v>
      </c>
      <c r="M311">
        <v>0.23408000000000001</v>
      </c>
      <c r="N311" t="s">
        <v>135</v>
      </c>
      <c r="O311" t="s">
        <v>136</v>
      </c>
      <c r="S311" t="s">
        <v>140</v>
      </c>
      <c r="V311" t="s">
        <v>205</v>
      </c>
      <c r="W311" t="s">
        <v>10732</v>
      </c>
      <c r="X311" t="s">
        <v>10733</v>
      </c>
      <c r="Y311" t="s">
        <v>10324</v>
      </c>
      <c r="AA311" t="s">
        <v>145</v>
      </c>
      <c r="AB311" t="s">
        <v>146</v>
      </c>
      <c r="AC311" s="119">
        <v>587860</v>
      </c>
      <c r="AD311">
        <v>587860</v>
      </c>
      <c r="AE311">
        <v>587860</v>
      </c>
      <c r="AF311">
        <v>0</v>
      </c>
      <c r="AG311">
        <v>587860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 s="32">
        <v>0</v>
      </c>
      <c r="AO311">
        <v>0</v>
      </c>
      <c r="AP311">
        <v>0</v>
      </c>
      <c r="AQ311">
        <v>0</v>
      </c>
      <c r="AR311">
        <v>0</v>
      </c>
      <c r="AS311">
        <v>1</v>
      </c>
      <c r="AT311">
        <v>1980</v>
      </c>
      <c r="AV311">
        <v>1496</v>
      </c>
      <c r="AW311">
        <v>1496</v>
      </c>
      <c r="AX311">
        <v>3</v>
      </c>
      <c r="AY311">
        <v>3</v>
      </c>
      <c r="AZ311">
        <v>3</v>
      </c>
      <c r="BC311" t="s">
        <v>233</v>
      </c>
      <c r="BS311" t="s">
        <v>10734</v>
      </c>
      <c r="BV311" t="s">
        <v>10735</v>
      </c>
      <c r="BX311" t="s">
        <v>10736</v>
      </c>
      <c r="BY311" t="s">
        <v>430</v>
      </c>
      <c r="BZ311" t="s">
        <v>10737</v>
      </c>
      <c r="CB311" s="27">
        <v>41299</v>
      </c>
      <c r="CC311">
        <v>450000</v>
      </c>
      <c r="CD311" t="s">
        <v>210</v>
      </c>
      <c r="CE311" t="s">
        <v>733</v>
      </c>
      <c r="CF311" t="s">
        <v>733</v>
      </c>
      <c r="CG311" t="s">
        <v>10738</v>
      </c>
      <c r="CH311" s="27">
        <v>41145</v>
      </c>
      <c r="CI311">
        <v>376000</v>
      </c>
      <c r="CJ311" t="s">
        <v>210</v>
      </c>
      <c r="CK311" t="s">
        <v>661</v>
      </c>
      <c r="CL311" t="s">
        <v>661</v>
      </c>
      <c r="CM311" t="s">
        <v>10739</v>
      </c>
      <c r="CN311" s="27">
        <v>38059</v>
      </c>
      <c r="CO311">
        <v>680000</v>
      </c>
      <c r="CP311" t="s">
        <v>210</v>
      </c>
      <c r="CQ311" t="s">
        <v>151</v>
      </c>
      <c r="CR311" t="s">
        <v>959</v>
      </c>
      <c r="CS311" t="s">
        <v>10740</v>
      </c>
      <c r="CT311" s="27">
        <v>35604</v>
      </c>
      <c r="CU311">
        <v>375000</v>
      </c>
      <c r="CV311" t="s">
        <v>210</v>
      </c>
      <c r="CW311" t="s">
        <v>151</v>
      </c>
      <c r="CX311" t="s">
        <v>181</v>
      </c>
      <c r="CY311" t="s">
        <v>10741</v>
      </c>
      <c r="CZ311" t="s">
        <v>10742</v>
      </c>
      <c r="DA311" t="s">
        <v>154</v>
      </c>
      <c r="DB311" t="s">
        <v>242</v>
      </c>
      <c r="DE311">
        <v>1</v>
      </c>
      <c r="DF311">
        <v>1980</v>
      </c>
      <c r="DG311" t="s">
        <v>10743</v>
      </c>
      <c r="DH311">
        <v>7</v>
      </c>
      <c r="DI311" s="128" t="s">
        <v>156</v>
      </c>
      <c r="DJ3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1" s="130">
        <f>Table13[[#This Row],[JUST]]*Table13[[#This Row],[Storm Millage]]/1000</f>
        <v>0</v>
      </c>
      <c r="DL3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11" s="136">
        <f>Table13[[#This Row],[JUST]]*Table13[[#This Row],[Recreational Millage]]/1000</f>
        <v>4821.7090590894295</v>
      </c>
      <c r="DN311" s="137">
        <f>Table13[[#This Row],[Recreational Assessment]]+Table13[[#This Row],[Storm Assessment]]</f>
        <v>4821.7090590894295</v>
      </c>
      <c r="DO311" s="145" t="e">
        <f>Methodology!#REF!</f>
        <v>#REF!</v>
      </c>
      <c r="DP311" s="146" t="e">
        <f>(Table13[[#This Row],[JUST]]*Table13[[#This Row],[Ad Valorem Recreational Millage]])/1000</f>
        <v>#REF!</v>
      </c>
    </row>
    <row r="312" spans="1:120" x14ac:dyDescent="0.3">
      <c r="A312">
        <v>237</v>
      </c>
      <c r="B312">
        <v>1</v>
      </c>
      <c r="C312" s="165" t="s">
        <v>11378</v>
      </c>
      <c r="D312" t="s">
        <v>777</v>
      </c>
      <c r="E312" t="s">
        <v>1933</v>
      </c>
      <c r="F312">
        <v>10004533</v>
      </c>
      <c r="G312" s="32" t="s">
        <v>196</v>
      </c>
      <c r="H312" t="s">
        <v>299</v>
      </c>
      <c r="I312" t="s">
        <v>226</v>
      </c>
      <c r="J312">
        <v>1</v>
      </c>
      <c r="K312">
        <v>0</v>
      </c>
      <c r="L312">
        <v>0</v>
      </c>
      <c r="M312">
        <v>0.12670000000000001</v>
      </c>
      <c r="N312" t="s">
        <v>135</v>
      </c>
      <c r="O312" t="s">
        <v>136</v>
      </c>
      <c r="S312" t="s">
        <v>140</v>
      </c>
      <c r="V312" t="s">
        <v>205</v>
      </c>
      <c r="W312" t="s">
        <v>11379</v>
      </c>
      <c r="X312" t="s">
        <v>11380</v>
      </c>
      <c r="Y312" t="s">
        <v>10324</v>
      </c>
      <c r="Z312" t="s">
        <v>196</v>
      </c>
      <c r="AA312" t="s">
        <v>145</v>
      </c>
      <c r="AB312" t="s">
        <v>146</v>
      </c>
      <c r="AC312" s="119">
        <v>587860</v>
      </c>
      <c r="AD312">
        <v>587860</v>
      </c>
      <c r="AE312">
        <v>587860</v>
      </c>
      <c r="AF312">
        <v>0</v>
      </c>
      <c r="AG312">
        <v>587860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 s="32">
        <v>0</v>
      </c>
      <c r="AO312">
        <v>0</v>
      </c>
      <c r="AP312">
        <v>0</v>
      </c>
      <c r="AQ312">
        <v>0</v>
      </c>
      <c r="AR312">
        <v>0</v>
      </c>
      <c r="AS312">
        <v>1</v>
      </c>
      <c r="AT312">
        <v>1979</v>
      </c>
      <c r="AV312">
        <v>1496</v>
      </c>
      <c r="AW312">
        <v>1496</v>
      </c>
      <c r="AX312">
        <v>3</v>
      </c>
      <c r="AY312">
        <v>3</v>
      </c>
      <c r="AZ312">
        <v>3</v>
      </c>
      <c r="BC312" t="s">
        <v>233</v>
      </c>
      <c r="BS312" t="s">
        <v>11381</v>
      </c>
      <c r="BT312" t="s">
        <v>11382</v>
      </c>
      <c r="BV312" t="s">
        <v>11383</v>
      </c>
      <c r="BX312" t="s">
        <v>342</v>
      </c>
      <c r="BY312" t="s">
        <v>343</v>
      </c>
      <c r="BZ312" t="s">
        <v>11384</v>
      </c>
      <c r="CB312" s="27">
        <v>44111</v>
      </c>
      <c r="CC312">
        <v>630000</v>
      </c>
      <c r="CD312" t="s">
        <v>210</v>
      </c>
      <c r="CE312" t="s">
        <v>181</v>
      </c>
      <c r="CF312" t="s">
        <v>181</v>
      </c>
      <c r="CG312" t="s">
        <v>11385</v>
      </c>
      <c r="CH312" s="27">
        <v>38617</v>
      </c>
      <c r="CI312">
        <v>830000</v>
      </c>
      <c r="CJ312" t="s">
        <v>210</v>
      </c>
      <c r="CK312" t="s">
        <v>151</v>
      </c>
      <c r="CL312" t="s">
        <v>151</v>
      </c>
      <c r="CM312" t="s">
        <v>11386</v>
      </c>
      <c r="CN312" s="27">
        <v>37589</v>
      </c>
      <c r="CO312">
        <v>580000</v>
      </c>
      <c r="CP312" t="s">
        <v>210</v>
      </c>
      <c r="CQ312" t="s">
        <v>151</v>
      </c>
      <c r="CR312" t="s">
        <v>151</v>
      </c>
      <c r="CS312" t="s">
        <v>11387</v>
      </c>
      <c r="CT312" s="27">
        <v>34121</v>
      </c>
      <c r="CU312">
        <v>285000</v>
      </c>
      <c r="CV312" t="s">
        <v>210</v>
      </c>
      <c r="CW312" t="s">
        <v>151</v>
      </c>
      <c r="CX312" t="s">
        <v>151</v>
      </c>
      <c r="CY312" t="s">
        <v>11388</v>
      </c>
      <c r="CZ312" t="s">
        <v>11389</v>
      </c>
      <c r="DA312" t="s">
        <v>154</v>
      </c>
      <c r="DB312" t="s">
        <v>242</v>
      </c>
      <c r="DE312">
        <v>1</v>
      </c>
      <c r="DF312">
        <v>1980</v>
      </c>
      <c r="DG312" t="s">
        <v>11390</v>
      </c>
      <c r="DH312">
        <v>7</v>
      </c>
      <c r="DI312" s="128" t="s">
        <v>156</v>
      </c>
      <c r="DJ3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2" s="130">
        <f>Table13[[#This Row],[JUST]]*Table13[[#This Row],[Storm Millage]]/1000</f>
        <v>0</v>
      </c>
      <c r="DL3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12" s="136">
        <f>Table13[[#This Row],[JUST]]*Table13[[#This Row],[Recreational Millage]]/1000</f>
        <v>4821.7090590894295</v>
      </c>
      <c r="DN312" s="137">
        <f>Table13[[#This Row],[Recreational Assessment]]+Table13[[#This Row],[Storm Assessment]]</f>
        <v>4821.7090590894295</v>
      </c>
      <c r="DO312" s="145" t="e">
        <f>Methodology!#REF!</f>
        <v>#REF!</v>
      </c>
      <c r="DP312" s="146" t="e">
        <f>(Table13[[#This Row],[JUST]]*Table13[[#This Row],[Ad Valorem Recreational Millage]])/1000</f>
        <v>#REF!</v>
      </c>
    </row>
    <row r="313" spans="1:120" x14ac:dyDescent="0.3">
      <c r="A313">
        <v>371</v>
      </c>
      <c r="B313">
        <v>1</v>
      </c>
      <c r="C313" s="165" t="s">
        <v>11391</v>
      </c>
      <c r="D313" t="s">
        <v>777</v>
      </c>
      <c r="E313" t="s">
        <v>1945</v>
      </c>
      <c r="F313">
        <v>10004534</v>
      </c>
      <c r="G313" s="32" t="s">
        <v>196</v>
      </c>
      <c r="H313" t="s">
        <v>299</v>
      </c>
      <c r="I313" t="s">
        <v>226</v>
      </c>
      <c r="J313">
        <v>1</v>
      </c>
      <c r="K313">
        <v>0</v>
      </c>
      <c r="L313">
        <v>0</v>
      </c>
      <c r="M313">
        <v>0.12670000000000001</v>
      </c>
      <c r="N313" t="s">
        <v>135</v>
      </c>
      <c r="O313" t="s">
        <v>136</v>
      </c>
      <c r="S313" t="s">
        <v>140</v>
      </c>
      <c r="V313" t="s">
        <v>205</v>
      </c>
      <c r="W313" t="s">
        <v>11392</v>
      </c>
      <c r="X313" t="s">
        <v>11393</v>
      </c>
      <c r="Y313" t="s">
        <v>10324</v>
      </c>
      <c r="Z313" t="s">
        <v>151</v>
      </c>
      <c r="AA313" t="s">
        <v>145</v>
      </c>
      <c r="AB313" t="s">
        <v>146</v>
      </c>
      <c r="AC313" s="119">
        <v>587860</v>
      </c>
      <c r="AD313">
        <v>587860</v>
      </c>
      <c r="AE313">
        <v>587860</v>
      </c>
      <c r="AF313">
        <v>0</v>
      </c>
      <c r="AG313">
        <v>587860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 s="32">
        <v>0</v>
      </c>
      <c r="AO313">
        <v>0</v>
      </c>
      <c r="AP313">
        <v>0</v>
      </c>
      <c r="AQ313">
        <v>0</v>
      </c>
      <c r="AR313">
        <v>0</v>
      </c>
      <c r="AS313">
        <v>1</v>
      </c>
      <c r="AT313">
        <v>1979</v>
      </c>
      <c r="AV313">
        <v>1496</v>
      </c>
      <c r="AW313">
        <v>1496</v>
      </c>
      <c r="AX313">
        <v>3</v>
      </c>
      <c r="AY313">
        <v>3</v>
      </c>
      <c r="AZ313">
        <v>3</v>
      </c>
      <c r="BC313" t="s">
        <v>233</v>
      </c>
      <c r="BS313" t="s">
        <v>11394</v>
      </c>
      <c r="BT313" t="s">
        <v>11395</v>
      </c>
      <c r="BV313" t="s">
        <v>11396</v>
      </c>
      <c r="BX313" t="s">
        <v>1182</v>
      </c>
      <c r="BY313" t="s">
        <v>264</v>
      </c>
      <c r="BZ313" t="s">
        <v>11397</v>
      </c>
      <c r="CB313" s="27">
        <v>35663</v>
      </c>
      <c r="CC313">
        <v>355000</v>
      </c>
      <c r="CD313" t="s">
        <v>210</v>
      </c>
      <c r="CE313" t="s">
        <v>151</v>
      </c>
      <c r="CF313" t="s">
        <v>181</v>
      </c>
      <c r="CG313" t="s">
        <v>11398</v>
      </c>
      <c r="CH313" s="27">
        <v>31747</v>
      </c>
      <c r="CI313">
        <v>198000</v>
      </c>
      <c r="CJ313" t="s">
        <v>210</v>
      </c>
      <c r="CK313" t="s">
        <v>181</v>
      </c>
      <c r="CL313" t="s">
        <v>181</v>
      </c>
      <c r="CM313" t="s">
        <v>11399</v>
      </c>
      <c r="CZ313" t="s">
        <v>11400</v>
      </c>
      <c r="DA313" t="s">
        <v>154</v>
      </c>
      <c r="DB313" t="s">
        <v>242</v>
      </c>
      <c r="DE313">
        <v>1</v>
      </c>
      <c r="DF313">
        <v>1980</v>
      </c>
      <c r="DG313" t="s">
        <v>11401</v>
      </c>
      <c r="DH313">
        <v>7</v>
      </c>
      <c r="DI313" s="128" t="s">
        <v>156</v>
      </c>
      <c r="DJ3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3" s="130">
        <f>Table13[[#This Row],[JUST]]*Table13[[#This Row],[Storm Millage]]/1000</f>
        <v>0</v>
      </c>
      <c r="DL3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13" s="136">
        <f>Table13[[#This Row],[JUST]]*Table13[[#This Row],[Recreational Millage]]/1000</f>
        <v>4821.7090590894295</v>
      </c>
      <c r="DN313" s="137">
        <f>Table13[[#This Row],[Recreational Assessment]]+Table13[[#This Row],[Storm Assessment]]</f>
        <v>4821.7090590894295</v>
      </c>
      <c r="DO313" s="145" t="e">
        <f>Methodology!#REF!</f>
        <v>#REF!</v>
      </c>
      <c r="DP313" s="146" t="e">
        <f>(Table13[[#This Row],[JUST]]*Table13[[#This Row],[Ad Valorem Recreational Millage]])/1000</f>
        <v>#REF!</v>
      </c>
    </row>
    <row r="314" spans="1:120" x14ac:dyDescent="0.3">
      <c r="A314">
        <v>213</v>
      </c>
      <c r="B314">
        <v>1</v>
      </c>
      <c r="C314" s="165" t="s">
        <v>11402</v>
      </c>
      <c r="D314" t="s">
        <v>777</v>
      </c>
      <c r="E314" t="s">
        <v>1957</v>
      </c>
      <c r="F314">
        <v>10004535</v>
      </c>
      <c r="G314" s="32" t="s">
        <v>196</v>
      </c>
      <c r="H314" t="s">
        <v>299</v>
      </c>
      <c r="I314" t="s">
        <v>226</v>
      </c>
      <c r="J314">
        <v>1</v>
      </c>
      <c r="K314">
        <v>0</v>
      </c>
      <c r="L314">
        <v>0</v>
      </c>
      <c r="M314">
        <v>0.12670000000000001</v>
      </c>
      <c r="N314" t="s">
        <v>135</v>
      </c>
      <c r="O314" t="s">
        <v>136</v>
      </c>
      <c r="S314" t="s">
        <v>140</v>
      </c>
      <c r="V314" t="s">
        <v>205</v>
      </c>
      <c r="W314" t="s">
        <v>11403</v>
      </c>
      <c r="X314" t="s">
        <v>11404</v>
      </c>
      <c r="Y314" t="s">
        <v>10324</v>
      </c>
      <c r="Z314" t="s">
        <v>383</v>
      </c>
      <c r="AA314" t="s">
        <v>145</v>
      </c>
      <c r="AB314" t="s">
        <v>146</v>
      </c>
      <c r="AC314" s="119">
        <v>587860</v>
      </c>
      <c r="AD314">
        <v>587860</v>
      </c>
      <c r="AE314">
        <v>587860</v>
      </c>
      <c r="AF314">
        <v>0</v>
      </c>
      <c r="AG314">
        <v>587860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 s="32">
        <v>0</v>
      </c>
      <c r="AO314">
        <v>0</v>
      </c>
      <c r="AP314">
        <v>0</v>
      </c>
      <c r="AQ314">
        <v>0</v>
      </c>
      <c r="AR314">
        <v>0</v>
      </c>
      <c r="AS314">
        <v>1</v>
      </c>
      <c r="AT314">
        <v>1979</v>
      </c>
      <c r="AV314">
        <v>1496</v>
      </c>
      <c r="AW314">
        <v>1496</v>
      </c>
      <c r="AX314">
        <v>3</v>
      </c>
      <c r="AY314">
        <v>3</v>
      </c>
      <c r="AZ314">
        <v>3</v>
      </c>
      <c r="BC314" t="s">
        <v>233</v>
      </c>
      <c r="BS314" t="s">
        <v>11405</v>
      </c>
      <c r="BV314" t="s">
        <v>11406</v>
      </c>
      <c r="BX314" t="s">
        <v>11407</v>
      </c>
      <c r="BY314" t="s">
        <v>264</v>
      </c>
      <c r="BZ314" t="s">
        <v>11408</v>
      </c>
      <c r="CB314" s="27">
        <v>41411</v>
      </c>
      <c r="CC314">
        <v>505000</v>
      </c>
      <c r="CD314" t="s">
        <v>210</v>
      </c>
      <c r="CE314" t="s">
        <v>181</v>
      </c>
      <c r="CF314" t="s">
        <v>181</v>
      </c>
      <c r="CG314" t="s">
        <v>11409</v>
      </c>
      <c r="CH314" s="27">
        <v>40086</v>
      </c>
      <c r="CI314">
        <v>535000</v>
      </c>
      <c r="CJ314" t="s">
        <v>210</v>
      </c>
      <c r="CK314" t="s">
        <v>181</v>
      </c>
      <c r="CL314" t="s">
        <v>320</v>
      </c>
      <c r="CM314" t="s">
        <v>11410</v>
      </c>
      <c r="CN314" s="27">
        <v>39864</v>
      </c>
      <c r="CO314">
        <v>625000</v>
      </c>
      <c r="CP314" t="s">
        <v>210</v>
      </c>
      <c r="CQ314" t="s">
        <v>181</v>
      </c>
      <c r="CR314" t="s">
        <v>181</v>
      </c>
      <c r="CS314" t="s">
        <v>11411</v>
      </c>
      <c r="CT314" s="27">
        <v>30498</v>
      </c>
      <c r="CU314">
        <v>210000</v>
      </c>
      <c r="CV314" t="s">
        <v>210</v>
      </c>
      <c r="CW314" t="s">
        <v>151</v>
      </c>
      <c r="CX314" t="s">
        <v>151</v>
      </c>
      <c r="CY314" t="s">
        <v>11412</v>
      </c>
      <c r="CZ314" t="s">
        <v>11413</v>
      </c>
      <c r="DA314" t="s">
        <v>154</v>
      </c>
      <c r="DB314" t="s">
        <v>242</v>
      </c>
      <c r="DE314">
        <v>1</v>
      </c>
      <c r="DF314">
        <v>1980</v>
      </c>
      <c r="DG314" t="s">
        <v>11414</v>
      </c>
      <c r="DH314">
        <v>7</v>
      </c>
      <c r="DI314" s="128" t="s">
        <v>156</v>
      </c>
      <c r="DJ3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4" s="130">
        <f>Table13[[#This Row],[JUST]]*Table13[[#This Row],[Storm Millage]]/1000</f>
        <v>0</v>
      </c>
      <c r="DL3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14" s="136">
        <f>Table13[[#This Row],[JUST]]*Table13[[#This Row],[Recreational Millage]]/1000</f>
        <v>4821.7090590894295</v>
      </c>
      <c r="DN314" s="137">
        <f>Table13[[#This Row],[Recreational Assessment]]+Table13[[#This Row],[Storm Assessment]]</f>
        <v>4821.7090590894295</v>
      </c>
      <c r="DO314" s="145" t="e">
        <f>Methodology!#REF!</f>
        <v>#REF!</v>
      </c>
      <c r="DP314" s="146" t="e">
        <f>(Table13[[#This Row],[JUST]]*Table13[[#This Row],[Ad Valorem Recreational Millage]])/1000</f>
        <v>#REF!</v>
      </c>
    </row>
    <row r="315" spans="1:120" x14ac:dyDescent="0.3">
      <c r="A315">
        <v>452</v>
      </c>
      <c r="B315">
        <v>1</v>
      </c>
      <c r="C315" s="165" t="s">
        <v>11509</v>
      </c>
      <c r="D315" t="s">
        <v>801</v>
      </c>
      <c r="E315" t="s">
        <v>9720</v>
      </c>
      <c r="F315">
        <v>10004576</v>
      </c>
      <c r="G315" s="32" t="s">
        <v>196</v>
      </c>
      <c r="H315" t="s">
        <v>299</v>
      </c>
      <c r="I315" t="s">
        <v>226</v>
      </c>
      <c r="J315">
        <v>1</v>
      </c>
      <c r="K315">
        <v>0</v>
      </c>
      <c r="L315">
        <v>0</v>
      </c>
      <c r="M315">
        <v>0.32535999999999998</v>
      </c>
      <c r="N315" t="s">
        <v>135</v>
      </c>
      <c r="O315" t="s">
        <v>136</v>
      </c>
      <c r="S315" t="s">
        <v>140</v>
      </c>
      <c r="V315" t="s">
        <v>205</v>
      </c>
      <c r="W315" t="s">
        <v>11510</v>
      </c>
      <c r="X315" t="s">
        <v>11511</v>
      </c>
      <c r="Y315" t="s">
        <v>10324</v>
      </c>
      <c r="Z315" t="s">
        <v>2904</v>
      </c>
      <c r="AA315" t="s">
        <v>145</v>
      </c>
      <c r="AB315" t="s">
        <v>146</v>
      </c>
      <c r="AC315" s="119">
        <v>587860</v>
      </c>
      <c r="AD315">
        <v>587860</v>
      </c>
      <c r="AE315">
        <v>587860</v>
      </c>
      <c r="AF315">
        <v>0</v>
      </c>
      <c r="AG315">
        <v>587860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 s="32">
        <v>0</v>
      </c>
      <c r="AO315">
        <v>0</v>
      </c>
      <c r="AP315">
        <v>0</v>
      </c>
      <c r="AQ315">
        <v>0</v>
      </c>
      <c r="AR315">
        <v>0</v>
      </c>
      <c r="AS315">
        <v>1</v>
      </c>
      <c r="AT315">
        <v>1979</v>
      </c>
      <c r="AV315">
        <v>1496</v>
      </c>
      <c r="AW315">
        <v>1496</v>
      </c>
      <c r="AX315">
        <v>3</v>
      </c>
      <c r="AY315">
        <v>3</v>
      </c>
      <c r="AZ315">
        <v>3</v>
      </c>
      <c r="BC315" t="s">
        <v>233</v>
      </c>
      <c r="BS315" t="s">
        <v>11512</v>
      </c>
      <c r="BV315" t="s">
        <v>11513</v>
      </c>
      <c r="BX315" t="s">
        <v>11514</v>
      </c>
      <c r="BY315" t="s">
        <v>238</v>
      </c>
      <c r="BZ315" t="s">
        <v>11515</v>
      </c>
      <c r="CB315" s="27">
        <v>41394</v>
      </c>
      <c r="CC315">
        <v>567000</v>
      </c>
      <c r="CD315" t="s">
        <v>210</v>
      </c>
      <c r="CE315" t="s">
        <v>181</v>
      </c>
      <c r="CF315" t="s">
        <v>181</v>
      </c>
      <c r="CG315" t="s">
        <v>11516</v>
      </c>
      <c r="CH315" s="27">
        <v>34425</v>
      </c>
      <c r="CI315">
        <v>81000</v>
      </c>
      <c r="CJ315" t="s">
        <v>210</v>
      </c>
      <c r="CK315" t="s">
        <v>181</v>
      </c>
      <c r="CL315" t="s">
        <v>181</v>
      </c>
      <c r="CM315" t="s">
        <v>11517</v>
      </c>
      <c r="CN315" s="27">
        <v>29037</v>
      </c>
      <c r="CO315">
        <v>96900</v>
      </c>
      <c r="CP315" t="s">
        <v>210</v>
      </c>
      <c r="CQ315" t="s">
        <v>151</v>
      </c>
      <c r="CR315" t="s">
        <v>151</v>
      </c>
      <c r="CS315" t="s">
        <v>11518</v>
      </c>
      <c r="CZ315" t="s">
        <v>11519</v>
      </c>
      <c r="DA315" t="s">
        <v>154</v>
      </c>
      <c r="DB315" t="s">
        <v>242</v>
      </c>
      <c r="DE315">
        <v>1</v>
      </c>
      <c r="DF315">
        <v>1980</v>
      </c>
      <c r="DG315" t="s">
        <v>11520</v>
      </c>
      <c r="DH315">
        <v>7</v>
      </c>
      <c r="DI315" s="128" t="s">
        <v>156</v>
      </c>
      <c r="DJ3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5" s="130">
        <f>Table13[[#This Row],[JUST]]*Table13[[#This Row],[Storm Millage]]/1000</f>
        <v>0</v>
      </c>
      <c r="DL3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15" s="136">
        <f>Table13[[#This Row],[JUST]]*Table13[[#This Row],[Recreational Millage]]/1000</f>
        <v>4821.7090590894295</v>
      </c>
      <c r="DN315" s="137">
        <f>Table13[[#This Row],[Recreational Assessment]]+Table13[[#This Row],[Storm Assessment]]</f>
        <v>4821.7090590894295</v>
      </c>
      <c r="DO315" s="145" t="e">
        <f>Methodology!#REF!</f>
        <v>#REF!</v>
      </c>
      <c r="DP315" s="146" t="e">
        <f>(Table13[[#This Row],[JUST]]*Table13[[#This Row],[Ad Valorem Recreational Millage]])/1000</f>
        <v>#REF!</v>
      </c>
    </row>
    <row r="316" spans="1:120" x14ac:dyDescent="0.3">
      <c r="A316">
        <v>302</v>
      </c>
      <c r="B316">
        <v>1</v>
      </c>
      <c r="C316" s="165" t="s">
        <v>11521</v>
      </c>
      <c r="D316" t="s">
        <v>801</v>
      </c>
      <c r="E316" t="s">
        <v>11522</v>
      </c>
      <c r="F316">
        <v>10004577</v>
      </c>
      <c r="G316" s="32" t="s">
        <v>196</v>
      </c>
      <c r="H316" t="s">
        <v>299</v>
      </c>
      <c r="I316" t="s">
        <v>226</v>
      </c>
      <c r="J316">
        <v>1</v>
      </c>
      <c r="K316">
        <v>0</v>
      </c>
      <c r="L316">
        <v>0</v>
      </c>
      <c r="M316">
        <v>0.32535999999999998</v>
      </c>
      <c r="N316" t="s">
        <v>135</v>
      </c>
      <c r="O316" t="s">
        <v>136</v>
      </c>
      <c r="S316" t="s">
        <v>140</v>
      </c>
      <c r="V316" t="s">
        <v>205</v>
      </c>
      <c r="W316" t="s">
        <v>11523</v>
      </c>
      <c r="X316" t="s">
        <v>11524</v>
      </c>
      <c r="Y316" t="s">
        <v>10324</v>
      </c>
      <c r="Z316" t="s">
        <v>3193</v>
      </c>
      <c r="AA316" t="s">
        <v>145</v>
      </c>
      <c r="AB316" t="s">
        <v>146</v>
      </c>
      <c r="AC316" s="119">
        <v>587860</v>
      </c>
      <c r="AD316">
        <v>587860</v>
      </c>
      <c r="AE316">
        <v>587860</v>
      </c>
      <c r="AF316">
        <v>0</v>
      </c>
      <c r="AG316">
        <v>587860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 s="32">
        <v>0</v>
      </c>
      <c r="AO316">
        <v>0</v>
      </c>
      <c r="AP316">
        <v>0</v>
      </c>
      <c r="AQ316">
        <v>0</v>
      </c>
      <c r="AR316">
        <v>0</v>
      </c>
      <c r="AS316">
        <v>1</v>
      </c>
      <c r="AT316">
        <v>1979</v>
      </c>
      <c r="AV316">
        <v>1496</v>
      </c>
      <c r="AW316">
        <v>1496</v>
      </c>
      <c r="AX316">
        <v>3</v>
      </c>
      <c r="AY316">
        <v>3</v>
      </c>
      <c r="AZ316">
        <v>3</v>
      </c>
      <c r="BC316" t="s">
        <v>233</v>
      </c>
      <c r="BS316" t="s">
        <v>11525</v>
      </c>
      <c r="BV316" t="s">
        <v>11526</v>
      </c>
      <c r="BX316" t="s">
        <v>11527</v>
      </c>
      <c r="BY316" t="s">
        <v>688</v>
      </c>
      <c r="BZ316" t="s">
        <v>11528</v>
      </c>
      <c r="CB316" s="27">
        <v>42587</v>
      </c>
      <c r="CC316">
        <v>615000</v>
      </c>
      <c r="CD316" t="s">
        <v>210</v>
      </c>
      <c r="CE316" t="s">
        <v>661</v>
      </c>
      <c r="CF316" t="s">
        <v>661</v>
      </c>
      <c r="CG316" t="s">
        <v>11529</v>
      </c>
      <c r="CH316" s="27">
        <v>29526</v>
      </c>
      <c r="CI316">
        <v>160000</v>
      </c>
      <c r="CJ316" t="s">
        <v>210</v>
      </c>
      <c r="CK316" t="s">
        <v>151</v>
      </c>
      <c r="CL316" t="s">
        <v>151</v>
      </c>
      <c r="CM316" t="s">
        <v>11530</v>
      </c>
      <c r="CZ316" t="s">
        <v>11531</v>
      </c>
      <c r="DA316" t="s">
        <v>154</v>
      </c>
      <c r="DB316" t="s">
        <v>242</v>
      </c>
      <c r="DE316">
        <v>1</v>
      </c>
      <c r="DF316">
        <v>1980</v>
      </c>
      <c r="DG316" t="s">
        <v>11532</v>
      </c>
      <c r="DH316">
        <v>7</v>
      </c>
      <c r="DI316" s="128" t="s">
        <v>156</v>
      </c>
      <c r="DJ3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6" s="130">
        <f>Table13[[#This Row],[JUST]]*Table13[[#This Row],[Storm Millage]]/1000</f>
        <v>0</v>
      </c>
      <c r="DL3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16" s="136">
        <f>Table13[[#This Row],[JUST]]*Table13[[#This Row],[Recreational Millage]]/1000</f>
        <v>4821.7090590894295</v>
      </c>
      <c r="DN316" s="137">
        <f>Table13[[#This Row],[Recreational Assessment]]+Table13[[#This Row],[Storm Assessment]]</f>
        <v>4821.7090590894295</v>
      </c>
      <c r="DO316" s="145" t="e">
        <f>Methodology!#REF!</f>
        <v>#REF!</v>
      </c>
      <c r="DP316" s="146" t="e">
        <f>(Table13[[#This Row],[JUST]]*Table13[[#This Row],[Ad Valorem Recreational Millage]])/1000</f>
        <v>#REF!</v>
      </c>
    </row>
    <row r="317" spans="1:120" x14ac:dyDescent="0.3">
      <c r="A317">
        <v>125</v>
      </c>
      <c r="B317">
        <v>1</v>
      </c>
      <c r="C317" s="165" t="s">
        <v>11533</v>
      </c>
      <c r="D317" t="s">
        <v>801</v>
      </c>
      <c r="E317" t="s">
        <v>11534</v>
      </c>
      <c r="F317">
        <v>10004578</v>
      </c>
      <c r="G317" s="32" t="s">
        <v>196</v>
      </c>
      <c r="H317" t="s">
        <v>299</v>
      </c>
      <c r="I317" t="s">
        <v>226</v>
      </c>
      <c r="J317">
        <v>1</v>
      </c>
      <c r="K317">
        <v>0</v>
      </c>
      <c r="L317">
        <v>0</v>
      </c>
      <c r="M317">
        <v>0.32535999999999998</v>
      </c>
      <c r="N317" t="s">
        <v>135</v>
      </c>
      <c r="O317" t="s">
        <v>136</v>
      </c>
      <c r="S317" t="s">
        <v>140</v>
      </c>
      <c r="V317" t="s">
        <v>205</v>
      </c>
      <c r="W317" t="s">
        <v>11535</v>
      </c>
      <c r="X317" t="s">
        <v>11536</v>
      </c>
      <c r="Y317" t="s">
        <v>10324</v>
      </c>
      <c r="Z317" t="s">
        <v>320</v>
      </c>
      <c r="AA317" t="s">
        <v>145</v>
      </c>
      <c r="AB317" t="s">
        <v>146</v>
      </c>
      <c r="AC317" s="119">
        <v>587860</v>
      </c>
      <c r="AD317">
        <v>587860</v>
      </c>
      <c r="AE317">
        <v>587860</v>
      </c>
      <c r="AF317">
        <v>0</v>
      </c>
      <c r="AG317">
        <v>587860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 s="32">
        <v>0</v>
      </c>
      <c r="AO317">
        <v>0</v>
      </c>
      <c r="AP317">
        <v>0</v>
      </c>
      <c r="AQ317">
        <v>0</v>
      </c>
      <c r="AR317">
        <v>0</v>
      </c>
      <c r="AS317">
        <v>1</v>
      </c>
      <c r="AT317">
        <v>1979</v>
      </c>
      <c r="AV317">
        <v>1496</v>
      </c>
      <c r="AW317">
        <v>1496</v>
      </c>
      <c r="AX317">
        <v>3</v>
      </c>
      <c r="AY317">
        <v>3</v>
      </c>
      <c r="AZ317">
        <v>3</v>
      </c>
      <c r="BC317" t="s">
        <v>233</v>
      </c>
      <c r="BS317" t="s">
        <v>11537</v>
      </c>
      <c r="BT317" t="s">
        <v>11538</v>
      </c>
      <c r="BV317" t="s">
        <v>11539</v>
      </c>
      <c r="BX317" t="s">
        <v>11540</v>
      </c>
      <c r="BY317" t="s">
        <v>194</v>
      </c>
      <c r="BZ317" t="s">
        <v>11541</v>
      </c>
      <c r="CB317" s="27">
        <v>40865</v>
      </c>
      <c r="CC317">
        <v>550000</v>
      </c>
      <c r="CD317" t="s">
        <v>210</v>
      </c>
      <c r="CE317" t="s">
        <v>181</v>
      </c>
      <c r="CF317" t="s">
        <v>181</v>
      </c>
      <c r="CG317" t="s">
        <v>11542</v>
      </c>
      <c r="CH317" s="27">
        <v>37092</v>
      </c>
      <c r="CI317">
        <v>525000</v>
      </c>
      <c r="CJ317" t="s">
        <v>210</v>
      </c>
      <c r="CK317" t="s">
        <v>151</v>
      </c>
      <c r="CL317" t="s">
        <v>151</v>
      </c>
      <c r="CM317" t="s">
        <v>11543</v>
      </c>
      <c r="CN317" s="27">
        <v>34486</v>
      </c>
      <c r="CO317">
        <v>395000</v>
      </c>
      <c r="CP317" t="s">
        <v>210</v>
      </c>
      <c r="CQ317" t="s">
        <v>151</v>
      </c>
      <c r="CR317" t="s">
        <v>151</v>
      </c>
      <c r="CS317" t="s">
        <v>11544</v>
      </c>
      <c r="CT317" s="27">
        <v>33725</v>
      </c>
      <c r="CU317">
        <v>260000</v>
      </c>
      <c r="CV317" t="s">
        <v>210</v>
      </c>
      <c r="CW317" t="s">
        <v>151</v>
      </c>
      <c r="CX317" t="s">
        <v>151</v>
      </c>
      <c r="CY317" t="s">
        <v>11545</v>
      </c>
      <c r="CZ317" t="s">
        <v>11546</v>
      </c>
      <c r="DA317" t="s">
        <v>154</v>
      </c>
      <c r="DB317" t="s">
        <v>242</v>
      </c>
      <c r="DE317">
        <v>1</v>
      </c>
      <c r="DF317">
        <v>1980</v>
      </c>
      <c r="DG317" t="s">
        <v>11547</v>
      </c>
      <c r="DH317">
        <v>7</v>
      </c>
      <c r="DI317" s="128" t="s">
        <v>156</v>
      </c>
      <c r="DJ3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7" s="130">
        <f>Table13[[#This Row],[JUST]]*Table13[[#This Row],[Storm Millage]]/1000</f>
        <v>0</v>
      </c>
      <c r="DL3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17" s="136">
        <f>Table13[[#This Row],[JUST]]*Table13[[#This Row],[Recreational Millage]]/1000</f>
        <v>4821.7090590894295</v>
      </c>
      <c r="DN317" s="137">
        <f>Table13[[#This Row],[Recreational Assessment]]+Table13[[#This Row],[Storm Assessment]]</f>
        <v>4821.7090590894295</v>
      </c>
      <c r="DO317" s="145" t="e">
        <f>Methodology!#REF!</f>
        <v>#REF!</v>
      </c>
      <c r="DP317" s="146" t="e">
        <f>(Table13[[#This Row],[JUST]]*Table13[[#This Row],[Ad Valorem Recreational Millage]])/1000</f>
        <v>#REF!</v>
      </c>
    </row>
    <row r="318" spans="1:120" x14ac:dyDescent="0.3">
      <c r="A318">
        <v>120</v>
      </c>
      <c r="B318">
        <v>1</v>
      </c>
      <c r="C318" s="165" t="s">
        <v>11548</v>
      </c>
      <c r="D318" t="s">
        <v>801</v>
      </c>
      <c r="E318" t="s">
        <v>11549</v>
      </c>
      <c r="F318">
        <v>10004579</v>
      </c>
      <c r="G318" s="32" t="s">
        <v>196</v>
      </c>
      <c r="H318" t="s">
        <v>299</v>
      </c>
      <c r="I318" t="s">
        <v>226</v>
      </c>
      <c r="J318">
        <v>1</v>
      </c>
      <c r="K318">
        <v>0</v>
      </c>
      <c r="L318">
        <v>0</v>
      </c>
      <c r="M318">
        <v>0.32535999999999998</v>
      </c>
      <c r="N318" t="s">
        <v>135</v>
      </c>
      <c r="O318" t="s">
        <v>136</v>
      </c>
      <c r="S318" t="s">
        <v>140</v>
      </c>
      <c r="V318" t="s">
        <v>205</v>
      </c>
      <c r="W318" t="s">
        <v>11550</v>
      </c>
      <c r="X318" t="s">
        <v>11551</v>
      </c>
      <c r="Y318" t="s">
        <v>10324</v>
      </c>
      <c r="Z318" t="s">
        <v>3261</v>
      </c>
      <c r="AA318" t="s">
        <v>145</v>
      </c>
      <c r="AB318" t="s">
        <v>146</v>
      </c>
      <c r="AC318" s="119">
        <v>587860</v>
      </c>
      <c r="AD318">
        <v>587860</v>
      </c>
      <c r="AE318">
        <v>587860</v>
      </c>
      <c r="AF318">
        <v>0</v>
      </c>
      <c r="AG318">
        <v>587860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 s="32">
        <v>0</v>
      </c>
      <c r="AO318">
        <v>0</v>
      </c>
      <c r="AP318">
        <v>0</v>
      </c>
      <c r="AQ318">
        <v>0</v>
      </c>
      <c r="AR318">
        <v>0</v>
      </c>
      <c r="AS318">
        <v>1</v>
      </c>
      <c r="AT318">
        <v>1979</v>
      </c>
      <c r="AV318">
        <v>1496</v>
      </c>
      <c r="AW318">
        <v>1496</v>
      </c>
      <c r="AX318">
        <v>3</v>
      </c>
      <c r="AY318">
        <v>3</v>
      </c>
      <c r="AZ318">
        <v>3</v>
      </c>
      <c r="BC318" t="s">
        <v>233</v>
      </c>
      <c r="BS318" t="s">
        <v>11552</v>
      </c>
      <c r="BT318" t="s">
        <v>10713</v>
      </c>
      <c r="BV318" t="s">
        <v>10714</v>
      </c>
      <c r="BX318" t="s">
        <v>3282</v>
      </c>
      <c r="BY318" t="s">
        <v>238</v>
      </c>
      <c r="BZ318" t="s">
        <v>3283</v>
      </c>
      <c r="CB318" s="27">
        <v>30011</v>
      </c>
      <c r="CC318">
        <v>201200</v>
      </c>
      <c r="CD318" t="s">
        <v>210</v>
      </c>
      <c r="CE318" t="s">
        <v>151</v>
      </c>
      <c r="CF318" t="s">
        <v>151</v>
      </c>
      <c r="CG318" t="s">
        <v>11553</v>
      </c>
      <c r="CH318" s="27">
        <v>29037</v>
      </c>
      <c r="CI318">
        <v>94400</v>
      </c>
      <c r="CJ318" t="s">
        <v>210</v>
      </c>
      <c r="CK318" t="s">
        <v>151</v>
      </c>
      <c r="CL318" t="s">
        <v>151</v>
      </c>
      <c r="CM318" t="s">
        <v>11554</v>
      </c>
      <c r="CZ318" t="s">
        <v>11555</v>
      </c>
      <c r="DA318" t="s">
        <v>154</v>
      </c>
      <c r="DB318" t="s">
        <v>242</v>
      </c>
      <c r="DE318">
        <v>1</v>
      </c>
      <c r="DF318">
        <v>1980</v>
      </c>
      <c r="DG318" t="s">
        <v>11556</v>
      </c>
      <c r="DH318">
        <v>7</v>
      </c>
      <c r="DI318" s="128" t="s">
        <v>156</v>
      </c>
      <c r="DJ3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8" s="130">
        <f>Table13[[#This Row],[JUST]]*Table13[[#This Row],[Storm Millage]]/1000</f>
        <v>0</v>
      </c>
      <c r="DL3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18" s="136">
        <f>Table13[[#This Row],[JUST]]*Table13[[#This Row],[Recreational Millage]]/1000</f>
        <v>4821.7090590894295</v>
      </c>
      <c r="DN318" s="137">
        <f>Table13[[#This Row],[Recreational Assessment]]+Table13[[#This Row],[Storm Assessment]]</f>
        <v>4821.7090590894295</v>
      </c>
      <c r="DO318" s="145" t="e">
        <f>Methodology!#REF!</f>
        <v>#REF!</v>
      </c>
      <c r="DP318" s="146" t="e">
        <f>(Table13[[#This Row],[JUST]]*Table13[[#This Row],[Ad Valorem Recreational Millage]])/1000</f>
        <v>#REF!</v>
      </c>
    </row>
    <row r="319" spans="1:120" x14ac:dyDescent="0.3">
      <c r="A319">
        <v>392</v>
      </c>
      <c r="B319">
        <v>1</v>
      </c>
      <c r="C319" s="165" t="s">
        <v>11700</v>
      </c>
      <c r="D319" t="s">
        <v>158</v>
      </c>
      <c r="E319" t="s">
        <v>170</v>
      </c>
      <c r="F319">
        <v>10004004</v>
      </c>
      <c r="G319" s="32" t="s">
        <v>196</v>
      </c>
      <c r="H319" t="s">
        <v>299</v>
      </c>
      <c r="I319" t="s">
        <v>226</v>
      </c>
      <c r="J319">
        <v>1</v>
      </c>
      <c r="K319">
        <v>0</v>
      </c>
      <c r="L319">
        <v>0</v>
      </c>
      <c r="M319">
        <v>9.8360000000000003E-2</v>
      </c>
      <c r="N319" t="s">
        <v>135</v>
      </c>
      <c r="O319" t="s">
        <v>136</v>
      </c>
      <c r="S319" t="s">
        <v>140</v>
      </c>
      <c r="V319" t="s">
        <v>205</v>
      </c>
      <c r="W319" t="s">
        <v>11701</v>
      </c>
      <c r="X319" t="s">
        <v>11702</v>
      </c>
      <c r="Y319" t="s">
        <v>11703</v>
      </c>
      <c r="AA319" t="s">
        <v>145</v>
      </c>
      <c r="AB319" t="s">
        <v>146</v>
      </c>
      <c r="AC319" s="119">
        <v>587860</v>
      </c>
      <c r="AD319">
        <v>587860</v>
      </c>
      <c r="AE319">
        <v>587860</v>
      </c>
      <c r="AF319">
        <v>0</v>
      </c>
      <c r="AG319">
        <v>553534</v>
      </c>
      <c r="AH319">
        <v>4326</v>
      </c>
      <c r="AI319">
        <v>30000</v>
      </c>
      <c r="AJ319">
        <v>0</v>
      </c>
      <c r="AK319">
        <v>0</v>
      </c>
      <c r="AL319">
        <v>0</v>
      </c>
      <c r="AM319">
        <v>0</v>
      </c>
      <c r="AN319" s="32">
        <v>0</v>
      </c>
      <c r="AO319">
        <v>0</v>
      </c>
      <c r="AP319">
        <v>0</v>
      </c>
      <c r="AQ319">
        <v>0</v>
      </c>
      <c r="AR319">
        <v>0</v>
      </c>
      <c r="AS319">
        <v>1</v>
      </c>
      <c r="AT319">
        <v>1975</v>
      </c>
      <c r="AV319">
        <v>861</v>
      </c>
      <c r="AW319">
        <v>861</v>
      </c>
      <c r="AX319">
        <v>2</v>
      </c>
      <c r="AY319">
        <v>2</v>
      </c>
      <c r="AZ319">
        <v>2</v>
      </c>
      <c r="BC319" t="s">
        <v>233</v>
      </c>
      <c r="BD319" t="s">
        <v>233</v>
      </c>
      <c r="BS319" t="s">
        <v>11704</v>
      </c>
      <c r="BV319" t="s">
        <v>11705</v>
      </c>
      <c r="BX319" t="s">
        <v>11706</v>
      </c>
      <c r="BY319" t="s">
        <v>785</v>
      </c>
      <c r="BZ319" t="s">
        <v>987</v>
      </c>
      <c r="CB319" s="27">
        <v>37974</v>
      </c>
      <c r="CC319">
        <v>550000</v>
      </c>
      <c r="CD319" t="s">
        <v>210</v>
      </c>
      <c r="CE319" t="s">
        <v>151</v>
      </c>
      <c r="CF319" t="s">
        <v>151</v>
      </c>
      <c r="CG319" t="s">
        <v>11707</v>
      </c>
      <c r="CH319" s="27">
        <v>36670</v>
      </c>
      <c r="CI319">
        <v>371000</v>
      </c>
      <c r="CJ319" t="s">
        <v>210</v>
      </c>
      <c r="CK319" t="s">
        <v>151</v>
      </c>
      <c r="CL319" t="s">
        <v>151</v>
      </c>
      <c r="CM319" t="s">
        <v>11708</v>
      </c>
      <c r="CN319" s="27">
        <v>34060</v>
      </c>
      <c r="CO319">
        <v>270000</v>
      </c>
      <c r="CP319" t="s">
        <v>210</v>
      </c>
      <c r="CQ319" t="s">
        <v>151</v>
      </c>
      <c r="CR319" t="s">
        <v>151</v>
      </c>
      <c r="CS319" t="s">
        <v>11709</v>
      </c>
      <c r="CT319" s="27">
        <v>32994</v>
      </c>
      <c r="CU319">
        <v>225000</v>
      </c>
      <c r="CV319" t="s">
        <v>210</v>
      </c>
      <c r="CW319" t="s">
        <v>151</v>
      </c>
      <c r="CX319" t="s">
        <v>151</v>
      </c>
      <c r="CY319" t="s">
        <v>11710</v>
      </c>
      <c r="CZ319" t="s">
        <v>11711</v>
      </c>
      <c r="DA319" t="s">
        <v>154</v>
      </c>
      <c r="DB319" t="s">
        <v>242</v>
      </c>
      <c r="DE319">
        <v>1</v>
      </c>
      <c r="DF319">
        <v>1976</v>
      </c>
      <c r="DG319" t="s">
        <v>11712</v>
      </c>
      <c r="DH319">
        <v>7</v>
      </c>
      <c r="DI319" s="128" t="s">
        <v>156</v>
      </c>
      <c r="DJ3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19" s="130">
        <f>Table13[[#This Row],[JUST]]*Table13[[#This Row],[Storm Millage]]/1000</f>
        <v>0</v>
      </c>
      <c r="DL3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19" s="136">
        <f>Table13[[#This Row],[JUST]]*Table13[[#This Row],[Recreational Millage]]/1000</f>
        <v>4821.7090590894295</v>
      </c>
      <c r="DN319" s="137">
        <f>Table13[[#This Row],[Recreational Assessment]]+Table13[[#This Row],[Storm Assessment]]</f>
        <v>4821.7090590894295</v>
      </c>
      <c r="DO319" s="145" t="e">
        <f>Methodology!#REF!</f>
        <v>#REF!</v>
      </c>
      <c r="DP319" s="146" t="e">
        <f>(Table13[[#This Row],[JUST]]*Table13[[#This Row],[Ad Valorem Recreational Millage]])/1000</f>
        <v>#REF!</v>
      </c>
    </row>
    <row r="320" spans="1:120" x14ac:dyDescent="0.3">
      <c r="A320">
        <v>383</v>
      </c>
      <c r="B320">
        <v>1</v>
      </c>
      <c r="C320" s="165" t="s">
        <v>11746</v>
      </c>
      <c r="D320" t="s">
        <v>158</v>
      </c>
      <c r="E320" t="s">
        <v>271</v>
      </c>
      <c r="F320">
        <v>10004008</v>
      </c>
      <c r="G320" s="32" t="s">
        <v>196</v>
      </c>
      <c r="H320" t="s">
        <v>299</v>
      </c>
      <c r="I320" t="s">
        <v>226</v>
      </c>
      <c r="J320">
        <v>1</v>
      </c>
      <c r="K320">
        <v>0</v>
      </c>
      <c r="L320">
        <v>0</v>
      </c>
      <c r="M320">
        <v>9.8360000000000003E-2</v>
      </c>
      <c r="N320" t="s">
        <v>135</v>
      </c>
      <c r="O320" t="s">
        <v>136</v>
      </c>
      <c r="S320" t="s">
        <v>140</v>
      </c>
      <c r="V320" t="s">
        <v>205</v>
      </c>
      <c r="W320" t="s">
        <v>11747</v>
      </c>
      <c r="X320" t="s">
        <v>11748</v>
      </c>
      <c r="Y320" t="s">
        <v>11703</v>
      </c>
      <c r="AA320" t="s">
        <v>145</v>
      </c>
      <c r="AB320" t="s">
        <v>146</v>
      </c>
      <c r="AC320" s="119">
        <v>587860</v>
      </c>
      <c r="AD320">
        <v>587860</v>
      </c>
      <c r="AE320">
        <v>587860</v>
      </c>
      <c r="AF320">
        <v>0</v>
      </c>
      <c r="AG320">
        <v>553534</v>
      </c>
      <c r="AH320">
        <v>4326</v>
      </c>
      <c r="AI320">
        <v>30000</v>
      </c>
      <c r="AJ320">
        <v>0</v>
      </c>
      <c r="AK320">
        <v>0</v>
      </c>
      <c r="AL320">
        <v>0</v>
      </c>
      <c r="AM320">
        <v>0</v>
      </c>
      <c r="AN320" s="32">
        <v>0</v>
      </c>
      <c r="AO320">
        <v>0</v>
      </c>
      <c r="AP320">
        <v>0</v>
      </c>
      <c r="AQ320">
        <v>0</v>
      </c>
      <c r="AR320">
        <v>0</v>
      </c>
      <c r="AS320">
        <v>1</v>
      </c>
      <c r="AT320">
        <v>1975</v>
      </c>
      <c r="AV320">
        <v>861</v>
      </c>
      <c r="AW320">
        <v>861</v>
      </c>
      <c r="AX320">
        <v>2</v>
      </c>
      <c r="AY320">
        <v>2</v>
      </c>
      <c r="AZ320">
        <v>2</v>
      </c>
      <c r="BC320" t="s">
        <v>233</v>
      </c>
      <c r="BD320" t="s">
        <v>233</v>
      </c>
      <c r="BS320" t="s">
        <v>11749</v>
      </c>
      <c r="BT320" t="s">
        <v>11750</v>
      </c>
      <c r="BV320" t="s">
        <v>11751</v>
      </c>
      <c r="BX320" t="s">
        <v>9167</v>
      </c>
      <c r="BY320" t="s">
        <v>149</v>
      </c>
      <c r="BZ320" t="s">
        <v>9168</v>
      </c>
      <c r="CB320" s="27">
        <v>33055</v>
      </c>
      <c r="CC320">
        <v>112000</v>
      </c>
      <c r="CD320" t="s">
        <v>210</v>
      </c>
      <c r="CE320" t="s">
        <v>181</v>
      </c>
      <c r="CF320" t="s">
        <v>181</v>
      </c>
      <c r="CG320" t="s">
        <v>11752</v>
      </c>
      <c r="CH320" s="27">
        <v>28976</v>
      </c>
      <c r="CI320">
        <v>95000</v>
      </c>
      <c r="CJ320" t="s">
        <v>210</v>
      </c>
      <c r="CK320" t="s">
        <v>151</v>
      </c>
      <c r="CL320" t="s">
        <v>151</v>
      </c>
      <c r="CM320" t="s">
        <v>11753</v>
      </c>
      <c r="CZ320" t="s">
        <v>11754</v>
      </c>
      <c r="DA320" t="s">
        <v>154</v>
      </c>
      <c r="DB320" t="s">
        <v>242</v>
      </c>
      <c r="DE320">
        <v>1</v>
      </c>
      <c r="DF320">
        <v>1976</v>
      </c>
      <c r="DG320" t="s">
        <v>11755</v>
      </c>
      <c r="DH320">
        <v>7</v>
      </c>
      <c r="DI320" s="128" t="s">
        <v>156</v>
      </c>
      <c r="DJ3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0" s="130">
        <f>Table13[[#This Row],[JUST]]*Table13[[#This Row],[Storm Millage]]/1000</f>
        <v>0</v>
      </c>
      <c r="DL3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20" s="136">
        <f>Table13[[#This Row],[JUST]]*Table13[[#This Row],[Recreational Millage]]/1000</f>
        <v>4821.7090590894295</v>
      </c>
      <c r="DN320" s="137">
        <f>Table13[[#This Row],[Recreational Assessment]]+Table13[[#This Row],[Storm Assessment]]</f>
        <v>4821.7090590894295</v>
      </c>
      <c r="DO320" s="145" t="e">
        <f>Methodology!#REF!</f>
        <v>#REF!</v>
      </c>
      <c r="DP320" s="146" t="e">
        <f>(Table13[[#This Row],[JUST]]*Table13[[#This Row],[Ad Valorem Recreational Millage]])/1000</f>
        <v>#REF!</v>
      </c>
    </row>
    <row r="321" spans="1:120" x14ac:dyDescent="0.3">
      <c r="A321">
        <v>582</v>
      </c>
      <c r="B321">
        <v>1</v>
      </c>
      <c r="C321" s="165" t="s">
        <v>11904</v>
      </c>
      <c r="D321" t="s">
        <v>131</v>
      </c>
      <c r="E321" t="s">
        <v>413</v>
      </c>
      <c r="F321">
        <v>10004003</v>
      </c>
      <c r="G321" s="32" t="s">
        <v>196</v>
      </c>
      <c r="H321" t="s">
        <v>299</v>
      </c>
      <c r="I321" t="s">
        <v>226</v>
      </c>
      <c r="J321">
        <v>1</v>
      </c>
      <c r="K321">
        <v>0</v>
      </c>
      <c r="L321">
        <v>0</v>
      </c>
      <c r="M321">
        <v>0.10467</v>
      </c>
      <c r="N321" t="s">
        <v>135</v>
      </c>
      <c r="O321" t="s">
        <v>136</v>
      </c>
      <c r="S321" t="s">
        <v>140</v>
      </c>
      <c r="V321" t="s">
        <v>205</v>
      </c>
      <c r="W321" t="s">
        <v>11905</v>
      </c>
      <c r="X321" t="s">
        <v>11906</v>
      </c>
      <c r="Y321" t="s">
        <v>11703</v>
      </c>
      <c r="AA321" t="s">
        <v>145</v>
      </c>
      <c r="AB321" t="s">
        <v>146</v>
      </c>
      <c r="AC321" s="119">
        <v>587860</v>
      </c>
      <c r="AD321">
        <v>587860</v>
      </c>
      <c r="AE321">
        <v>587860</v>
      </c>
      <c r="AF321">
        <v>0</v>
      </c>
      <c r="AG321">
        <v>553534</v>
      </c>
      <c r="AH321">
        <v>4326</v>
      </c>
      <c r="AI321">
        <v>30000</v>
      </c>
      <c r="AJ321">
        <v>0</v>
      </c>
      <c r="AK321">
        <v>0</v>
      </c>
      <c r="AL321">
        <v>0</v>
      </c>
      <c r="AM321">
        <v>0</v>
      </c>
      <c r="AN321" s="32">
        <v>0</v>
      </c>
      <c r="AO321">
        <v>0</v>
      </c>
      <c r="AP321">
        <v>0</v>
      </c>
      <c r="AQ321">
        <v>0</v>
      </c>
      <c r="AR321">
        <v>0</v>
      </c>
      <c r="AS321">
        <v>1</v>
      </c>
      <c r="AT321">
        <v>1975</v>
      </c>
      <c r="AV321">
        <v>861</v>
      </c>
      <c r="AW321">
        <v>861</v>
      </c>
      <c r="AX321">
        <v>2</v>
      </c>
      <c r="AY321">
        <v>2</v>
      </c>
      <c r="AZ321">
        <v>2</v>
      </c>
      <c r="BC321" t="s">
        <v>233</v>
      </c>
      <c r="BD321" t="s">
        <v>233</v>
      </c>
      <c r="BS321" t="s">
        <v>11846</v>
      </c>
      <c r="BV321" t="s">
        <v>11847</v>
      </c>
      <c r="BX321" t="s">
        <v>5368</v>
      </c>
      <c r="BY321" t="s">
        <v>194</v>
      </c>
      <c r="BZ321" t="s">
        <v>5369</v>
      </c>
      <c r="CB321" s="27">
        <v>41577</v>
      </c>
      <c r="CC321">
        <v>540000</v>
      </c>
      <c r="CD321" t="s">
        <v>210</v>
      </c>
      <c r="CE321" t="s">
        <v>181</v>
      </c>
      <c r="CF321" t="s">
        <v>181</v>
      </c>
      <c r="CG321" t="s">
        <v>11907</v>
      </c>
      <c r="CH321" s="27">
        <v>37547</v>
      </c>
      <c r="CI321">
        <v>550000</v>
      </c>
      <c r="CJ321" t="s">
        <v>210</v>
      </c>
      <c r="CK321" t="s">
        <v>151</v>
      </c>
      <c r="CL321" t="s">
        <v>383</v>
      </c>
      <c r="CM321" t="s">
        <v>11908</v>
      </c>
      <c r="CN321" s="27">
        <v>36901</v>
      </c>
      <c r="CO321">
        <v>405000</v>
      </c>
      <c r="CP321" t="s">
        <v>210</v>
      </c>
      <c r="CQ321" t="s">
        <v>151</v>
      </c>
      <c r="CR321" t="s">
        <v>151</v>
      </c>
      <c r="CS321" t="s">
        <v>11909</v>
      </c>
      <c r="CT321" s="27">
        <v>35461</v>
      </c>
      <c r="CU321">
        <v>375000</v>
      </c>
      <c r="CV321" t="s">
        <v>210</v>
      </c>
      <c r="CW321" t="s">
        <v>151</v>
      </c>
      <c r="CX321" t="s">
        <v>151</v>
      </c>
      <c r="CY321" t="s">
        <v>11910</v>
      </c>
      <c r="CZ321" t="s">
        <v>11911</v>
      </c>
      <c r="DA321" t="s">
        <v>154</v>
      </c>
      <c r="DB321" t="s">
        <v>242</v>
      </c>
      <c r="DE321">
        <v>1</v>
      </c>
      <c r="DF321">
        <v>1976</v>
      </c>
      <c r="DG321" t="s">
        <v>11912</v>
      </c>
      <c r="DH321">
        <v>7</v>
      </c>
      <c r="DI321" s="128" t="s">
        <v>156</v>
      </c>
      <c r="DJ3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1" s="130">
        <f>Table13[[#This Row],[JUST]]*Table13[[#This Row],[Storm Millage]]/1000</f>
        <v>0</v>
      </c>
      <c r="DL3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21" s="136">
        <f>Table13[[#This Row],[JUST]]*Table13[[#This Row],[Recreational Millage]]/1000</f>
        <v>4821.7090590894295</v>
      </c>
      <c r="DN321" s="137">
        <f>Table13[[#This Row],[Recreational Assessment]]+Table13[[#This Row],[Storm Assessment]]</f>
        <v>4821.7090590894295</v>
      </c>
      <c r="DO321" s="145" t="e">
        <f>Methodology!#REF!</f>
        <v>#REF!</v>
      </c>
      <c r="DP321" s="146" t="e">
        <f>(Table13[[#This Row],[JUST]]*Table13[[#This Row],[Ad Valorem Recreational Millage]])/1000</f>
        <v>#REF!</v>
      </c>
    </row>
    <row r="322" spans="1:120" x14ac:dyDescent="0.3">
      <c r="A322">
        <v>22</v>
      </c>
      <c r="B322">
        <v>1</v>
      </c>
      <c r="C322" s="165" t="s">
        <v>12020</v>
      </c>
      <c r="D322" t="s">
        <v>3890</v>
      </c>
      <c r="E322" t="s">
        <v>413</v>
      </c>
      <c r="F322">
        <v>10003993</v>
      </c>
      <c r="G322" s="32" t="s">
        <v>196</v>
      </c>
      <c r="H322" t="s">
        <v>299</v>
      </c>
      <c r="I322" t="s">
        <v>226</v>
      </c>
      <c r="J322">
        <v>1</v>
      </c>
      <c r="K322">
        <v>0</v>
      </c>
      <c r="L322">
        <v>0</v>
      </c>
      <c r="M322">
        <v>0.10824</v>
      </c>
      <c r="N322" t="s">
        <v>135</v>
      </c>
      <c r="O322" t="s">
        <v>136</v>
      </c>
      <c r="S322" t="s">
        <v>140</v>
      </c>
      <c r="V322" t="s">
        <v>205</v>
      </c>
      <c r="W322" t="s">
        <v>12021</v>
      </c>
      <c r="X322" t="s">
        <v>12022</v>
      </c>
      <c r="Y322" t="s">
        <v>11703</v>
      </c>
      <c r="AA322" t="s">
        <v>145</v>
      </c>
      <c r="AB322" t="s">
        <v>146</v>
      </c>
      <c r="AC322" s="119">
        <v>587860</v>
      </c>
      <c r="AD322">
        <v>587860</v>
      </c>
      <c r="AE322">
        <v>587860</v>
      </c>
      <c r="AF322">
        <v>0</v>
      </c>
      <c r="AG322">
        <v>553534</v>
      </c>
      <c r="AH322">
        <v>4326</v>
      </c>
      <c r="AI322">
        <v>30000</v>
      </c>
      <c r="AJ322">
        <v>0</v>
      </c>
      <c r="AK322">
        <v>0</v>
      </c>
      <c r="AL322">
        <v>0</v>
      </c>
      <c r="AM322">
        <v>0</v>
      </c>
      <c r="AN322" s="32">
        <v>0</v>
      </c>
      <c r="AO322">
        <v>0</v>
      </c>
      <c r="AP322">
        <v>0</v>
      </c>
      <c r="AQ322">
        <v>0</v>
      </c>
      <c r="AR322">
        <v>0</v>
      </c>
      <c r="AS322">
        <v>1</v>
      </c>
      <c r="AT322">
        <v>1975</v>
      </c>
      <c r="AV322">
        <v>861</v>
      </c>
      <c r="AW322">
        <v>861</v>
      </c>
      <c r="AX322">
        <v>2</v>
      </c>
      <c r="AY322">
        <v>2</v>
      </c>
      <c r="AZ322">
        <v>2</v>
      </c>
      <c r="BC322" t="s">
        <v>233</v>
      </c>
      <c r="BD322" t="s">
        <v>233</v>
      </c>
      <c r="BS322" t="s">
        <v>12023</v>
      </c>
      <c r="BV322" t="s">
        <v>12024</v>
      </c>
      <c r="BX322" t="s">
        <v>12025</v>
      </c>
      <c r="BY322" t="s">
        <v>430</v>
      </c>
      <c r="BZ322" t="s">
        <v>12026</v>
      </c>
      <c r="CB322" s="27">
        <v>35278</v>
      </c>
      <c r="CC322">
        <v>385000</v>
      </c>
      <c r="CD322" t="s">
        <v>210</v>
      </c>
      <c r="CE322" t="s">
        <v>151</v>
      </c>
      <c r="CF322" t="s">
        <v>151</v>
      </c>
      <c r="CG322" t="s">
        <v>12027</v>
      </c>
      <c r="CH322" s="27">
        <v>30376</v>
      </c>
      <c r="CI322">
        <v>185000</v>
      </c>
      <c r="CJ322" t="s">
        <v>210</v>
      </c>
      <c r="CK322" t="s">
        <v>151</v>
      </c>
      <c r="CL322" t="s">
        <v>151</v>
      </c>
      <c r="CM322" t="s">
        <v>12028</v>
      </c>
      <c r="CZ322" t="s">
        <v>12029</v>
      </c>
      <c r="DA322" t="s">
        <v>154</v>
      </c>
      <c r="DB322" t="s">
        <v>242</v>
      </c>
      <c r="DE322">
        <v>1</v>
      </c>
      <c r="DF322">
        <v>1976</v>
      </c>
      <c r="DG322" t="s">
        <v>12030</v>
      </c>
      <c r="DH322">
        <v>7</v>
      </c>
      <c r="DI322" s="128" t="s">
        <v>156</v>
      </c>
      <c r="DJ3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2" s="130">
        <f>Table13[[#This Row],[JUST]]*Table13[[#This Row],[Storm Millage]]/1000</f>
        <v>0</v>
      </c>
      <c r="DL3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22" s="136">
        <f>Table13[[#This Row],[JUST]]*Table13[[#This Row],[Recreational Millage]]/1000</f>
        <v>4821.7090590894295</v>
      </c>
      <c r="DN322" s="137">
        <f>Table13[[#This Row],[Recreational Assessment]]+Table13[[#This Row],[Storm Assessment]]</f>
        <v>4821.7090590894295</v>
      </c>
      <c r="DO322" s="145" t="e">
        <f>Methodology!#REF!</f>
        <v>#REF!</v>
      </c>
      <c r="DP322" s="146" t="e">
        <f>(Table13[[#This Row],[JUST]]*Table13[[#This Row],[Ad Valorem Recreational Millage]])/1000</f>
        <v>#REF!</v>
      </c>
    </row>
    <row r="323" spans="1:120" x14ac:dyDescent="0.3">
      <c r="A323">
        <v>506</v>
      </c>
      <c r="B323">
        <v>1</v>
      </c>
      <c r="C323" s="165" t="s">
        <v>12096</v>
      </c>
      <c r="D323" t="s">
        <v>1128</v>
      </c>
      <c r="E323" t="s">
        <v>466</v>
      </c>
      <c r="F323">
        <v>10003979</v>
      </c>
      <c r="G323" s="32" t="s">
        <v>196</v>
      </c>
      <c r="H323" t="s">
        <v>299</v>
      </c>
      <c r="I323" t="s">
        <v>226</v>
      </c>
      <c r="J323">
        <v>1</v>
      </c>
      <c r="K323">
        <v>0</v>
      </c>
      <c r="L323">
        <v>0</v>
      </c>
      <c r="M323">
        <v>0.11386</v>
      </c>
      <c r="N323" t="s">
        <v>135</v>
      </c>
      <c r="O323" t="s">
        <v>136</v>
      </c>
      <c r="S323" t="s">
        <v>140</v>
      </c>
      <c r="V323" t="s">
        <v>205</v>
      </c>
      <c r="W323" t="s">
        <v>12097</v>
      </c>
      <c r="X323" t="s">
        <v>12098</v>
      </c>
      <c r="Y323" t="s">
        <v>11703</v>
      </c>
      <c r="AA323" t="s">
        <v>145</v>
      </c>
      <c r="AB323" t="s">
        <v>146</v>
      </c>
      <c r="AC323" s="119">
        <v>587860</v>
      </c>
      <c r="AD323">
        <v>587860</v>
      </c>
      <c r="AE323">
        <v>587860</v>
      </c>
      <c r="AF323">
        <v>0</v>
      </c>
      <c r="AG323">
        <v>553534</v>
      </c>
      <c r="AH323">
        <v>4326</v>
      </c>
      <c r="AI323">
        <v>30000</v>
      </c>
      <c r="AJ323">
        <v>0</v>
      </c>
      <c r="AK323">
        <v>0</v>
      </c>
      <c r="AL323">
        <v>0</v>
      </c>
      <c r="AM323">
        <v>0</v>
      </c>
      <c r="AN323" s="32">
        <v>0</v>
      </c>
      <c r="AO323">
        <v>0</v>
      </c>
      <c r="AP323">
        <v>0</v>
      </c>
      <c r="AQ323">
        <v>0</v>
      </c>
      <c r="AR323">
        <v>0</v>
      </c>
      <c r="AS323">
        <v>1</v>
      </c>
      <c r="AT323">
        <v>1975</v>
      </c>
      <c r="AV323">
        <v>861</v>
      </c>
      <c r="AW323">
        <v>861</v>
      </c>
      <c r="AX323">
        <v>2</v>
      </c>
      <c r="AY323">
        <v>2</v>
      </c>
      <c r="AZ323">
        <v>2</v>
      </c>
      <c r="BC323" t="s">
        <v>233</v>
      </c>
      <c r="BD323" t="s">
        <v>233</v>
      </c>
      <c r="BS323" t="s">
        <v>12099</v>
      </c>
      <c r="BV323" t="s">
        <v>12100</v>
      </c>
      <c r="BX323" t="s">
        <v>12101</v>
      </c>
      <c r="BY323" t="s">
        <v>430</v>
      </c>
      <c r="BZ323" t="s">
        <v>12102</v>
      </c>
      <c r="CB323" s="27">
        <v>30317</v>
      </c>
      <c r="CC323">
        <v>192500</v>
      </c>
      <c r="CD323" t="s">
        <v>210</v>
      </c>
      <c r="CE323" t="s">
        <v>151</v>
      </c>
      <c r="CF323" t="s">
        <v>151</v>
      </c>
      <c r="CG323" t="s">
        <v>12103</v>
      </c>
      <c r="CH323" s="27">
        <v>28946</v>
      </c>
      <c r="CI323">
        <v>95000</v>
      </c>
      <c r="CJ323" t="s">
        <v>210</v>
      </c>
      <c r="CK323" t="s">
        <v>151</v>
      </c>
      <c r="CL323" t="s">
        <v>151</v>
      </c>
      <c r="CM323" t="s">
        <v>12104</v>
      </c>
      <c r="CZ323" t="s">
        <v>12105</v>
      </c>
      <c r="DA323" t="s">
        <v>154</v>
      </c>
      <c r="DB323" t="s">
        <v>242</v>
      </c>
      <c r="DE323">
        <v>1</v>
      </c>
      <c r="DF323">
        <v>1976</v>
      </c>
      <c r="DG323" t="s">
        <v>12106</v>
      </c>
      <c r="DH323">
        <v>7</v>
      </c>
      <c r="DI323" s="128" t="s">
        <v>156</v>
      </c>
      <c r="DJ3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3" s="130">
        <f>Table13[[#This Row],[JUST]]*Table13[[#This Row],[Storm Millage]]/1000</f>
        <v>0</v>
      </c>
      <c r="DL3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23" s="136">
        <f>Table13[[#This Row],[JUST]]*Table13[[#This Row],[Recreational Millage]]/1000</f>
        <v>4821.7090590894295</v>
      </c>
      <c r="DN323" s="137">
        <f>Table13[[#This Row],[Recreational Assessment]]+Table13[[#This Row],[Storm Assessment]]</f>
        <v>4821.7090590894295</v>
      </c>
      <c r="DO323" s="145" t="e">
        <f>Methodology!#REF!</f>
        <v>#REF!</v>
      </c>
      <c r="DP323" s="146" t="e">
        <f>(Table13[[#This Row],[JUST]]*Table13[[#This Row],[Ad Valorem Recreational Millage]])/1000</f>
        <v>#REF!</v>
      </c>
    </row>
    <row r="324" spans="1:120" x14ac:dyDescent="0.3">
      <c r="A324">
        <v>15</v>
      </c>
      <c r="B324">
        <v>1</v>
      </c>
      <c r="C324" s="165" t="s">
        <v>12136</v>
      </c>
      <c r="D324" t="s">
        <v>1128</v>
      </c>
      <c r="E324" t="s">
        <v>413</v>
      </c>
      <c r="F324">
        <v>10003983</v>
      </c>
      <c r="G324" s="32" t="s">
        <v>196</v>
      </c>
      <c r="H324" t="s">
        <v>299</v>
      </c>
      <c r="I324" t="s">
        <v>226</v>
      </c>
      <c r="J324">
        <v>1</v>
      </c>
      <c r="K324">
        <v>0</v>
      </c>
      <c r="L324">
        <v>0</v>
      </c>
      <c r="M324">
        <v>0.11386</v>
      </c>
      <c r="N324" t="s">
        <v>135</v>
      </c>
      <c r="O324" t="s">
        <v>136</v>
      </c>
      <c r="S324" t="s">
        <v>140</v>
      </c>
      <c r="V324" t="s">
        <v>205</v>
      </c>
      <c r="W324" t="s">
        <v>12137</v>
      </c>
      <c r="X324" t="s">
        <v>12138</v>
      </c>
      <c r="Y324" t="s">
        <v>11703</v>
      </c>
      <c r="AA324" t="s">
        <v>145</v>
      </c>
      <c r="AB324" t="s">
        <v>146</v>
      </c>
      <c r="AC324" s="119">
        <v>587860</v>
      </c>
      <c r="AD324">
        <v>587860</v>
      </c>
      <c r="AE324">
        <v>587860</v>
      </c>
      <c r="AF324">
        <v>0</v>
      </c>
      <c r="AG324">
        <v>553534</v>
      </c>
      <c r="AH324">
        <v>4326</v>
      </c>
      <c r="AI324">
        <v>30000</v>
      </c>
      <c r="AJ324">
        <v>0</v>
      </c>
      <c r="AK324">
        <v>0</v>
      </c>
      <c r="AL324">
        <v>0</v>
      </c>
      <c r="AM324">
        <v>0</v>
      </c>
      <c r="AN324" s="32">
        <v>0</v>
      </c>
      <c r="AO324">
        <v>0</v>
      </c>
      <c r="AP324">
        <v>0</v>
      </c>
      <c r="AQ324">
        <v>0</v>
      </c>
      <c r="AR324">
        <v>0</v>
      </c>
      <c r="AS324">
        <v>1</v>
      </c>
      <c r="AT324">
        <v>1975</v>
      </c>
      <c r="AV324">
        <v>861</v>
      </c>
      <c r="AW324">
        <v>861</v>
      </c>
      <c r="AX324">
        <v>2</v>
      </c>
      <c r="AY324">
        <v>2</v>
      </c>
      <c r="AZ324">
        <v>2</v>
      </c>
      <c r="BC324" t="s">
        <v>233</v>
      </c>
      <c r="BD324" t="s">
        <v>233</v>
      </c>
      <c r="BS324" t="s">
        <v>12139</v>
      </c>
      <c r="BV324" t="s">
        <v>12140</v>
      </c>
      <c r="BX324" t="s">
        <v>12141</v>
      </c>
      <c r="BY324" t="s">
        <v>3450</v>
      </c>
      <c r="BZ324" t="s">
        <v>12142</v>
      </c>
      <c r="CB324" s="27">
        <v>42551</v>
      </c>
      <c r="CC324">
        <v>350000</v>
      </c>
      <c r="CD324" t="s">
        <v>210</v>
      </c>
      <c r="CE324" t="s">
        <v>320</v>
      </c>
      <c r="CF324" t="s">
        <v>320</v>
      </c>
      <c r="CG324" t="s">
        <v>12143</v>
      </c>
      <c r="CH324" s="27">
        <v>32874</v>
      </c>
      <c r="CI324">
        <v>250000</v>
      </c>
      <c r="CJ324" t="s">
        <v>210</v>
      </c>
      <c r="CK324" t="s">
        <v>151</v>
      </c>
      <c r="CL324" t="s">
        <v>151</v>
      </c>
      <c r="CM324" t="s">
        <v>12144</v>
      </c>
      <c r="CN324" s="27">
        <v>31017</v>
      </c>
      <c r="CO324">
        <v>249000</v>
      </c>
      <c r="CP324" t="s">
        <v>210</v>
      </c>
      <c r="CQ324" t="s">
        <v>181</v>
      </c>
      <c r="CR324" t="s">
        <v>181</v>
      </c>
      <c r="CS324" t="s">
        <v>12145</v>
      </c>
      <c r="CZ324" t="s">
        <v>12146</v>
      </c>
      <c r="DA324" t="s">
        <v>154</v>
      </c>
      <c r="DB324" t="s">
        <v>242</v>
      </c>
      <c r="DE324">
        <v>1</v>
      </c>
      <c r="DF324">
        <v>1976</v>
      </c>
      <c r="DG324" t="s">
        <v>12147</v>
      </c>
      <c r="DH324">
        <v>7</v>
      </c>
      <c r="DI324" s="128" t="s">
        <v>156</v>
      </c>
      <c r="DJ3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4" s="130">
        <f>Table13[[#This Row],[JUST]]*Table13[[#This Row],[Storm Millage]]/1000</f>
        <v>0</v>
      </c>
      <c r="DL3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24" s="136">
        <f>Table13[[#This Row],[JUST]]*Table13[[#This Row],[Recreational Millage]]/1000</f>
        <v>4821.7090590894295</v>
      </c>
      <c r="DN324" s="137">
        <f>Table13[[#This Row],[Recreational Assessment]]+Table13[[#This Row],[Storm Assessment]]</f>
        <v>4821.7090590894295</v>
      </c>
      <c r="DO324" s="145" t="e">
        <f>Methodology!#REF!</f>
        <v>#REF!</v>
      </c>
      <c r="DP324" s="146" t="e">
        <f>(Table13[[#This Row],[JUST]]*Table13[[#This Row],[Ad Valorem Recreational Millage]])/1000</f>
        <v>#REF!</v>
      </c>
    </row>
    <row r="325" spans="1:120" x14ac:dyDescent="0.3">
      <c r="A325">
        <v>260</v>
      </c>
      <c r="B325">
        <v>1</v>
      </c>
      <c r="C325" s="165" t="s">
        <v>11615</v>
      </c>
      <c r="D325" t="s">
        <v>801</v>
      </c>
      <c r="E325" t="s">
        <v>9964</v>
      </c>
      <c r="F325">
        <v>10004585</v>
      </c>
      <c r="G325" s="32" t="s">
        <v>196</v>
      </c>
      <c r="H325" t="s">
        <v>299</v>
      </c>
      <c r="I325" t="s">
        <v>226</v>
      </c>
      <c r="J325">
        <v>1</v>
      </c>
      <c r="K325">
        <v>0</v>
      </c>
      <c r="L325">
        <v>0</v>
      </c>
      <c r="M325">
        <v>0.32535999999999998</v>
      </c>
      <c r="N325" t="s">
        <v>135</v>
      </c>
      <c r="O325" t="s">
        <v>136</v>
      </c>
      <c r="P325" t="s">
        <v>137</v>
      </c>
      <c r="Q325" t="s">
        <v>138</v>
      </c>
      <c r="S325" t="s">
        <v>140</v>
      </c>
      <c r="V325" t="s">
        <v>205</v>
      </c>
      <c r="W325" t="s">
        <v>11616</v>
      </c>
      <c r="X325" t="s">
        <v>11617</v>
      </c>
      <c r="Y325" t="s">
        <v>10324</v>
      </c>
      <c r="Z325" t="s">
        <v>10760</v>
      </c>
      <c r="AA325" t="s">
        <v>145</v>
      </c>
      <c r="AB325" t="s">
        <v>146</v>
      </c>
      <c r="AC325" s="119">
        <v>598358</v>
      </c>
      <c r="AD325">
        <v>598358</v>
      </c>
      <c r="AE325">
        <v>598358</v>
      </c>
      <c r="AF325">
        <v>0</v>
      </c>
      <c r="AG325">
        <v>598358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 s="32">
        <v>0</v>
      </c>
      <c r="AO325">
        <v>0</v>
      </c>
      <c r="AP325">
        <v>0</v>
      </c>
      <c r="AQ325">
        <v>0</v>
      </c>
      <c r="AR325">
        <v>0</v>
      </c>
      <c r="AS325">
        <v>1</v>
      </c>
      <c r="AT325">
        <v>1979</v>
      </c>
      <c r="AV325">
        <v>1496</v>
      </c>
      <c r="AW325">
        <v>1496</v>
      </c>
      <c r="AX325">
        <v>3</v>
      </c>
      <c r="AY325">
        <v>3</v>
      </c>
      <c r="AZ325">
        <v>3</v>
      </c>
      <c r="BC325" t="s">
        <v>233</v>
      </c>
      <c r="BS325" t="s">
        <v>11618</v>
      </c>
      <c r="BV325" t="s">
        <v>11619</v>
      </c>
      <c r="BX325" t="s">
        <v>145</v>
      </c>
      <c r="BY325" t="s">
        <v>149</v>
      </c>
      <c r="BZ325" t="s">
        <v>146</v>
      </c>
      <c r="CB325" s="27">
        <v>43607</v>
      </c>
      <c r="CC325">
        <v>699000</v>
      </c>
      <c r="CD325" t="s">
        <v>210</v>
      </c>
      <c r="CE325" t="s">
        <v>181</v>
      </c>
      <c r="CF325" t="s">
        <v>181</v>
      </c>
      <c r="CG325" t="s">
        <v>11620</v>
      </c>
      <c r="CH325" s="27">
        <v>41446</v>
      </c>
      <c r="CI325">
        <v>620000</v>
      </c>
      <c r="CJ325" t="s">
        <v>210</v>
      </c>
      <c r="CK325" t="s">
        <v>181</v>
      </c>
      <c r="CL325" t="s">
        <v>181</v>
      </c>
      <c r="CM325" t="s">
        <v>11621</v>
      </c>
      <c r="CN325" s="27">
        <v>40266</v>
      </c>
      <c r="CO325">
        <v>453000</v>
      </c>
      <c r="CP325" t="s">
        <v>210</v>
      </c>
      <c r="CQ325" t="s">
        <v>661</v>
      </c>
      <c r="CR325" t="s">
        <v>661</v>
      </c>
      <c r="CS325" t="s">
        <v>11622</v>
      </c>
      <c r="CT325" s="27">
        <v>40266</v>
      </c>
      <c r="CU325">
        <v>670000</v>
      </c>
      <c r="CV325" t="s">
        <v>210</v>
      </c>
      <c r="CW325" t="s">
        <v>181</v>
      </c>
      <c r="CX325" t="s">
        <v>5643</v>
      </c>
      <c r="CY325" t="s">
        <v>11623</v>
      </c>
      <c r="CZ325" t="s">
        <v>11624</v>
      </c>
      <c r="DA325" t="s">
        <v>154</v>
      </c>
      <c r="DB325" t="s">
        <v>242</v>
      </c>
      <c r="DE325">
        <v>1</v>
      </c>
      <c r="DF325">
        <v>1980</v>
      </c>
      <c r="DG325" t="s">
        <v>11625</v>
      </c>
      <c r="DH325">
        <v>7</v>
      </c>
      <c r="DI325" s="128" t="s">
        <v>156</v>
      </c>
      <c r="DJ3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5" s="130">
        <f>Table13[[#This Row],[JUST]]*Table13[[#This Row],[Storm Millage]]/1000</f>
        <v>0</v>
      </c>
      <c r="DL3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25" s="136">
        <f>Table13[[#This Row],[JUST]]*Table13[[#This Row],[Recreational Millage]]/1000</f>
        <v>4907.8151076423519</v>
      </c>
      <c r="DN325" s="137">
        <f>Table13[[#This Row],[Recreational Assessment]]+Table13[[#This Row],[Storm Assessment]]</f>
        <v>4907.8151076423519</v>
      </c>
      <c r="DO325" s="145" t="e">
        <f>Methodology!#REF!</f>
        <v>#REF!</v>
      </c>
      <c r="DP325" s="146" t="e">
        <f>(Table13[[#This Row],[JUST]]*Table13[[#This Row],[Ad Valorem Recreational Millage]])/1000</f>
        <v>#REF!</v>
      </c>
    </row>
    <row r="326" spans="1:120" x14ac:dyDescent="0.3">
      <c r="A326">
        <v>262</v>
      </c>
      <c r="B326">
        <v>1</v>
      </c>
      <c r="C326" s="165" t="s">
        <v>11428</v>
      </c>
      <c r="D326" t="s">
        <v>777</v>
      </c>
      <c r="E326" t="s">
        <v>1980</v>
      </c>
      <c r="F326">
        <v>10004537</v>
      </c>
      <c r="G326" s="32" t="s">
        <v>196</v>
      </c>
      <c r="H326" t="s">
        <v>299</v>
      </c>
      <c r="I326" t="s">
        <v>226</v>
      </c>
      <c r="J326">
        <v>1</v>
      </c>
      <c r="K326">
        <v>0</v>
      </c>
      <c r="L326">
        <v>0</v>
      </c>
      <c r="M326">
        <v>0.12670000000000001</v>
      </c>
      <c r="N326" t="s">
        <v>135</v>
      </c>
      <c r="O326" t="s">
        <v>136</v>
      </c>
      <c r="S326" t="s">
        <v>140</v>
      </c>
      <c r="V326" t="s">
        <v>205</v>
      </c>
      <c r="W326" t="s">
        <v>11429</v>
      </c>
      <c r="X326" t="s">
        <v>11430</v>
      </c>
      <c r="Y326" t="s">
        <v>10324</v>
      </c>
      <c r="Z326" t="s">
        <v>733</v>
      </c>
      <c r="AA326" t="s">
        <v>145</v>
      </c>
      <c r="AB326" t="s">
        <v>146</v>
      </c>
      <c r="AC326" s="119">
        <v>603203</v>
      </c>
      <c r="AD326">
        <v>603203</v>
      </c>
      <c r="AE326">
        <v>603203</v>
      </c>
      <c r="AF326">
        <v>0</v>
      </c>
      <c r="AG326">
        <v>603203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 s="32">
        <v>0</v>
      </c>
      <c r="AO326">
        <v>0</v>
      </c>
      <c r="AP326">
        <v>0</v>
      </c>
      <c r="AQ326">
        <v>0</v>
      </c>
      <c r="AR326">
        <v>0</v>
      </c>
      <c r="AS326">
        <v>1</v>
      </c>
      <c r="AT326">
        <v>1979</v>
      </c>
      <c r="AV326">
        <v>1496</v>
      </c>
      <c r="AW326">
        <v>1496</v>
      </c>
      <c r="AX326">
        <v>3</v>
      </c>
      <c r="AY326">
        <v>3</v>
      </c>
      <c r="AZ326">
        <v>3</v>
      </c>
      <c r="BC326" t="s">
        <v>233</v>
      </c>
      <c r="BS326" t="s">
        <v>11431</v>
      </c>
      <c r="BT326" t="s">
        <v>11432</v>
      </c>
      <c r="BV326" t="s">
        <v>11433</v>
      </c>
      <c r="BX326" t="s">
        <v>11434</v>
      </c>
      <c r="BY326" t="s">
        <v>194</v>
      </c>
      <c r="BZ326" t="s">
        <v>11435</v>
      </c>
      <c r="CB326" s="27">
        <v>34001</v>
      </c>
      <c r="CC326">
        <v>268500</v>
      </c>
      <c r="CD326" t="s">
        <v>210</v>
      </c>
      <c r="CE326" t="s">
        <v>151</v>
      </c>
      <c r="CF326" t="s">
        <v>151</v>
      </c>
      <c r="CG326" t="s">
        <v>11436</v>
      </c>
      <c r="CH326" s="27">
        <v>32660</v>
      </c>
      <c r="CI326">
        <v>210000</v>
      </c>
      <c r="CJ326" t="s">
        <v>210</v>
      </c>
      <c r="CK326" t="s">
        <v>151</v>
      </c>
      <c r="CL326" t="s">
        <v>151</v>
      </c>
      <c r="CM326" t="s">
        <v>11437</v>
      </c>
      <c r="CZ326" t="s">
        <v>11438</v>
      </c>
      <c r="DA326" t="s">
        <v>154</v>
      </c>
      <c r="DB326" t="s">
        <v>242</v>
      </c>
      <c r="DE326">
        <v>1</v>
      </c>
      <c r="DF326">
        <v>1980</v>
      </c>
      <c r="DG326" t="s">
        <v>11439</v>
      </c>
      <c r="DH326">
        <v>7</v>
      </c>
      <c r="DI326" s="128" t="s">
        <v>156</v>
      </c>
      <c r="DJ3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6" s="130">
        <f>Table13[[#This Row],[JUST]]*Table13[[#This Row],[Storm Millage]]/1000</f>
        <v>0</v>
      </c>
      <c r="DL3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26" s="136">
        <f>Table13[[#This Row],[JUST]]*Table13[[#This Row],[Recreational Millage]]/1000</f>
        <v>4947.5544680194625</v>
      </c>
      <c r="DN326" s="137">
        <f>Table13[[#This Row],[Recreational Assessment]]+Table13[[#This Row],[Storm Assessment]]</f>
        <v>4947.5544680194625</v>
      </c>
      <c r="DO326" s="145" t="e">
        <f>Methodology!#REF!</f>
        <v>#REF!</v>
      </c>
      <c r="DP326" s="146" t="e">
        <f>(Table13[[#This Row],[JUST]]*Table13[[#This Row],[Ad Valorem Recreational Millage]])/1000</f>
        <v>#REF!</v>
      </c>
    </row>
    <row r="327" spans="1:120" x14ac:dyDescent="0.3">
      <c r="A327">
        <v>175</v>
      </c>
      <c r="B327">
        <v>1</v>
      </c>
      <c r="C327" s="165" t="s">
        <v>11557</v>
      </c>
      <c r="D327" t="s">
        <v>801</v>
      </c>
      <c r="E327" t="s">
        <v>11558</v>
      </c>
      <c r="F327">
        <v>10004580</v>
      </c>
      <c r="G327" s="32" t="s">
        <v>196</v>
      </c>
      <c r="H327" t="s">
        <v>299</v>
      </c>
      <c r="I327" t="s">
        <v>226</v>
      </c>
      <c r="J327">
        <v>1</v>
      </c>
      <c r="K327">
        <v>0</v>
      </c>
      <c r="L327">
        <v>0</v>
      </c>
      <c r="M327">
        <v>0.32535999999999998</v>
      </c>
      <c r="N327" t="s">
        <v>135</v>
      </c>
      <c r="O327" t="s">
        <v>136</v>
      </c>
      <c r="S327" t="s">
        <v>140</v>
      </c>
      <c r="V327" t="s">
        <v>205</v>
      </c>
      <c r="W327" t="s">
        <v>11559</v>
      </c>
      <c r="X327" t="s">
        <v>11560</v>
      </c>
      <c r="Y327" t="s">
        <v>10324</v>
      </c>
      <c r="Z327" t="s">
        <v>10222</v>
      </c>
      <c r="AA327" t="s">
        <v>145</v>
      </c>
      <c r="AB327" t="s">
        <v>146</v>
      </c>
      <c r="AC327" s="119">
        <v>605625</v>
      </c>
      <c r="AD327">
        <v>605625</v>
      </c>
      <c r="AE327">
        <v>605625</v>
      </c>
      <c r="AF327">
        <v>0</v>
      </c>
      <c r="AG327">
        <v>605625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 s="32">
        <v>0</v>
      </c>
      <c r="AO327">
        <v>0</v>
      </c>
      <c r="AP327">
        <v>0</v>
      </c>
      <c r="AQ327">
        <v>0</v>
      </c>
      <c r="AR327">
        <v>0</v>
      </c>
      <c r="AS327">
        <v>1</v>
      </c>
      <c r="AT327">
        <v>1979</v>
      </c>
      <c r="AV327">
        <v>1496</v>
      </c>
      <c r="AW327">
        <v>1496</v>
      </c>
      <c r="AX327">
        <v>3</v>
      </c>
      <c r="AY327">
        <v>3</v>
      </c>
      <c r="AZ327">
        <v>3</v>
      </c>
      <c r="BC327" t="s">
        <v>233</v>
      </c>
      <c r="BS327" t="s">
        <v>11561</v>
      </c>
      <c r="BT327" t="s">
        <v>11562</v>
      </c>
      <c r="BV327" t="s">
        <v>11563</v>
      </c>
      <c r="BX327" t="s">
        <v>11564</v>
      </c>
      <c r="BY327" t="s">
        <v>11565</v>
      </c>
      <c r="BZ327" t="s">
        <v>11566</v>
      </c>
      <c r="CB327" s="27">
        <v>36672</v>
      </c>
      <c r="CC327">
        <v>389000</v>
      </c>
      <c r="CD327" t="s">
        <v>210</v>
      </c>
      <c r="CE327" t="s">
        <v>151</v>
      </c>
      <c r="CF327" t="s">
        <v>151</v>
      </c>
      <c r="CG327" t="s">
        <v>11567</v>
      </c>
      <c r="CH327" s="27">
        <v>34151</v>
      </c>
      <c r="CI327">
        <v>310000</v>
      </c>
      <c r="CJ327" t="s">
        <v>210</v>
      </c>
      <c r="CK327" t="s">
        <v>151</v>
      </c>
      <c r="CL327" t="s">
        <v>151</v>
      </c>
      <c r="CM327" t="s">
        <v>11568</v>
      </c>
      <c r="CN327" s="27">
        <v>32994</v>
      </c>
      <c r="CO327">
        <v>225000</v>
      </c>
      <c r="CP327" t="s">
        <v>210</v>
      </c>
      <c r="CQ327" t="s">
        <v>151</v>
      </c>
      <c r="CR327" t="s">
        <v>151</v>
      </c>
      <c r="CS327" t="s">
        <v>11569</v>
      </c>
      <c r="CZ327" t="s">
        <v>11570</v>
      </c>
      <c r="DA327" t="s">
        <v>154</v>
      </c>
      <c r="DB327" t="s">
        <v>242</v>
      </c>
      <c r="DE327">
        <v>1</v>
      </c>
      <c r="DF327">
        <v>1980</v>
      </c>
      <c r="DG327" t="s">
        <v>11571</v>
      </c>
      <c r="DH327">
        <v>7</v>
      </c>
      <c r="DI327" s="128" t="s">
        <v>156</v>
      </c>
      <c r="DJ3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7" s="130">
        <f>Table13[[#This Row],[JUST]]*Table13[[#This Row],[Storm Millage]]/1000</f>
        <v>0</v>
      </c>
      <c r="DL3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27" s="136">
        <f>Table13[[#This Row],[JUST]]*Table13[[#This Row],[Recreational Millage]]/1000</f>
        <v>4967.4200471388349</v>
      </c>
      <c r="DN327" s="137">
        <f>Table13[[#This Row],[Recreational Assessment]]+Table13[[#This Row],[Storm Assessment]]</f>
        <v>4967.4200471388349</v>
      </c>
      <c r="DO327" s="145" t="e">
        <f>Methodology!#REF!</f>
        <v>#REF!</v>
      </c>
      <c r="DP327" s="146" t="e">
        <f>(Table13[[#This Row],[JUST]]*Table13[[#This Row],[Ad Valorem Recreational Millage]])/1000</f>
        <v>#REF!</v>
      </c>
    </row>
    <row r="328" spans="1:120" x14ac:dyDescent="0.3">
      <c r="A328">
        <v>257</v>
      </c>
      <c r="B328">
        <v>1</v>
      </c>
      <c r="C328" s="165" t="s">
        <v>10622</v>
      </c>
      <c r="D328" t="s">
        <v>854</v>
      </c>
      <c r="E328" t="s">
        <v>1921</v>
      </c>
      <c r="F328">
        <v>10004610</v>
      </c>
      <c r="G328" s="32" t="s">
        <v>196</v>
      </c>
      <c r="H328" t="s">
        <v>299</v>
      </c>
      <c r="I328" t="s">
        <v>226</v>
      </c>
      <c r="J328">
        <v>1</v>
      </c>
      <c r="K328">
        <v>0</v>
      </c>
      <c r="L328">
        <v>0</v>
      </c>
      <c r="M328">
        <v>0.23408000000000001</v>
      </c>
      <c r="N328" t="s">
        <v>135</v>
      </c>
      <c r="O328" t="s">
        <v>136</v>
      </c>
      <c r="S328" t="s">
        <v>140</v>
      </c>
      <c r="V328" t="s">
        <v>205</v>
      </c>
      <c r="W328" t="s">
        <v>10623</v>
      </c>
      <c r="X328" t="s">
        <v>10624</v>
      </c>
      <c r="Y328" t="s">
        <v>10324</v>
      </c>
      <c r="AA328" t="s">
        <v>145</v>
      </c>
      <c r="AB328" t="s">
        <v>146</v>
      </c>
      <c r="AC328" s="119">
        <v>608048</v>
      </c>
      <c r="AD328">
        <v>608048</v>
      </c>
      <c r="AE328">
        <v>608048</v>
      </c>
      <c r="AF328">
        <v>0</v>
      </c>
      <c r="AG328">
        <v>608048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 s="32">
        <v>0</v>
      </c>
      <c r="AO328">
        <v>0</v>
      </c>
      <c r="AP328">
        <v>0</v>
      </c>
      <c r="AQ328">
        <v>0</v>
      </c>
      <c r="AR328">
        <v>0</v>
      </c>
      <c r="AS328">
        <v>1</v>
      </c>
      <c r="AT328">
        <v>1980</v>
      </c>
      <c r="AV328">
        <v>1496</v>
      </c>
      <c r="AW328">
        <v>1496</v>
      </c>
      <c r="AX328">
        <v>3</v>
      </c>
      <c r="AY328">
        <v>3</v>
      </c>
      <c r="AZ328">
        <v>3</v>
      </c>
      <c r="BC328" t="s">
        <v>233</v>
      </c>
      <c r="BS328" t="s">
        <v>10625</v>
      </c>
      <c r="BV328" t="s">
        <v>10626</v>
      </c>
      <c r="BX328" t="s">
        <v>1283</v>
      </c>
      <c r="BY328" t="s">
        <v>343</v>
      </c>
      <c r="BZ328" t="s">
        <v>10627</v>
      </c>
      <c r="CB328" s="27">
        <v>42535</v>
      </c>
      <c r="CC328">
        <v>584000</v>
      </c>
      <c r="CD328" t="s">
        <v>210</v>
      </c>
      <c r="CE328" t="s">
        <v>181</v>
      </c>
      <c r="CF328" t="s">
        <v>181</v>
      </c>
      <c r="CG328" t="s">
        <v>10628</v>
      </c>
      <c r="CH328" s="27">
        <v>40634</v>
      </c>
      <c r="CI328">
        <v>525000</v>
      </c>
      <c r="CJ328" t="s">
        <v>210</v>
      </c>
      <c r="CK328" t="s">
        <v>181</v>
      </c>
      <c r="CL328" t="s">
        <v>181</v>
      </c>
      <c r="CM328" t="s">
        <v>10629</v>
      </c>
      <c r="CN328" s="27">
        <v>38639</v>
      </c>
      <c r="CO328">
        <v>790000</v>
      </c>
      <c r="CP328" t="s">
        <v>210</v>
      </c>
      <c r="CQ328" t="s">
        <v>151</v>
      </c>
      <c r="CR328" t="s">
        <v>151</v>
      </c>
      <c r="CS328" t="s">
        <v>10630</v>
      </c>
      <c r="CT328" s="27">
        <v>37333</v>
      </c>
      <c r="CU328">
        <v>150000</v>
      </c>
      <c r="CV328" t="s">
        <v>210</v>
      </c>
      <c r="CW328" t="s">
        <v>383</v>
      </c>
      <c r="CX328" t="s">
        <v>383</v>
      </c>
      <c r="CY328" t="s">
        <v>10631</v>
      </c>
      <c r="CZ328" t="s">
        <v>10632</v>
      </c>
      <c r="DA328" t="s">
        <v>154</v>
      </c>
      <c r="DB328" t="s">
        <v>242</v>
      </c>
      <c r="DE328">
        <v>1</v>
      </c>
      <c r="DF328">
        <v>1980</v>
      </c>
      <c r="DG328" t="s">
        <v>10633</v>
      </c>
      <c r="DH328">
        <v>7</v>
      </c>
      <c r="DI328" s="128" t="s">
        <v>156</v>
      </c>
      <c r="DJ3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8" s="130">
        <f>Table13[[#This Row],[JUST]]*Table13[[#This Row],[Storm Millage]]/1000</f>
        <v>0</v>
      </c>
      <c r="DL3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28" s="136">
        <f>Table13[[#This Row],[JUST]]*Table13[[#This Row],[Recreational Millage]]/1000</f>
        <v>4987.2938283965723</v>
      </c>
      <c r="DN328" s="137">
        <f>Table13[[#This Row],[Recreational Assessment]]+Table13[[#This Row],[Storm Assessment]]</f>
        <v>4987.2938283965723</v>
      </c>
      <c r="DO328" s="145" t="e">
        <f>Methodology!#REF!</f>
        <v>#REF!</v>
      </c>
      <c r="DP328" s="146" t="e">
        <f>(Table13[[#This Row],[JUST]]*Table13[[#This Row],[Ad Valorem Recreational Millage]])/1000</f>
        <v>#REF!</v>
      </c>
    </row>
    <row r="329" spans="1:120" x14ac:dyDescent="0.3">
      <c r="A329">
        <v>527</v>
      </c>
      <c r="B329">
        <v>1</v>
      </c>
      <c r="C329" s="165" t="s">
        <v>10744</v>
      </c>
      <c r="D329" t="s">
        <v>854</v>
      </c>
      <c r="E329" t="s">
        <v>9601</v>
      </c>
      <c r="F329">
        <v>10004621</v>
      </c>
      <c r="G329" s="32" t="s">
        <v>196</v>
      </c>
      <c r="H329" t="s">
        <v>299</v>
      </c>
      <c r="I329" t="s">
        <v>226</v>
      </c>
      <c r="J329">
        <v>1</v>
      </c>
      <c r="K329">
        <v>0</v>
      </c>
      <c r="L329">
        <v>0</v>
      </c>
      <c r="M329">
        <v>0.23408000000000001</v>
      </c>
      <c r="N329" t="s">
        <v>135</v>
      </c>
      <c r="O329" t="s">
        <v>136</v>
      </c>
      <c r="S329" t="s">
        <v>140</v>
      </c>
      <c r="V329" t="s">
        <v>205</v>
      </c>
      <c r="W329" t="s">
        <v>10745</v>
      </c>
      <c r="X329" t="s">
        <v>10746</v>
      </c>
      <c r="Y329" t="s">
        <v>10324</v>
      </c>
      <c r="AA329" t="s">
        <v>145</v>
      </c>
      <c r="AB329" t="s">
        <v>146</v>
      </c>
      <c r="AC329" s="119">
        <v>608048</v>
      </c>
      <c r="AD329">
        <v>608048</v>
      </c>
      <c r="AE329">
        <v>608048</v>
      </c>
      <c r="AF329">
        <v>0</v>
      </c>
      <c r="AG329">
        <v>608048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 s="32">
        <v>0</v>
      </c>
      <c r="AO329">
        <v>0</v>
      </c>
      <c r="AP329">
        <v>0</v>
      </c>
      <c r="AQ329">
        <v>0</v>
      </c>
      <c r="AR329">
        <v>0</v>
      </c>
      <c r="AS329">
        <v>1</v>
      </c>
      <c r="AT329">
        <v>1980</v>
      </c>
      <c r="AV329">
        <v>1496</v>
      </c>
      <c r="AW329">
        <v>1496</v>
      </c>
      <c r="AX329">
        <v>3</v>
      </c>
      <c r="AY329">
        <v>3</v>
      </c>
      <c r="AZ329">
        <v>3</v>
      </c>
      <c r="BC329" t="s">
        <v>233</v>
      </c>
      <c r="BS329" t="s">
        <v>10747</v>
      </c>
      <c r="BT329" t="s">
        <v>10748</v>
      </c>
      <c r="BV329" t="s">
        <v>10749</v>
      </c>
      <c r="BX329" t="s">
        <v>5801</v>
      </c>
      <c r="BY329" t="s">
        <v>688</v>
      </c>
      <c r="BZ329" t="s">
        <v>10750</v>
      </c>
      <c r="CB329" s="27">
        <v>41353</v>
      </c>
      <c r="CC329">
        <v>60000</v>
      </c>
      <c r="CD329" t="s">
        <v>210</v>
      </c>
      <c r="CE329" t="s">
        <v>178</v>
      </c>
      <c r="CF329" t="s">
        <v>178</v>
      </c>
      <c r="CG329" t="s">
        <v>10751</v>
      </c>
      <c r="CH329" s="27">
        <v>37028</v>
      </c>
      <c r="CI329">
        <v>60000</v>
      </c>
      <c r="CJ329" t="s">
        <v>210</v>
      </c>
      <c r="CK329" t="s">
        <v>383</v>
      </c>
      <c r="CL329" t="s">
        <v>383</v>
      </c>
      <c r="CM329" t="s">
        <v>10752</v>
      </c>
      <c r="CN329" s="27">
        <v>36879</v>
      </c>
      <c r="CO329">
        <v>15000</v>
      </c>
      <c r="CP329" t="s">
        <v>210</v>
      </c>
      <c r="CQ329" t="s">
        <v>383</v>
      </c>
      <c r="CR329" t="s">
        <v>383</v>
      </c>
      <c r="CS329" t="s">
        <v>10753</v>
      </c>
      <c r="CT329" s="27">
        <v>36858</v>
      </c>
      <c r="CU329">
        <v>75000</v>
      </c>
      <c r="CV329" t="s">
        <v>210</v>
      </c>
      <c r="CW329" t="s">
        <v>383</v>
      </c>
      <c r="CX329" t="s">
        <v>383</v>
      </c>
      <c r="CY329" t="s">
        <v>10754</v>
      </c>
      <c r="CZ329" t="s">
        <v>10755</v>
      </c>
      <c r="DA329" t="s">
        <v>154</v>
      </c>
      <c r="DB329" t="s">
        <v>242</v>
      </c>
      <c r="DE329">
        <v>1</v>
      </c>
      <c r="DF329">
        <v>1980</v>
      </c>
      <c r="DG329" t="s">
        <v>10756</v>
      </c>
      <c r="DH329">
        <v>7</v>
      </c>
      <c r="DI329" s="128" t="s">
        <v>156</v>
      </c>
      <c r="DJ3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29" s="130">
        <f>Table13[[#This Row],[JUST]]*Table13[[#This Row],[Storm Millage]]/1000</f>
        <v>0</v>
      </c>
      <c r="DL3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29" s="136">
        <f>Table13[[#This Row],[JUST]]*Table13[[#This Row],[Recreational Millage]]/1000</f>
        <v>4987.2938283965723</v>
      </c>
      <c r="DN329" s="137">
        <f>Table13[[#This Row],[Recreational Assessment]]+Table13[[#This Row],[Storm Assessment]]</f>
        <v>4987.2938283965723</v>
      </c>
      <c r="DO329" s="145" t="e">
        <f>Methodology!#REF!</f>
        <v>#REF!</v>
      </c>
      <c r="DP329" s="146" t="e">
        <f>(Table13[[#This Row],[JUST]]*Table13[[#This Row],[Ad Valorem Recreational Millage]])/1000</f>
        <v>#REF!</v>
      </c>
    </row>
    <row r="330" spans="1:120" x14ac:dyDescent="0.3">
      <c r="A330">
        <v>73</v>
      </c>
      <c r="B330">
        <v>1</v>
      </c>
      <c r="C330" s="165" t="s">
        <v>10644</v>
      </c>
      <c r="D330" t="s">
        <v>854</v>
      </c>
      <c r="E330" t="s">
        <v>1945</v>
      </c>
      <c r="F330">
        <v>10004612</v>
      </c>
      <c r="G330" s="32" t="s">
        <v>196</v>
      </c>
      <c r="H330" t="s">
        <v>299</v>
      </c>
      <c r="I330" t="s">
        <v>226</v>
      </c>
      <c r="J330">
        <v>1</v>
      </c>
      <c r="K330">
        <v>0</v>
      </c>
      <c r="L330">
        <v>0</v>
      </c>
      <c r="M330">
        <v>0.23408000000000001</v>
      </c>
      <c r="N330" t="s">
        <v>135</v>
      </c>
      <c r="O330" t="s">
        <v>136</v>
      </c>
      <c r="S330" t="s">
        <v>140</v>
      </c>
      <c r="V330" t="s">
        <v>205</v>
      </c>
      <c r="W330" t="s">
        <v>10645</v>
      </c>
      <c r="X330" t="s">
        <v>10646</v>
      </c>
      <c r="Y330" t="s">
        <v>10324</v>
      </c>
      <c r="AA330" t="s">
        <v>145</v>
      </c>
      <c r="AB330" t="s">
        <v>146</v>
      </c>
      <c r="AC330" s="119">
        <v>613700</v>
      </c>
      <c r="AD330">
        <v>613700</v>
      </c>
      <c r="AE330">
        <v>613700</v>
      </c>
      <c r="AF330">
        <v>0</v>
      </c>
      <c r="AG330">
        <v>613700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 s="32">
        <v>0</v>
      </c>
      <c r="AO330">
        <v>0</v>
      </c>
      <c r="AP330">
        <v>0</v>
      </c>
      <c r="AQ330">
        <v>0</v>
      </c>
      <c r="AR330">
        <v>0</v>
      </c>
      <c r="AS330">
        <v>1</v>
      </c>
      <c r="AT330">
        <v>1980</v>
      </c>
      <c r="AV330">
        <v>1496</v>
      </c>
      <c r="AW330">
        <v>1496</v>
      </c>
      <c r="AX330">
        <v>3</v>
      </c>
      <c r="AY330">
        <v>3</v>
      </c>
      <c r="AZ330">
        <v>3</v>
      </c>
      <c r="BC330" t="s">
        <v>233</v>
      </c>
      <c r="BS330" t="s">
        <v>10647</v>
      </c>
      <c r="BT330" t="s">
        <v>10648</v>
      </c>
      <c r="BV330" t="s">
        <v>10649</v>
      </c>
      <c r="BX330" t="s">
        <v>5801</v>
      </c>
      <c r="BY330" t="s">
        <v>711</v>
      </c>
      <c r="BZ330" t="s">
        <v>10650</v>
      </c>
      <c r="CB330" s="27">
        <v>36678</v>
      </c>
      <c r="CC330">
        <v>375000</v>
      </c>
      <c r="CD330" t="s">
        <v>210</v>
      </c>
      <c r="CE330" t="s">
        <v>151</v>
      </c>
      <c r="CF330" t="s">
        <v>151</v>
      </c>
      <c r="CG330" t="s">
        <v>10651</v>
      </c>
      <c r="CH330" s="27">
        <v>34366</v>
      </c>
      <c r="CI330">
        <v>345000</v>
      </c>
      <c r="CJ330" t="s">
        <v>210</v>
      </c>
      <c r="CK330" t="s">
        <v>151</v>
      </c>
      <c r="CL330" t="s">
        <v>151</v>
      </c>
      <c r="CM330" t="s">
        <v>10652</v>
      </c>
      <c r="CN330" s="27">
        <v>32874</v>
      </c>
      <c r="CO330">
        <v>220000</v>
      </c>
      <c r="CP330" t="s">
        <v>210</v>
      </c>
      <c r="CQ330" t="s">
        <v>151</v>
      </c>
      <c r="CR330" t="s">
        <v>151</v>
      </c>
      <c r="CS330" t="s">
        <v>10653</v>
      </c>
      <c r="CZ330" t="s">
        <v>10654</v>
      </c>
      <c r="DA330" t="s">
        <v>154</v>
      </c>
      <c r="DB330" t="s">
        <v>242</v>
      </c>
      <c r="DE330">
        <v>1</v>
      </c>
      <c r="DF330">
        <v>1980</v>
      </c>
      <c r="DG330" t="s">
        <v>10655</v>
      </c>
      <c r="DH330">
        <v>7</v>
      </c>
      <c r="DI330" s="128" t="s">
        <v>156</v>
      </c>
      <c r="DJ3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0" s="130">
        <f>Table13[[#This Row],[JUST]]*Table13[[#This Row],[Storm Millage]]/1000</f>
        <v>0</v>
      </c>
      <c r="DL3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30" s="136">
        <f>Table13[[#This Row],[JUST]]*Table13[[#This Row],[Recreational Millage]]/1000</f>
        <v>5033.6523144340199</v>
      </c>
      <c r="DN330" s="137">
        <f>Table13[[#This Row],[Recreational Assessment]]+Table13[[#This Row],[Storm Assessment]]</f>
        <v>5033.6523144340199</v>
      </c>
      <c r="DO330" s="145" t="e">
        <f>Methodology!#REF!</f>
        <v>#REF!</v>
      </c>
      <c r="DP330" s="146" t="e">
        <f>(Table13[[#This Row],[JUST]]*Table13[[#This Row],[Ad Valorem Recreational Millage]])/1000</f>
        <v>#REF!</v>
      </c>
    </row>
    <row r="331" spans="1:120" x14ac:dyDescent="0.3">
      <c r="A331">
        <v>299</v>
      </c>
      <c r="B331">
        <v>1</v>
      </c>
      <c r="C331" s="165" t="s">
        <v>10667</v>
      </c>
      <c r="D331" t="s">
        <v>854</v>
      </c>
      <c r="E331" t="s">
        <v>1967</v>
      </c>
      <c r="F331">
        <v>10004614</v>
      </c>
      <c r="G331" s="32" t="s">
        <v>196</v>
      </c>
      <c r="H331" t="s">
        <v>299</v>
      </c>
      <c r="I331" t="s">
        <v>226</v>
      </c>
      <c r="J331">
        <v>1</v>
      </c>
      <c r="K331">
        <v>0</v>
      </c>
      <c r="L331">
        <v>0</v>
      </c>
      <c r="M331">
        <v>0.23408000000000001</v>
      </c>
      <c r="N331" t="s">
        <v>135</v>
      </c>
      <c r="O331" t="s">
        <v>136</v>
      </c>
      <c r="S331" t="s">
        <v>140</v>
      </c>
      <c r="V331" t="s">
        <v>205</v>
      </c>
      <c r="W331" t="s">
        <v>10668</v>
      </c>
      <c r="X331" t="s">
        <v>10669</v>
      </c>
      <c r="Y331" t="s">
        <v>10324</v>
      </c>
      <c r="AA331" t="s">
        <v>145</v>
      </c>
      <c r="AB331" t="s">
        <v>146</v>
      </c>
      <c r="AC331" s="119">
        <v>613700</v>
      </c>
      <c r="AD331">
        <v>613700</v>
      </c>
      <c r="AE331">
        <v>613700</v>
      </c>
      <c r="AF331">
        <v>0</v>
      </c>
      <c r="AG331">
        <v>613700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 s="32">
        <v>0</v>
      </c>
      <c r="AO331">
        <v>0</v>
      </c>
      <c r="AP331">
        <v>0</v>
      </c>
      <c r="AQ331">
        <v>0</v>
      </c>
      <c r="AR331">
        <v>0</v>
      </c>
      <c r="AS331">
        <v>1</v>
      </c>
      <c r="AT331">
        <v>1980</v>
      </c>
      <c r="AV331">
        <v>1496</v>
      </c>
      <c r="AW331">
        <v>1496</v>
      </c>
      <c r="AX331">
        <v>3</v>
      </c>
      <c r="AY331">
        <v>3</v>
      </c>
      <c r="AZ331">
        <v>3</v>
      </c>
      <c r="BC331" t="s">
        <v>233</v>
      </c>
      <c r="BS331" t="s">
        <v>10670</v>
      </c>
      <c r="BV331" t="s">
        <v>10671</v>
      </c>
      <c r="BX331" t="s">
        <v>10672</v>
      </c>
      <c r="BY331" t="s">
        <v>264</v>
      </c>
      <c r="BZ331" t="s">
        <v>10673</v>
      </c>
      <c r="CB331" s="27">
        <v>37768</v>
      </c>
      <c r="CC331">
        <v>640000</v>
      </c>
      <c r="CD331" t="s">
        <v>210</v>
      </c>
      <c r="CE331" t="s">
        <v>151</v>
      </c>
      <c r="CF331" t="s">
        <v>151</v>
      </c>
      <c r="CG331" t="s">
        <v>10674</v>
      </c>
      <c r="CH331" s="27">
        <v>36880</v>
      </c>
      <c r="CI331">
        <v>415000</v>
      </c>
      <c r="CJ331" t="s">
        <v>210</v>
      </c>
      <c r="CK331" t="s">
        <v>151</v>
      </c>
      <c r="CL331" t="s">
        <v>151</v>
      </c>
      <c r="CM331" t="s">
        <v>10675</v>
      </c>
      <c r="CN331" s="27">
        <v>34213</v>
      </c>
      <c r="CO331">
        <v>315000</v>
      </c>
      <c r="CP331" t="s">
        <v>210</v>
      </c>
      <c r="CQ331" t="s">
        <v>151</v>
      </c>
      <c r="CR331" t="s">
        <v>151</v>
      </c>
      <c r="CS331" t="s">
        <v>10676</v>
      </c>
      <c r="CT331" s="27">
        <v>33298</v>
      </c>
      <c r="CU331">
        <v>230000</v>
      </c>
      <c r="CV331" t="s">
        <v>210</v>
      </c>
      <c r="CW331" t="s">
        <v>151</v>
      </c>
      <c r="CX331" t="s">
        <v>151</v>
      </c>
      <c r="CY331" t="s">
        <v>10677</v>
      </c>
      <c r="CZ331" t="s">
        <v>10678</v>
      </c>
      <c r="DA331" t="s">
        <v>154</v>
      </c>
      <c r="DB331" t="s">
        <v>242</v>
      </c>
      <c r="DE331">
        <v>1</v>
      </c>
      <c r="DF331">
        <v>1980</v>
      </c>
      <c r="DG331" t="s">
        <v>10679</v>
      </c>
      <c r="DH331">
        <v>7</v>
      </c>
      <c r="DI331" s="128" t="s">
        <v>156</v>
      </c>
      <c r="DJ3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1" s="130">
        <f>Table13[[#This Row],[JUST]]*Table13[[#This Row],[Storm Millage]]/1000</f>
        <v>0</v>
      </c>
      <c r="DL3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31" s="136">
        <f>Table13[[#This Row],[JUST]]*Table13[[#This Row],[Recreational Millage]]/1000</f>
        <v>5033.6523144340199</v>
      </c>
      <c r="DN331" s="137">
        <f>Table13[[#This Row],[Recreational Assessment]]+Table13[[#This Row],[Storm Assessment]]</f>
        <v>5033.6523144340199</v>
      </c>
      <c r="DO331" s="145" t="e">
        <f>Methodology!#REF!</f>
        <v>#REF!</v>
      </c>
      <c r="DP331" s="146" t="e">
        <f>(Table13[[#This Row],[JUST]]*Table13[[#This Row],[Ad Valorem Recreational Millage]])/1000</f>
        <v>#REF!</v>
      </c>
    </row>
    <row r="332" spans="1:120" x14ac:dyDescent="0.3">
      <c r="A332">
        <v>234</v>
      </c>
      <c r="B332">
        <v>1</v>
      </c>
      <c r="C332" s="165" t="s">
        <v>11440</v>
      </c>
      <c r="D332" t="s">
        <v>801</v>
      </c>
      <c r="E332" t="s">
        <v>1993</v>
      </c>
      <c r="F332">
        <v>10004570</v>
      </c>
      <c r="G332" s="32" t="s">
        <v>196</v>
      </c>
      <c r="H332" t="s">
        <v>299</v>
      </c>
      <c r="I332" t="s">
        <v>226</v>
      </c>
      <c r="J332">
        <v>1</v>
      </c>
      <c r="K332">
        <v>0</v>
      </c>
      <c r="L332">
        <v>0</v>
      </c>
      <c r="M332">
        <v>0.32535999999999998</v>
      </c>
      <c r="N332" t="s">
        <v>135</v>
      </c>
      <c r="O332" t="s">
        <v>136</v>
      </c>
      <c r="S332" t="s">
        <v>140</v>
      </c>
      <c r="V332" t="s">
        <v>205</v>
      </c>
      <c r="W332" t="s">
        <v>11441</v>
      </c>
      <c r="X332" t="s">
        <v>11442</v>
      </c>
      <c r="Y332" t="s">
        <v>10324</v>
      </c>
      <c r="Z332" t="s">
        <v>759</v>
      </c>
      <c r="AA332" t="s">
        <v>145</v>
      </c>
      <c r="AB332" t="s">
        <v>146</v>
      </c>
      <c r="AC332" s="119">
        <v>616930</v>
      </c>
      <c r="AD332">
        <v>616930</v>
      </c>
      <c r="AE332">
        <v>616930</v>
      </c>
      <c r="AF332">
        <v>0</v>
      </c>
      <c r="AG332">
        <v>616930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 s="32">
        <v>0</v>
      </c>
      <c r="AO332">
        <v>0</v>
      </c>
      <c r="AP332">
        <v>0</v>
      </c>
      <c r="AQ332">
        <v>0</v>
      </c>
      <c r="AR332">
        <v>0</v>
      </c>
      <c r="AS332">
        <v>1</v>
      </c>
      <c r="AT332">
        <v>1979</v>
      </c>
      <c r="AV332">
        <v>1496</v>
      </c>
      <c r="AW332">
        <v>1496</v>
      </c>
      <c r="AX332">
        <v>3</v>
      </c>
      <c r="AY332">
        <v>3</v>
      </c>
      <c r="AZ332">
        <v>3</v>
      </c>
      <c r="BC332" t="s">
        <v>233</v>
      </c>
      <c r="BS332" t="s">
        <v>10712</v>
      </c>
      <c r="BT332" t="s">
        <v>10713</v>
      </c>
      <c r="BV332" t="s">
        <v>10714</v>
      </c>
      <c r="BX332" t="s">
        <v>3282</v>
      </c>
      <c r="BY332" t="s">
        <v>238</v>
      </c>
      <c r="BZ332" t="s">
        <v>3283</v>
      </c>
      <c r="CB332" s="27">
        <v>31079</v>
      </c>
      <c r="CC332">
        <v>215000</v>
      </c>
      <c r="CD332" t="s">
        <v>210</v>
      </c>
      <c r="CE332" t="s">
        <v>151</v>
      </c>
      <c r="CF332" t="s">
        <v>151</v>
      </c>
      <c r="CG332" t="s">
        <v>11443</v>
      </c>
      <c r="CH332" s="27">
        <v>29556</v>
      </c>
      <c r="CI332">
        <v>187500</v>
      </c>
      <c r="CJ332" t="s">
        <v>210</v>
      </c>
      <c r="CK332" t="s">
        <v>181</v>
      </c>
      <c r="CL332" t="s">
        <v>181</v>
      </c>
      <c r="CM332" t="s">
        <v>11444</v>
      </c>
      <c r="CZ332" t="s">
        <v>11445</v>
      </c>
      <c r="DA332" t="s">
        <v>154</v>
      </c>
      <c r="DB332" t="s">
        <v>242</v>
      </c>
      <c r="DE332">
        <v>1</v>
      </c>
      <c r="DF332">
        <v>1980</v>
      </c>
      <c r="DG332" t="s">
        <v>11446</v>
      </c>
      <c r="DH332">
        <v>7</v>
      </c>
      <c r="DI332" s="128" t="s">
        <v>156</v>
      </c>
      <c r="DJ3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2" s="130">
        <f>Table13[[#This Row],[JUST]]*Table13[[#This Row],[Storm Millage]]/1000</f>
        <v>0</v>
      </c>
      <c r="DL3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32" s="136">
        <f>Table13[[#This Row],[JUST]]*Table13[[#This Row],[Recreational Millage]]/1000</f>
        <v>5060.1452213520943</v>
      </c>
      <c r="DN332" s="137">
        <f>Table13[[#This Row],[Recreational Assessment]]+Table13[[#This Row],[Storm Assessment]]</f>
        <v>5060.1452213520943</v>
      </c>
      <c r="DO332" s="145" t="e">
        <f>Methodology!#REF!</f>
        <v>#REF!</v>
      </c>
      <c r="DP332" s="146" t="e">
        <f>(Table13[[#This Row],[JUST]]*Table13[[#This Row],[Ad Valorem Recreational Millage]])/1000</f>
        <v>#REF!</v>
      </c>
    </row>
    <row r="333" spans="1:120" x14ac:dyDescent="0.3">
      <c r="A333">
        <v>709</v>
      </c>
      <c r="B333">
        <v>1</v>
      </c>
      <c r="C333" s="165" t="s">
        <v>6548</v>
      </c>
      <c r="D333" t="s">
        <v>3890</v>
      </c>
      <c r="E333" t="s">
        <v>337</v>
      </c>
      <c r="F333">
        <v>10004138</v>
      </c>
      <c r="G333" s="32" t="s">
        <v>181</v>
      </c>
      <c r="I333" t="s">
        <v>226</v>
      </c>
      <c r="J333">
        <v>1</v>
      </c>
      <c r="K333">
        <v>0</v>
      </c>
      <c r="L333">
        <v>0</v>
      </c>
      <c r="M333">
        <v>0.23200000000000001</v>
      </c>
      <c r="N333" t="s">
        <v>135</v>
      </c>
      <c r="O333" t="s">
        <v>136</v>
      </c>
      <c r="R333" t="s">
        <v>227</v>
      </c>
      <c r="S333" t="s">
        <v>140</v>
      </c>
      <c r="T333">
        <v>100</v>
      </c>
      <c r="U333" t="s">
        <v>511</v>
      </c>
      <c r="W333" t="s">
        <v>6549</v>
      </c>
      <c r="X333" t="s">
        <v>6550</v>
      </c>
      <c r="Y333" t="s">
        <v>3475</v>
      </c>
      <c r="AA333" t="s">
        <v>145</v>
      </c>
      <c r="AB333" t="s">
        <v>146</v>
      </c>
      <c r="AC333" s="30">
        <v>1193468</v>
      </c>
      <c r="AD333">
        <v>1026740</v>
      </c>
      <c r="AE333">
        <v>976740</v>
      </c>
      <c r="AF333">
        <v>1028100</v>
      </c>
      <c r="AG333">
        <v>151109</v>
      </c>
      <c r="AH333">
        <v>0</v>
      </c>
      <c r="AI333">
        <v>14259</v>
      </c>
      <c r="AJ333">
        <v>0</v>
      </c>
      <c r="AK333">
        <v>0</v>
      </c>
      <c r="AL333">
        <v>0</v>
      </c>
      <c r="AM333">
        <v>0</v>
      </c>
      <c r="AN333">
        <v>50000</v>
      </c>
      <c r="AO333">
        <v>0</v>
      </c>
      <c r="AP333">
        <v>0</v>
      </c>
      <c r="AQ333">
        <v>0</v>
      </c>
      <c r="AR333">
        <v>0</v>
      </c>
      <c r="AS333">
        <v>1</v>
      </c>
      <c r="AT333">
        <v>1986</v>
      </c>
      <c r="AV333">
        <v>5640</v>
      </c>
      <c r="AW333">
        <v>2002</v>
      </c>
      <c r="AX333">
        <v>1</v>
      </c>
      <c r="AY333">
        <v>3</v>
      </c>
      <c r="AZ333">
        <v>3</v>
      </c>
      <c r="BA333" t="s">
        <v>233</v>
      </c>
      <c r="BB333" t="s">
        <v>233</v>
      </c>
      <c r="BC333" t="s">
        <v>233</v>
      </c>
      <c r="BS333" t="s">
        <v>6551</v>
      </c>
      <c r="BT333" t="s">
        <v>6552</v>
      </c>
      <c r="BV333" t="s">
        <v>6553</v>
      </c>
      <c r="BX333" t="s">
        <v>145</v>
      </c>
      <c r="BY333" t="s">
        <v>149</v>
      </c>
      <c r="BZ333" t="s">
        <v>146</v>
      </c>
      <c r="CB333" s="27">
        <v>35954</v>
      </c>
      <c r="CC333">
        <v>645000</v>
      </c>
      <c r="CD333" t="s">
        <v>210</v>
      </c>
      <c r="CE333" t="s">
        <v>151</v>
      </c>
      <c r="CF333" t="s">
        <v>151</v>
      </c>
      <c r="CG333" t="s">
        <v>6554</v>
      </c>
      <c r="CH333" s="27">
        <v>33298</v>
      </c>
      <c r="CI333">
        <v>360000</v>
      </c>
      <c r="CJ333" t="s">
        <v>210</v>
      </c>
      <c r="CK333" t="s">
        <v>151</v>
      </c>
      <c r="CL333" t="s">
        <v>151</v>
      </c>
      <c r="CM333" t="s">
        <v>6555</v>
      </c>
      <c r="CN333" s="27">
        <v>29830</v>
      </c>
      <c r="CO333">
        <v>75000</v>
      </c>
      <c r="CP333" t="s">
        <v>150</v>
      </c>
      <c r="CQ333" t="s">
        <v>151</v>
      </c>
      <c r="CR333" t="s">
        <v>151</v>
      </c>
      <c r="CS333" t="s">
        <v>6556</v>
      </c>
      <c r="CZ333" t="s">
        <v>6557</v>
      </c>
      <c r="DA333" t="s">
        <v>154</v>
      </c>
      <c r="DB333" t="s">
        <v>299</v>
      </c>
      <c r="DE333">
        <v>1</v>
      </c>
      <c r="DF333">
        <v>1985</v>
      </c>
      <c r="DG333" t="s">
        <v>6558</v>
      </c>
      <c r="DH333">
        <v>7</v>
      </c>
      <c r="DI333" s="128" t="s">
        <v>156</v>
      </c>
      <c r="DJ3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3" s="130">
        <f>Table13[[#This Row],[JUST]]*Table13[[#This Row],[Storm Millage]]/1000</f>
        <v>0</v>
      </c>
      <c r="DL3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333" s="136">
        <f>Table13[[#This Row],[JUST]]*Table13[[#This Row],[Recreational Millage]]/1000</f>
        <v>5072.785116801947</v>
      </c>
      <c r="DN333" s="137">
        <f>Table13[[#This Row],[Recreational Assessment]]+Table13[[#This Row],[Storm Assessment]]</f>
        <v>5072.785116801947</v>
      </c>
      <c r="DO333" s="145" t="e">
        <f>Methodology!#REF!</f>
        <v>#REF!</v>
      </c>
      <c r="DP333" s="146" t="e">
        <f>(Table13[[#This Row],[JUST]]*Table13[[#This Row],[Ad Valorem Recreational Millage]])/1000</f>
        <v>#REF!</v>
      </c>
    </row>
    <row r="334" spans="1:120" x14ac:dyDescent="0.3">
      <c r="A334">
        <v>184</v>
      </c>
      <c r="B334">
        <v>1</v>
      </c>
      <c r="C334" s="165" t="s">
        <v>11364</v>
      </c>
      <c r="D334" t="s">
        <v>777</v>
      </c>
      <c r="E334" t="s">
        <v>1921</v>
      </c>
      <c r="F334">
        <v>10004532</v>
      </c>
      <c r="G334" s="32" t="s">
        <v>196</v>
      </c>
      <c r="H334" t="s">
        <v>299</v>
      </c>
      <c r="I334" t="s">
        <v>226</v>
      </c>
      <c r="J334">
        <v>1</v>
      </c>
      <c r="K334">
        <v>0</v>
      </c>
      <c r="L334">
        <v>0</v>
      </c>
      <c r="M334">
        <v>0.12670000000000001</v>
      </c>
      <c r="N334" t="s">
        <v>135</v>
      </c>
      <c r="O334" t="s">
        <v>136</v>
      </c>
      <c r="S334" t="s">
        <v>140</v>
      </c>
      <c r="V334" t="s">
        <v>205</v>
      </c>
      <c r="W334" t="s">
        <v>11365</v>
      </c>
      <c r="X334" t="s">
        <v>11366</v>
      </c>
      <c r="Y334" t="s">
        <v>10324</v>
      </c>
      <c r="Z334" t="s">
        <v>208</v>
      </c>
      <c r="AA334" t="s">
        <v>145</v>
      </c>
      <c r="AB334" t="s">
        <v>146</v>
      </c>
      <c r="AC334" s="119">
        <v>644385</v>
      </c>
      <c r="AD334">
        <v>644385</v>
      </c>
      <c r="AE334">
        <v>644385</v>
      </c>
      <c r="AF334">
        <v>0</v>
      </c>
      <c r="AG334">
        <v>644385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 s="32">
        <v>0</v>
      </c>
      <c r="AO334">
        <v>0</v>
      </c>
      <c r="AP334">
        <v>0</v>
      </c>
      <c r="AQ334">
        <v>0</v>
      </c>
      <c r="AR334">
        <v>0</v>
      </c>
      <c r="AS334">
        <v>1</v>
      </c>
      <c r="AT334">
        <v>1979</v>
      </c>
      <c r="AV334">
        <v>1496</v>
      </c>
      <c r="AW334">
        <v>1496</v>
      </c>
      <c r="AX334">
        <v>3</v>
      </c>
      <c r="AY334">
        <v>3</v>
      </c>
      <c r="AZ334">
        <v>3</v>
      </c>
      <c r="BC334" t="s">
        <v>233</v>
      </c>
      <c r="BS334" t="s">
        <v>11367</v>
      </c>
      <c r="BT334" t="s">
        <v>11368</v>
      </c>
      <c r="BV334" t="s">
        <v>11369</v>
      </c>
      <c r="BX334" t="s">
        <v>11370</v>
      </c>
      <c r="BY334" t="s">
        <v>785</v>
      </c>
      <c r="BZ334" t="s">
        <v>11371</v>
      </c>
      <c r="CB334" s="27">
        <v>42579</v>
      </c>
      <c r="CC334">
        <v>602500</v>
      </c>
      <c r="CD334" t="s">
        <v>210</v>
      </c>
      <c r="CE334" t="s">
        <v>181</v>
      </c>
      <c r="CF334" t="s">
        <v>181</v>
      </c>
      <c r="CG334" t="s">
        <v>11372</v>
      </c>
      <c r="CH334" s="27">
        <v>39260</v>
      </c>
      <c r="CI334">
        <v>825000</v>
      </c>
      <c r="CJ334" t="s">
        <v>210</v>
      </c>
      <c r="CK334" t="s">
        <v>151</v>
      </c>
      <c r="CL334" t="s">
        <v>151</v>
      </c>
      <c r="CM334" t="s">
        <v>11373</v>
      </c>
      <c r="CN334" s="27">
        <v>37411</v>
      </c>
      <c r="CO334">
        <v>565000</v>
      </c>
      <c r="CP334" t="s">
        <v>210</v>
      </c>
      <c r="CQ334" t="s">
        <v>151</v>
      </c>
      <c r="CR334" t="s">
        <v>383</v>
      </c>
      <c r="CS334" t="s">
        <v>11374</v>
      </c>
      <c r="CT334" s="27">
        <v>36229</v>
      </c>
      <c r="CU334">
        <v>350000</v>
      </c>
      <c r="CV334" t="s">
        <v>210</v>
      </c>
      <c r="CW334" t="s">
        <v>151</v>
      </c>
      <c r="CX334" t="s">
        <v>151</v>
      </c>
      <c r="CY334" t="s">
        <v>11375</v>
      </c>
      <c r="CZ334" t="s">
        <v>11376</v>
      </c>
      <c r="DA334" t="s">
        <v>154</v>
      </c>
      <c r="DB334" t="s">
        <v>242</v>
      </c>
      <c r="DE334">
        <v>1</v>
      </c>
      <c r="DF334">
        <v>1980</v>
      </c>
      <c r="DG334" t="s">
        <v>11377</v>
      </c>
      <c r="DH334">
        <v>7</v>
      </c>
      <c r="DI334" s="128" t="s">
        <v>156</v>
      </c>
      <c r="DJ3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4" s="130">
        <f>Table13[[#This Row],[JUST]]*Table13[[#This Row],[Storm Millage]]/1000</f>
        <v>0</v>
      </c>
      <c r="DL3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34" s="136">
        <f>Table13[[#This Row],[JUST]]*Table13[[#This Row],[Recreational Millage]]/1000</f>
        <v>5285.3349301557209</v>
      </c>
      <c r="DN334" s="137">
        <f>Table13[[#This Row],[Recreational Assessment]]+Table13[[#This Row],[Storm Assessment]]</f>
        <v>5285.3349301557209</v>
      </c>
      <c r="DO334" s="145" t="e">
        <f>Methodology!#REF!</f>
        <v>#REF!</v>
      </c>
      <c r="DP334" s="146" t="e">
        <f>(Table13[[#This Row],[JUST]]*Table13[[#This Row],[Ad Valorem Recreational Millage]])/1000</f>
        <v>#REF!</v>
      </c>
    </row>
    <row r="335" spans="1:120" x14ac:dyDescent="0.3">
      <c r="A335">
        <v>364</v>
      </c>
      <c r="B335">
        <v>1</v>
      </c>
      <c r="C335" s="165" t="s">
        <v>5309</v>
      </c>
      <c r="D335" t="s">
        <v>3890</v>
      </c>
      <c r="E335" t="s">
        <v>3842</v>
      </c>
      <c r="F335">
        <v>10004225</v>
      </c>
      <c r="G335" s="32" t="s">
        <v>196</v>
      </c>
      <c r="H335" t="s">
        <v>299</v>
      </c>
      <c r="I335" t="s">
        <v>226</v>
      </c>
      <c r="J335">
        <v>1</v>
      </c>
      <c r="K335">
        <v>0</v>
      </c>
      <c r="L335">
        <v>0</v>
      </c>
      <c r="M335">
        <v>0.12109</v>
      </c>
      <c r="N335" t="s">
        <v>135</v>
      </c>
      <c r="O335" t="s">
        <v>136</v>
      </c>
      <c r="S335" t="s">
        <v>140</v>
      </c>
      <c r="V335" t="s">
        <v>205</v>
      </c>
      <c r="W335" t="s">
        <v>5310</v>
      </c>
      <c r="X335" t="s">
        <v>5275</v>
      </c>
      <c r="Y335" t="s">
        <v>5181</v>
      </c>
      <c r="Z335" t="s">
        <v>5311</v>
      </c>
      <c r="AA335" t="s">
        <v>145</v>
      </c>
      <c r="AB335" t="s">
        <v>146</v>
      </c>
      <c r="AC335" s="119">
        <v>646000</v>
      </c>
      <c r="AD335">
        <v>646000</v>
      </c>
      <c r="AE335">
        <v>646000</v>
      </c>
      <c r="AF335">
        <v>0</v>
      </c>
      <c r="AG335">
        <v>646000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 s="32">
        <v>0</v>
      </c>
      <c r="AO335">
        <v>0</v>
      </c>
      <c r="AP335">
        <v>0</v>
      </c>
      <c r="AQ335">
        <v>0</v>
      </c>
      <c r="AR335">
        <v>0</v>
      </c>
      <c r="AS335">
        <v>1</v>
      </c>
      <c r="AT335">
        <v>1975</v>
      </c>
      <c r="AV335">
        <v>991</v>
      </c>
      <c r="AW335">
        <v>991</v>
      </c>
      <c r="AX335">
        <v>2</v>
      </c>
      <c r="AY335">
        <v>2</v>
      </c>
      <c r="AZ335">
        <v>2</v>
      </c>
      <c r="BC335" t="s">
        <v>233</v>
      </c>
      <c r="BS335" t="s">
        <v>5312</v>
      </c>
      <c r="BT335" t="s">
        <v>5313</v>
      </c>
      <c r="BV335" t="s">
        <v>5314</v>
      </c>
      <c r="BX335" t="s">
        <v>5315</v>
      </c>
      <c r="BY335" t="s">
        <v>638</v>
      </c>
      <c r="BZ335" t="s">
        <v>5316</v>
      </c>
      <c r="CB335" s="27">
        <v>35487</v>
      </c>
      <c r="CC335">
        <v>272000</v>
      </c>
      <c r="CD335" t="s">
        <v>210</v>
      </c>
      <c r="CE335" t="s">
        <v>151</v>
      </c>
      <c r="CF335" t="s">
        <v>181</v>
      </c>
      <c r="CG335" t="s">
        <v>5317</v>
      </c>
      <c r="CH335" s="27">
        <v>33420</v>
      </c>
      <c r="CI335">
        <v>222500</v>
      </c>
      <c r="CJ335" t="s">
        <v>210</v>
      </c>
      <c r="CK335" t="s">
        <v>151</v>
      </c>
      <c r="CL335" t="s">
        <v>151</v>
      </c>
      <c r="CM335" t="s">
        <v>5318</v>
      </c>
      <c r="CN335" s="27">
        <v>31594</v>
      </c>
      <c r="CO335">
        <v>150000</v>
      </c>
      <c r="CP335" t="s">
        <v>210</v>
      </c>
      <c r="CQ335" t="s">
        <v>151</v>
      </c>
      <c r="CR335" t="s">
        <v>151</v>
      </c>
      <c r="CS335" t="s">
        <v>5319</v>
      </c>
      <c r="CZ335" t="s">
        <v>5320</v>
      </c>
      <c r="DA335" t="s">
        <v>154</v>
      </c>
      <c r="DB335" t="s">
        <v>242</v>
      </c>
      <c r="DE335">
        <v>1</v>
      </c>
      <c r="DF335">
        <v>1975</v>
      </c>
      <c r="DG335" t="s">
        <v>5321</v>
      </c>
      <c r="DH335">
        <v>7</v>
      </c>
      <c r="DI335" s="128" t="s">
        <v>156</v>
      </c>
      <c r="DJ3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5" s="130">
        <f>Table13[[#This Row],[JUST]]*Table13[[#This Row],[Storm Millage]]/1000</f>
        <v>0</v>
      </c>
      <c r="DL3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35" s="136">
        <f>Table13[[#This Row],[JUST]]*Table13[[#This Row],[Recreational Millage]]/1000</f>
        <v>5298.5813836147581</v>
      </c>
      <c r="DN335" s="137">
        <f>Table13[[#This Row],[Recreational Assessment]]+Table13[[#This Row],[Storm Assessment]]</f>
        <v>5298.5813836147581</v>
      </c>
      <c r="DO335" s="145" t="e">
        <f>Methodology!#REF!</f>
        <v>#REF!</v>
      </c>
      <c r="DP335" s="146" t="e">
        <f>(Table13[[#This Row],[JUST]]*Table13[[#This Row],[Ad Valorem Recreational Millage]])/1000</f>
        <v>#REF!</v>
      </c>
    </row>
    <row r="336" spans="1:120" x14ac:dyDescent="0.3">
      <c r="A336">
        <v>547</v>
      </c>
      <c r="B336">
        <v>1</v>
      </c>
      <c r="C336" s="165" t="s">
        <v>5190</v>
      </c>
      <c r="D336" t="s">
        <v>1128</v>
      </c>
      <c r="E336" t="s">
        <v>3818</v>
      </c>
      <c r="F336">
        <v>10004220</v>
      </c>
      <c r="G336" s="32" t="s">
        <v>196</v>
      </c>
      <c r="H336" t="s">
        <v>299</v>
      </c>
      <c r="I336" t="s">
        <v>226</v>
      </c>
      <c r="J336">
        <v>1</v>
      </c>
      <c r="K336">
        <v>0</v>
      </c>
      <c r="L336">
        <v>0</v>
      </c>
      <c r="M336">
        <v>0.12109</v>
      </c>
      <c r="N336" t="s">
        <v>135</v>
      </c>
      <c r="O336" t="s">
        <v>136</v>
      </c>
      <c r="S336" t="s">
        <v>140</v>
      </c>
      <c r="V336" t="s">
        <v>205</v>
      </c>
      <c r="W336" t="s">
        <v>5191</v>
      </c>
      <c r="X336" t="s">
        <v>5180</v>
      </c>
      <c r="Y336" t="s">
        <v>5181</v>
      </c>
      <c r="Z336" t="s">
        <v>5192</v>
      </c>
      <c r="AA336" t="s">
        <v>145</v>
      </c>
      <c r="AB336" t="s">
        <v>146</v>
      </c>
      <c r="AC336" s="119">
        <v>646808</v>
      </c>
      <c r="AD336">
        <v>646808</v>
      </c>
      <c r="AE336">
        <v>646808</v>
      </c>
      <c r="AF336">
        <v>0</v>
      </c>
      <c r="AG336">
        <v>646808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 s="32">
        <v>0</v>
      </c>
      <c r="AO336">
        <v>0</v>
      </c>
      <c r="AP336">
        <v>0</v>
      </c>
      <c r="AQ336">
        <v>0</v>
      </c>
      <c r="AR336">
        <v>0</v>
      </c>
      <c r="AS336">
        <v>1</v>
      </c>
      <c r="AT336">
        <v>1975</v>
      </c>
      <c r="AV336">
        <v>991</v>
      </c>
      <c r="AW336">
        <v>991</v>
      </c>
      <c r="AX336">
        <v>2</v>
      </c>
      <c r="AY336">
        <v>2</v>
      </c>
      <c r="AZ336">
        <v>2</v>
      </c>
      <c r="BC336" t="s">
        <v>233</v>
      </c>
      <c r="BS336" t="s">
        <v>5193</v>
      </c>
      <c r="BV336" t="s">
        <v>5194</v>
      </c>
      <c r="BX336" t="s">
        <v>2254</v>
      </c>
      <c r="BY336" t="s">
        <v>194</v>
      </c>
      <c r="BZ336" t="s">
        <v>5195</v>
      </c>
      <c r="CB336" s="27">
        <v>43994</v>
      </c>
      <c r="CC336">
        <v>837500</v>
      </c>
      <c r="CD336" t="s">
        <v>210</v>
      </c>
      <c r="CE336" t="s">
        <v>181</v>
      </c>
      <c r="CF336" t="s">
        <v>181</v>
      </c>
      <c r="CG336" t="s">
        <v>5196</v>
      </c>
      <c r="CH336" s="27">
        <v>42942</v>
      </c>
      <c r="CI336">
        <v>381864</v>
      </c>
      <c r="CJ336" t="s">
        <v>210</v>
      </c>
      <c r="CK336" t="s">
        <v>661</v>
      </c>
      <c r="CL336" t="s">
        <v>661</v>
      </c>
      <c r="CM336" t="s">
        <v>5197</v>
      </c>
      <c r="CN336" s="27">
        <v>41148</v>
      </c>
      <c r="CO336">
        <v>615000</v>
      </c>
      <c r="CP336" t="s">
        <v>210</v>
      </c>
      <c r="CQ336" t="s">
        <v>181</v>
      </c>
      <c r="CR336" t="s">
        <v>181</v>
      </c>
      <c r="CS336" t="s">
        <v>5198</v>
      </c>
      <c r="CT336" s="27">
        <v>39661</v>
      </c>
      <c r="CU336">
        <v>950000</v>
      </c>
      <c r="CV336" t="s">
        <v>210</v>
      </c>
      <c r="CW336" t="s">
        <v>383</v>
      </c>
      <c r="CX336" t="s">
        <v>383</v>
      </c>
      <c r="CY336" t="s">
        <v>5199</v>
      </c>
      <c r="CZ336" t="s">
        <v>5200</v>
      </c>
      <c r="DA336" t="s">
        <v>154</v>
      </c>
      <c r="DB336" t="s">
        <v>242</v>
      </c>
      <c r="DE336">
        <v>1</v>
      </c>
      <c r="DF336">
        <v>1975</v>
      </c>
      <c r="DG336" t="s">
        <v>5201</v>
      </c>
      <c r="DH336">
        <v>7</v>
      </c>
      <c r="DI336" s="128" t="s">
        <v>156</v>
      </c>
      <c r="DJ3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6" s="130">
        <f>Table13[[#This Row],[JUST]]*Table13[[#This Row],[Storm Millage]]/1000</f>
        <v>0</v>
      </c>
      <c r="DL3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36" s="136">
        <f>Table13[[#This Row],[JUST]]*Table13[[#This Row],[Recreational Millage]]/1000</f>
        <v>5305.2087114134583</v>
      </c>
      <c r="DN336" s="137">
        <f>Table13[[#This Row],[Recreational Assessment]]+Table13[[#This Row],[Storm Assessment]]</f>
        <v>5305.2087114134583</v>
      </c>
      <c r="DO336" s="145" t="e">
        <f>Methodology!#REF!</f>
        <v>#REF!</v>
      </c>
      <c r="DP336" s="146" t="e">
        <f>(Table13[[#This Row],[JUST]]*Table13[[#This Row],[Ad Valorem Recreational Millage]])/1000</f>
        <v>#REF!</v>
      </c>
    </row>
    <row r="337" spans="1:120" x14ac:dyDescent="0.3">
      <c r="A337">
        <v>307</v>
      </c>
      <c r="B337">
        <v>1</v>
      </c>
      <c r="C337" s="165" t="s">
        <v>5202</v>
      </c>
      <c r="D337" t="s">
        <v>1128</v>
      </c>
      <c r="E337" t="s">
        <v>3842</v>
      </c>
      <c r="F337">
        <v>10004221</v>
      </c>
      <c r="G337" s="32" t="s">
        <v>196</v>
      </c>
      <c r="H337" t="s">
        <v>299</v>
      </c>
      <c r="I337" t="s">
        <v>226</v>
      </c>
      <c r="J337">
        <v>1</v>
      </c>
      <c r="K337">
        <v>0</v>
      </c>
      <c r="L337">
        <v>0</v>
      </c>
      <c r="M337">
        <v>0.12109</v>
      </c>
      <c r="N337" t="s">
        <v>135</v>
      </c>
      <c r="O337" t="s">
        <v>136</v>
      </c>
      <c r="S337" t="s">
        <v>140</v>
      </c>
      <c r="V337" t="s">
        <v>205</v>
      </c>
      <c r="W337" t="s">
        <v>5203</v>
      </c>
      <c r="X337" t="s">
        <v>5180</v>
      </c>
      <c r="Y337" t="s">
        <v>5181</v>
      </c>
      <c r="Z337" t="s">
        <v>5204</v>
      </c>
      <c r="AA337" t="s">
        <v>145</v>
      </c>
      <c r="AB337" t="s">
        <v>146</v>
      </c>
      <c r="AC337" s="119">
        <v>646808</v>
      </c>
      <c r="AD337">
        <v>646808</v>
      </c>
      <c r="AE337">
        <v>646808</v>
      </c>
      <c r="AF337">
        <v>0</v>
      </c>
      <c r="AG337">
        <v>646808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 s="32">
        <v>0</v>
      </c>
      <c r="AO337">
        <v>0</v>
      </c>
      <c r="AP337">
        <v>0</v>
      </c>
      <c r="AQ337">
        <v>0</v>
      </c>
      <c r="AR337">
        <v>0</v>
      </c>
      <c r="AS337">
        <v>1</v>
      </c>
      <c r="AT337">
        <v>1975</v>
      </c>
      <c r="AV337">
        <v>991</v>
      </c>
      <c r="AW337">
        <v>991</v>
      </c>
      <c r="AX337">
        <v>2</v>
      </c>
      <c r="AY337">
        <v>2</v>
      </c>
      <c r="AZ337">
        <v>2</v>
      </c>
      <c r="BC337" t="s">
        <v>233</v>
      </c>
      <c r="BS337" t="s">
        <v>5205</v>
      </c>
      <c r="BV337" t="s">
        <v>5206</v>
      </c>
      <c r="BX337" t="s">
        <v>5207</v>
      </c>
      <c r="BY337" t="s">
        <v>785</v>
      </c>
      <c r="BZ337" t="s">
        <v>5208</v>
      </c>
      <c r="CB337" s="27">
        <v>41403</v>
      </c>
      <c r="CC337">
        <v>518000</v>
      </c>
      <c r="CD337" t="s">
        <v>210</v>
      </c>
      <c r="CE337" t="s">
        <v>181</v>
      </c>
      <c r="CF337" t="s">
        <v>181</v>
      </c>
      <c r="CG337" t="s">
        <v>5209</v>
      </c>
      <c r="CH337" s="27">
        <v>40695</v>
      </c>
      <c r="CI337">
        <v>446300</v>
      </c>
      <c r="CJ337" t="s">
        <v>210</v>
      </c>
      <c r="CK337" t="s">
        <v>181</v>
      </c>
      <c r="CL337" t="s">
        <v>320</v>
      </c>
      <c r="CM337" t="s">
        <v>5210</v>
      </c>
      <c r="CN337" s="27">
        <v>32629</v>
      </c>
      <c r="CO337">
        <v>230000</v>
      </c>
      <c r="CP337" t="s">
        <v>210</v>
      </c>
      <c r="CQ337" t="s">
        <v>151</v>
      </c>
      <c r="CR337" t="s">
        <v>151</v>
      </c>
      <c r="CS337" t="s">
        <v>5211</v>
      </c>
      <c r="CT337" s="27">
        <v>31747</v>
      </c>
      <c r="CU337">
        <v>142000</v>
      </c>
      <c r="CV337" t="s">
        <v>210</v>
      </c>
      <c r="CW337" t="s">
        <v>151</v>
      </c>
      <c r="CX337" t="s">
        <v>151</v>
      </c>
      <c r="CY337" t="s">
        <v>5212</v>
      </c>
      <c r="CZ337" t="s">
        <v>5213</v>
      </c>
      <c r="DA337" t="s">
        <v>154</v>
      </c>
      <c r="DB337" t="s">
        <v>242</v>
      </c>
      <c r="DE337">
        <v>1</v>
      </c>
      <c r="DF337">
        <v>1975</v>
      </c>
      <c r="DG337" t="s">
        <v>5214</v>
      </c>
      <c r="DH337">
        <v>7</v>
      </c>
      <c r="DI337" s="128" t="s">
        <v>156</v>
      </c>
      <c r="DJ3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7" s="130">
        <f>Table13[[#This Row],[JUST]]*Table13[[#This Row],[Storm Millage]]/1000</f>
        <v>0</v>
      </c>
      <c r="DL3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37" s="136">
        <f>Table13[[#This Row],[JUST]]*Table13[[#This Row],[Recreational Millage]]/1000</f>
        <v>5305.2087114134583</v>
      </c>
      <c r="DN337" s="137">
        <f>Table13[[#This Row],[Recreational Assessment]]+Table13[[#This Row],[Storm Assessment]]</f>
        <v>5305.2087114134583</v>
      </c>
      <c r="DO337" s="145" t="e">
        <f>Methodology!#REF!</f>
        <v>#REF!</v>
      </c>
      <c r="DP337" s="146" t="e">
        <f>(Table13[[#This Row],[JUST]]*Table13[[#This Row],[Ad Valorem Recreational Millage]])/1000</f>
        <v>#REF!</v>
      </c>
    </row>
    <row r="338" spans="1:120" x14ac:dyDescent="0.3">
      <c r="A338">
        <v>111</v>
      </c>
      <c r="B338">
        <v>1</v>
      </c>
      <c r="C338" s="165" t="s">
        <v>5298</v>
      </c>
      <c r="D338" t="s">
        <v>3890</v>
      </c>
      <c r="E338" t="s">
        <v>3818</v>
      </c>
      <c r="F338">
        <v>10004224</v>
      </c>
      <c r="G338" s="32" t="s">
        <v>196</v>
      </c>
      <c r="H338" t="s">
        <v>299</v>
      </c>
      <c r="I338" t="s">
        <v>226</v>
      </c>
      <c r="J338">
        <v>1</v>
      </c>
      <c r="K338">
        <v>0</v>
      </c>
      <c r="L338">
        <v>0</v>
      </c>
      <c r="M338">
        <v>0.12109</v>
      </c>
      <c r="N338" t="s">
        <v>135</v>
      </c>
      <c r="O338" t="s">
        <v>136</v>
      </c>
      <c r="S338" t="s">
        <v>140</v>
      </c>
      <c r="V338" t="s">
        <v>205</v>
      </c>
      <c r="W338" t="s">
        <v>5299</v>
      </c>
      <c r="X338" t="s">
        <v>5275</v>
      </c>
      <c r="Y338" t="s">
        <v>5181</v>
      </c>
      <c r="Z338" t="s">
        <v>5300</v>
      </c>
      <c r="AA338" t="s">
        <v>145</v>
      </c>
      <c r="AB338" t="s">
        <v>146</v>
      </c>
      <c r="AC338" s="119">
        <v>646808</v>
      </c>
      <c r="AD338">
        <v>646808</v>
      </c>
      <c r="AE338">
        <v>646808</v>
      </c>
      <c r="AF338">
        <v>0</v>
      </c>
      <c r="AG338">
        <v>646808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 s="32">
        <v>0</v>
      </c>
      <c r="AO338">
        <v>0</v>
      </c>
      <c r="AP338">
        <v>0</v>
      </c>
      <c r="AQ338">
        <v>0</v>
      </c>
      <c r="AR338">
        <v>0</v>
      </c>
      <c r="AS338">
        <v>1</v>
      </c>
      <c r="AT338">
        <v>1975</v>
      </c>
      <c r="AV338">
        <v>991</v>
      </c>
      <c r="AW338">
        <v>991</v>
      </c>
      <c r="AX338">
        <v>2</v>
      </c>
      <c r="AY338">
        <v>2</v>
      </c>
      <c r="AZ338">
        <v>2</v>
      </c>
      <c r="BC338" t="s">
        <v>233</v>
      </c>
      <c r="BS338" t="s">
        <v>5301</v>
      </c>
      <c r="BT338" t="s">
        <v>5302</v>
      </c>
      <c r="BV338" t="s">
        <v>5303</v>
      </c>
      <c r="BX338" t="s">
        <v>1619</v>
      </c>
      <c r="BY338" t="s">
        <v>149</v>
      </c>
      <c r="BZ338" t="s">
        <v>1620</v>
      </c>
      <c r="CB338" s="27">
        <v>41695</v>
      </c>
      <c r="CC338">
        <v>800000</v>
      </c>
      <c r="CD338" t="s">
        <v>210</v>
      </c>
      <c r="CE338" t="s">
        <v>181</v>
      </c>
      <c r="CF338" t="s">
        <v>181</v>
      </c>
      <c r="CG338" t="s">
        <v>5304</v>
      </c>
      <c r="CH338" s="27">
        <v>37834</v>
      </c>
      <c r="CI338">
        <v>840000</v>
      </c>
      <c r="CJ338" t="s">
        <v>210</v>
      </c>
      <c r="CK338" t="s">
        <v>151</v>
      </c>
      <c r="CL338" t="s">
        <v>151</v>
      </c>
      <c r="CM338" t="s">
        <v>5305</v>
      </c>
      <c r="CN338" s="27">
        <v>34335</v>
      </c>
      <c r="CO338">
        <v>268500</v>
      </c>
      <c r="CP338" t="s">
        <v>210</v>
      </c>
      <c r="CQ338" t="s">
        <v>151</v>
      </c>
      <c r="CR338" t="s">
        <v>151</v>
      </c>
      <c r="CS338" t="s">
        <v>5306</v>
      </c>
      <c r="CZ338" t="s">
        <v>5307</v>
      </c>
      <c r="DA338" t="s">
        <v>154</v>
      </c>
      <c r="DB338" t="s">
        <v>242</v>
      </c>
      <c r="DE338">
        <v>1</v>
      </c>
      <c r="DF338">
        <v>1975</v>
      </c>
      <c r="DG338" t="s">
        <v>5308</v>
      </c>
      <c r="DH338">
        <v>7</v>
      </c>
      <c r="DI338" s="128" t="s">
        <v>156</v>
      </c>
      <c r="DJ3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8" s="130">
        <f>Table13[[#This Row],[JUST]]*Table13[[#This Row],[Storm Millage]]/1000</f>
        <v>0</v>
      </c>
      <c r="DL3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38" s="136">
        <f>Table13[[#This Row],[JUST]]*Table13[[#This Row],[Recreational Millage]]/1000</f>
        <v>5305.2087114134583</v>
      </c>
      <c r="DN338" s="137">
        <f>Table13[[#This Row],[Recreational Assessment]]+Table13[[#This Row],[Storm Assessment]]</f>
        <v>5305.2087114134583</v>
      </c>
      <c r="DO338" s="145" t="e">
        <f>Methodology!#REF!</f>
        <v>#REF!</v>
      </c>
      <c r="DP338" s="146" t="e">
        <f>(Table13[[#This Row],[JUST]]*Table13[[#This Row],[Ad Valorem Recreational Millage]])/1000</f>
        <v>#REF!</v>
      </c>
    </row>
    <row r="339" spans="1:120" x14ac:dyDescent="0.3">
      <c r="A339">
        <v>572</v>
      </c>
      <c r="B339">
        <v>1</v>
      </c>
      <c r="C339" s="165" t="s">
        <v>8666</v>
      </c>
      <c r="D339" t="s">
        <v>216</v>
      </c>
      <c r="E339" t="s">
        <v>8667</v>
      </c>
      <c r="F339">
        <v>10004078</v>
      </c>
      <c r="G339" s="32" t="s">
        <v>196</v>
      </c>
      <c r="H339" t="s">
        <v>299</v>
      </c>
      <c r="I339" t="s">
        <v>226</v>
      </c>
      <c r="J339">
        <v>1</v>
      </c>
      <c r="K339">
        <v>0</v>
      </c>
      <c r="L339">
        <v>0</v>
      </c>
      <c r="M339">
        <v>8.7300000000000003E-2</v>
      </c>
      <c r="N339" t="s">
        <v>135</v>
      </c>
      <c r="O339" t="s">
        <v>136</v>
      </c>
      <c r="P339" t="s">
        <v>137</v>
      </c>
      <c r="Q339" t="s">
        <v>138</v>
      </c>
      <c r="S339" t="s">
        <v>140</v>
      </c>
      <c r="V339" t="s">
        <v>229</v>
      </c>
      <c r="W339" t="s">
        <v>8668</v>
      </c>
      <c r="X339" t="s">
        <v>8667</v>
      </c>
      <c r="Y339" t="s">
        <v>7841</v>
      </c>
      <c r="AA339" t="s">
        <v>145</v>
      </c>
      <c r="AB339" t="s">
        <v>146</v>
      </c>
      <c r="AC339" s="30">
        <v>1270198</v>
      </c>
      <c r="AD339">
        <v>1071325</v>
      </c>
      <c r="AE339">
        <v>1021325</v>
      </c>
      <c r="AF339">
        <v>0</v>
      </c>
      <c r="AG339">
        <v>1270198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50000</v>
      </c>
      <c r="AO339">
        <v>0</v>
      </c>
      <c r="AP339">
        <v>0</v>
      </c>
      <c r="AQ339">
        <v>0</v>
      </c>
      <c r="AR339">
        <v>0</v>
      </c>
      <c r="AS339">
        <v>1</v>
      </c>
      <c r="AT339">
        <v>1985</v>
      </c>
      <c r="AV339">
        <v>2115</v>
      </c>
      <c r="AW339">
        <v>2115</v>
      </c>
      <c r="AX339">
        <v>2</v>
      </c>
      <c r="AY339">
        <v>3</v>
      </c>
      <c r="AZ339">
        <v>3</v>
      </c>
      <c r="BC339" t="s">
        <v>233</v>
      </c>
      <c r="BS339" t="s">
        <v>8669</v>
      </c>
      <c r="BT339" t="s">
        <v>8670</v>
      </c>
      <c r="BV339" t="s">
        <v>8671</v>
      </c>
      <c r="BX339" t="s">
        <v>145</v>
      </c>
      <c r="BY339" t="s">
        <v>149</v>
      </c>
      <c r="BZ339" t="s">
        <v>146</v>
      </c>
      <c r="CB339" s="27">
        <v>34790</v>
      </c>
      <c r="CC339">
        <v>755000</v>
      </c>
      <c r="CD339" t="s">
        <v>210</v>
      </c>
      <c r="CE339" t="s">
        <v>151</v>
      </c>
      <c r="CF339" t="s">
        <v>151</v>
      </c>
      <c r="CG339" t="s">
        <v>8672</v>
      </c>
      <c r="CZ339" t="s">
        <v>8673</v>
      </c>
      <c r="DA339" t="s">
        <v>154</v>
      </c>
      <c r="DB339" t="s">
        <v>242</v>
      </c>
      <c r="DE339">
        <v>1</v>
      </c>
      <c r="DF339">
        <v>1986</v>
      </c>
      <c r="DG339" t="s">
        <v>8674</v>
      </c>
      <c r="DH339">
        <v>7</v>
      </c>
      <c r="DI339" s="128" t="s">
        <v>156</v>
      </c>
      <c r="DJ3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39" s="130">
        <f>Table13[[#This Row],[JUST]]*Table13[[#This Row],[Storm Millage]]/1000</f>
        <v>0</v>
      </c>
      <c r="DL3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339" s="136">
        <f>Table13[[#This Row],[JUST]]*Table13[[#This Row],[Recreational Millage]]/1000</f>
        <v>5398.922727539908</v>
      </c>
      <c r="DN339" s="137">
        <f>Table13[[#This Row],[Recreational Assessment]]+Table13[[#This Row],[Storm Assessment]]</f>
        <v>5398.922727539908</v>
      </c>
      <c r="DO339" s="145" t="e">
        <f>Methodology!#REF!</f>
        <v>#REF!</v>
      </c>
      <c r="DP339" s="146" t="e">
        <f>(Table13[[#This Row],[JUST]]*Table13[[#This Row],[Ad Valorem Recreational Millage]])/1000</f>
        <v>#REF!</v>
      </c>
    </row>
    <row r="340" spans="1:120" x14ac:dyDescent="0.3">
      <c r="A340">
        <v>793</v>
      </c>
      <c r="B340">
        <v>1</v>
      </c>
      <c r="C340" s="165" t="s">
        <v>7432</v>
      </c>
      <c r="D340" t="s">
        <v>3573</v>
      </c>
      <c r="E340" t="s">
        <v>204</v>
      </c>
      <c r="F340">
        <v>10585096</v>
      </c>
      <c r="G340" s="32" t="s">
        <v>553</v>
      </c>
      <c r="I340" t="s">
        <v>226</v>
      </c>
      <c r="J340">
        <v>1</v>
      </c>
      <c r="K340">
        <v>0</v>
      </c>
      <c r="L340">
        <v>0</v>
      </c>
      <c r="M340">
        <v>0.25659999999999999</v>
      </c>
      <c r="N340" t="s">
        <v>135</v>
      </c>
      <c r="O340" t="s">
        <v>136</v>
      </c>
      <c r="P340" t="s">
        <v>137</v>
      </c>
      <c r="Q340" t="s">
        <v>138</v>
      </c>
      <c r="R340" t="s">
        <v>227</v>
      </c>
      <c r="S340" t="s">
        <v>140</v>
      </c>
      <c r="T340">
        <v>0</v>
      </c>
      <c r="U340" t="s">
        <v>554</v>
      </c>
      <c r="W340" t="s">
        <v>7433</v>
      </c>
      <c r="X340" t="s">
        <v>7434</v>
      </c>
      <c r="Y340" t="s">
        <v>3512</v>
      </c>
      <c r="AA340" t="s">
        <v>145</v>
      </c>
      <c r="AB340" t="s">
        <v>146</v>
      </c>
      <c r="AC340" s="119">
        <v>662400</v>
      </c>
      <c r="AD340">
        <v>607200</v>
      </c>
      <c r="AE340">
        <v>607200</v>
      </c>
      <c r="AF340">
        <v>662400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 s="32">
        <v>0</v>
      </c>
      <c r="AO340">
        <v>0</v>
      </c>
      <c r="AP340">
        <v>0</v>
      </c>
      <c r="AQ340">
        <v>0</v>
      </c>
      <c r="AR340">
        <v>0</v>
      </c>
      <c r="BS340" t="s">
        <v>7386</v>
      </c>
      <c r="BT340" t="s">
        <v>7387</v>
      </c>
      <c r="BV340" t="s">
        <v>3566</v>
      </c>
      <c r="BX340" t="s">
        <v>3567</v>
      </c>
      <c r="BY340" t="s">
        <v>331</v>
      </c>
      <c r="BZ340" t="s">
        <v>3554</v>
      </c>
      <c r="CZ340" t="s">
        <v>7435</v>
      </c>
      <c r="DA340" t="s">
        <v>154</v>
      </c>
      <c r="DF340">
        <v>2018</v>
      </c>
      <c r="DG340" t="s">
        <v>7436</v>
      </c>
      <c r="DH340">
        <v>7</v>
      </c>
      <c r="DI340" s="128" t="s">
        <v>156</v>
      </c>
      <c r="DJ3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40" s="130">
        <f>Table13[[#This Row],[JUST]]*Table13[[#This Row],[Storm Millage]]/1000</f>
        <v>0</v>
      </c>
      <c r="DL3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40" s="136">
        <f>Table13[[#This Row],[JUST]]*Table13[[#This Row],[Recreational Millage]]/1000</f>
        <v>5433.0964527963088</v>
      </c>
      <c r="DN340" s="137">
        <f>Table13[[#This Row],[Recreational Assessment]]+Table13[[#This Row],[Storm Assessment]]</f>
        <v>5433.0964527963088</v>
      </c>
      <c r="DO340" s="145" t="e">
        <f>Methodology!#REF!</f>
        <v>#REF!</v>
      </c>
      <c r="DP340" s="146" t="e">
        <f>(Table13[[#This Row],[JUST]]*Table13[[#This Row],[Ad Valorem Recreational Millage]])/1000</f>
        <v>#REF!</v>
      </c>
    </row>
    <row r="341" spans="1:120" x14ac:dyDescent="0.3">
      <c r="A341">
        <v>270</v>
      </c>
      <c r="B341">
        <v>1</v>
      </c>
      <c r="C341" s="165" t="s">
        <v>5284</v>
      </c>
      <c r="D341" t="s">
        <v>3890</v>
      </c>
      <c r="E341" t="s">
        <v>3775</v>
      </c>
      <c r="F341">
        <v>10004223</v>
      </c>
      <c r="G341" s="32" t="s">
        <v>196</v>
      </c>
      <c r="H341" t="s">
        <v>299</v>
      </c>
      <c r="I341" t="s">
        <v>226</v>
      </c>
      <c r="J341">
        <v>1</v>
      </c>
      <c r="K341">
        <v>0</v>
      </c>
      <c r="L341">
        <v>0</v>
      </c>
      <c r="M341">
        <v>0.12109</v>
      </c>
      <c r="N341" t="s">
        <v>135</v>
      </c>
      <c r="O341" t="s">
        <v>136</v>
      </c>
      <c r="S341" t="s">
        <v>140</v>
      </c>
      <c r="V341" t="s">
        <v>205</v>
      </c>
      <c r="W341" t="s">
        <v>5285</v>
      </c>
      <c r="X341" t="s">
        <v>5275</v>
      </c>
      <c r="Y341" t="s">
        <v>5181</v>
      </c>
      <c r="Z341" t="s">
        <v>5286</v>
      </c>
      <c r="AA341" t="s">
        <v>145</v>
      </c>
      <c r="AB341" t="s">
        <v>146</v>
      </c>
      <c r="AC341" s="119">
        <v>668610</v>
      </c>
      <c r="AD341">
        <v>668610</v>
      </c>
      <c r="AE341">
        <v>668610</v>
      </c>
      <c r="AF341">
        <v>0</v>
      </c>
      <c r="AG341">
        <v>668610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 s="32">
        <v>0</v>
      </c>
      <c r="AO341">
        <v>0</v>
      </c>
      <c r="AP341">
        <v>0</v>
      </c>
      <c r="AQ341">
        <v>0</v>
      </c>
      <c r="AR341">
        <v>0</v>
      </c>
      <c r="AS341">
        <v>1</v>
      </c>
      <c r="AT341">
        <v>1975</v>
      </c>
      <c r="AV341">
        <v>991</v>
      </c>
      <c r="AW341">
        <v>991</v>
      </c>
      <c r="AX341">
        <v>2</v>
      </c>
      <c r="AY341">
        <v>2</v>
      </c>
      <c r="AZ341">
        <v>2</v>
      </c>
      <c r="BC341" t="s">
        <v>233</v>
      </c>
      <c r="BS341" t="s">
        <v>5287</v>
      </c>
      <c r="BT341" t="s">
        <v>5288</v>
      </c>
      <c r="BV341" t="s">
        <v>5289</v>
      </c>
      <c r="BX341" t="s">
        <v>5290</v>
      </c>
      <c r="BY341" t="s">
        <v>5291</v>
      </c>
      <c r="BZ341" t="s">
        <v>5292</v>
      </c>
      <c r="CB341" s="27">
        <v>40634</v>
      </c>
      <c r="CC341">
        <v>620000</v>
      </c>
      <c r="CD341" t="s">
        <v>210</v>
      </c>
      <c r="CE341" t="s">
        <v>181</v>
      </c>
      <c r="CF341" t="s">
        <v>181</v>
      </c>
      <c r="CG341" t="s">
        <v>5293</v>
      </c>
      <c r="CH341" s="27">
        <v>38671</v>
      </c>
      <c r="CI341">
        <v>900000</v>
      </c>
      <c r="CJ341" t="s">
        <v>210</v>
      </c>
      <c r="CK341" t="s">
        <v>151</v>
      </c>
      <c r="CL341" t="s">
        <v>151</v>
      </c>
      <c r="CM341" t="s">
        <v>5294</v>
      </c>
      <c r="CN341" s="27">
        <v>27395</v>
      </c>
      <c r="CO341">
        <v>60000</v>
      </c>
      <c r="CP341" t="s">
        <v>210</v>
      </c>
      <c r="CQ341" t="s">
        <v>151</v>
      </c>
      <c r="CR341" t="s">
        <v>151</v>
      </c>
      <c r="CS341" t="s">
        <v>5295</v>
      </c>
      <c r="CZ341" t="s">
        <v>5296</v>
      </c>
      <c r="DA341" t="s">
        <v>154</v>
      </c>
      <c r="DB341" t="s">
        <v>242</v>
      </c>
      <c r="DE341">
        <v>1</v>
      </c>
      <c r="DF341">
        <v>1975</v>
      </c>
      <c r="DG341" t="s">
        <v>5297</v>
      </c>
      <c r="DH341">
        <v>7</v>
      </c>
      <c r="DI341" s="128" t="s">
        <v>156</v>
      </c>
      <c r="DJ3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41" s="130">
        <f>Table13[[#This Row],[JUST]]*Table13[[#This Row],[Storm Millage]]/1000</f>
        <v>0</v>
      </c>
      <c r="DL3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41" s="136">
        <f>Table13[[#This Row],[JUST]]*Table13[[#This Row],[Recreational Millage]]/1000</f>
        <v>5484.0317320412742</v>
      </c>
      <c r="DN341" s="137">
        <f>Table13[[#This Row],[Recreational Assessment]]+Table13[[#This Row],[Storm Assessment]]</f>
        <v>5484.0317320412742</v>
      </c>
      <c r="DO341" s="145" t="e">
        <f>Methodology!#REF!</f>
        <v>#REF!</v>
      </c>
      <c r="DP341" s="146" t="e">
        <f>(Table13[[#This Row],[JUST]]*Table13[[#This Row],[Ad Valorem Recreational Millage]])/1000</f>
        <v>#REF!</v>
      </c>
    </row>
    <row r="342" spans="1:120" x14ac:dyDescent="0.3">
      <c r="A342">
        <v>284</v>
      </c>
      <c r="B342">
        <v>1</v>
      </c>
      <c r="C342" s="165" t="s">
        <v>5322</v>
      </c>
      <c r="D342" t="s">
        <v>3890</v>
      </c>
      <c r="E342" t="s">
        <v>3903</v>
      </c>
      <c r="F342">
        <v>10004226</v>
      </c>
      <c r="G342" s="32" t="s">
        <v>196</v>
      </c>
      <c r="H342" t="s">
        <v>299</v>
      </c>
      <c r="I342" t="s">
        <v>226</v>
      </c>
      <c r="J342">
        <v>1</v>
      </c>
      <c r="K342">
        <v>0</v>
      </c>
      <c r="L342">
        <v>0</v>
      </c>
      <c r="M342">
        <v>0.12109</v>
      </c>
      <c r="N342" t="s">
        <v>135</v>
      </c>
      <c r="O342" t="s">
        <v>136</v>
      </c>
      <c r="P342" t="s">
        <v>137</v>
      </c>
      <c r="Q342" t="s">
        <v>138</v>
      </c>
      <c r="S342" t="s">
        <v>140</v>
      </c>
      <c r="V342" t="s">
        <v>205</v>
      </c>
      <c r="W342" t="s">
        <v>5323</v>
      </c>
      <c r="X342" t="s">
        <v>5275</v>
      </c>
      <c r="Y342" t="s">
        <v>5181</v>
      </c>
      <c r="Z342" t="s">
        <v>5324</v>
      </c>
      <c r="AA342" t="s">
        <v>145</v>
      </c>
      <c r="AB342" t="s">
        <v>146</v>
      </c>
      <c r="AC342" s="119">
        <v>668610</v>
      </c>
      <c r="AD342">
        <v>668610</v>
      </c>
      <c r="AE342">
        <v>668610</v>
      </c>
      <c r="AF342">
        <v>0</v>
      </c>
      <c r="AG342">
        <v>668610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 s="32">
        <v>0</v>
      </c>
      <c r="AO342">
        <v>0</v>
      </c>
      <c r="AP342">
        <v>0</v>
      </c>
      <c r="AQ342">
        <v>0</v>
      </c>
      <c r="AR342">
        <v>0</v>
      </c>
      <c r="AS342">
        <v>1</v>
      </c>
      <c r="AT342">
        <v>1975</v>
      </c>
      <c r="AV342">
        <v>991</v>
      </c>
      <c r="AW342">
        <v>991</v>
      </c>
      <c r="AX342">
        <v>2</v>
      </c>
      <c r="AY342">
        <v>2</v>
      </c>
      <c r="AZ342">
        <v>2</v>
      </c>
      <c r="BC342" t="s">
        <v>233</v>
      </c>
      <c r="BS342" t="s">
        <v>5325</v>
      </c>
      <c r="BV342" t="s">
        <v>5326</v>
      </c>
      <c r="BX342" t="s">
        <v>1619</v>
      </c>
      <c r="BY342" t="s">
        <v>149</v>
      </c>
      <c r="BZ342" t="s">
        <v>1620</v>
      </c>
      <c r="CB342" s="27">
        <v>43819</v>
      </c>
      <c r="CC342">
        <v>835000</v>
      </c>
      <c r="CD342" t="s">
        <v>210</v>
      </c>
      <c r="CE342" t="s">
        <v>181</v>
      </c>
      <c r="CF342" t="s">
        <v>181</v>
      </c>
      <c r="CG342" t="s">
        <v>5327</v>
      </c>
      <c r="CH342" s="27">
        <v>37438</v>
      </c>
      <c r="CI342">
        <v>750000</v>
      </c>
      <c r="CJ342" t="s">
        <v>210</v>
      </c>
      <c r="CK342" t="s">
        <v>151</v>
      </c>
      <c r="CL342" t="s">
        <v>151</v>
      </c>
      <c r="CM342" t="s">
        <v>5328</v>
      </c>
      <c r="CN342" s="27">
        <v>35557</v>
      </c>
      <c r="CO342">
        <v>295000</v>
      </c>
      <c r="CP342" t="s">
        <v>210</v>
      </c>
      <c r="CQ342" t="s">
        <v>151</v>
      </c>
      <c r="CR342" t="s">
        <v>151</v>
      </c>
      <c r="CS342" t="s">
        <v>5329</v>
      </c>
      <c r="CT342" s="27">
        <v>28856</v>
      </c>
      <c r="CU342">
        <v>100000</v>
      </c>
      <c r="CV342" t="s">
        <v>210</v>
      </c>
      <c r="CW342" t="s">
        <v>151</v>
      </c>
      <c r="CX342" t="s">
        <v>151</v>
      </c>
      <c r="CY342" t="s">
        <v>5330</v>
      </c>
      <c r="CZ342" t="s">
        <v>5331</v>
      </c>
      <c r="DA342" t="s">
        <v>154</v>
      </c>
      <c r="DB342" t="s">
        <v>242</v>
      </c>
      <c r="DE342">
        <v>1</v>
      </c>
      <c r="DF342">
        <v>1975</v>
      </c>
      <c r="DG342" t="s">
        <v>5332</v>
      </c>
      <c r="DH342">
        <v>7</v>
      </c>
      <c r="DI342" s="128" t="s">
        <v>156</v>
      </c>
      <c r="DJ3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42" s="130">
        <f>Table13[[#This Row],[JUST]]*Table13[[#This Row],[Storm Millage]]/1000</f>
        <v>0</v>
      </c>
      <c r="DL3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42" s="136">
        <f>Table13[[#This Row],[JUST]]*Table13[[#This Row],[Recreational Millage]]/1000</f>
        <v>5484.0317320412742</v>
      </c>
      <c r="DN342" s="137">
        <f>Table13[[#This Row],[Recreational Assessment]]+Table13[[#This Row],[Storm Assessment]]</f>
        <v>5484.0317320412742</v>
      </c>
      <c r="DO342" s="145" t="e">
        <f>Methodology!#REF!</f>
        <v>#REF!</v>
      </c>
      <c r="DP342" s="146" t="e">
        <f>(Table13[[#This Row],[JUST]]*Table13[[#This Row],[Ad Valorem Recreational Millage]])/1000</f>
        <v>#REF!</v>
      </c>
    </row>
    <row r="343" spans="1:120" x14ac:dyDescent="0.3">
      <c r="A343">
        <v>792</v>
      </c>
      <c r="B343">
        <v>1</v>
      </c>
      <c r="C343" s="165" t="s">
        <v>6144</v>
      </c>
      <c r="D343" t="s">
        <v>3790</v>
      </c>
      <c r="E343" t="s">
        <v>5848</v>
      </c>
      <c r="F343">
        <v>10004754</v>
      </c>
      <c r="G343" s="32" t="s">
        <v>553</v>
      </c>
      <c r="I343" t="s">
        <v>226</v>
      </c>
      <c r="J343">
        <v>1</v>
      </c>
      <c r="K343">
        <v>0</v>
      </c>
      <c r="L343">
        <v>0</v>
      </c>
      <c r="M343">
        <v>0.224</v>
      </c>
      <c r="N343" t="s">
        <v>135</v>
      </c>
      <c r="O343" t="s">
        <v>136</v>
      </c>
      <c r="R343" t="s">
        <v>227</v>
      </c>
      <c r="S343" t="s">
        <v>140</v>
      </c>
      <c r="T343">
        <v>0</v>
      </c>
      <c r="U343" t="s">
        <v>554</v>
      </c>
      <c r="W343" t="s">
        <v>6145</v>
      </c>
      <c r="X343" t="s">
        <v>6103</v>
      </c>
      <c r="Y343" t="s">
        <v>5738</v>
      </c>
      <c r="AA343" t="s">
        <v>145</v>
      </c>
      <c r="AB343" t="s">
        <v>146</v>
      </c>
      <c r="AC343" s="119">
        <v>675000</v>
      </c>
      <c r="AD343">
        <v>618420</v>
      </c>
      <c r="AE343">
        <v>618420</v>
      </c>
      <c r="AF343">
        <v>675000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 s="32">
        <v>0</v>
      </c>
      <c r="AO343">
        <v>0</v>
      </c>
      <c r="AP343">
        <v>0</v>
      </c>
      <c r="AQ343">
        <v>0</v>
      </c>
      <c r="AR343">
        <v>0</v>
      </c>
      <c r="BS343" t="s">
        <v>6146</v>
      </c>
      <c r="BT343" t="s">
        <v>6147</v>
      </c>
      <c r="BV343" t="s">
        <v>6148</v>
      </c>
      <c r="BX343" t="s">
        <v>6149</v>
      </c>
      <c r="BY343" t="s">
        <v>458</v>
      </c>
      <c r="BZ343" t="s">
        <v>6150</v>
      </c>
      <c r="CB343" s="27">
        <v>44167</v>
      </c>
      <c r="CC343">
        <v>700000</v>
      </c>
      <c r="CD343" t="s">
        <v>150</v>
      </c>
      <c r="CE343" t="s">
        <v>181</v>
      </c>
      <c r="CF343" t="s">
        <v>181</v>
      </c>
      <c r="CG343" t="s">
        <v>6151</v>
      </c>
      <c r="CH343" s="27">
        <v>40765</v>
      </c>
      <c r="CI343">
        <v>485000</v>
      </c>
      <c r="CJ343" t="s">
        <v>150</v>
      </c>
      <c r="CK343" t="s">
        <v>733</v>
      </c>
      <c r="CL343" t="s">
        <v>733</v>
      </c>
      <c r="CM343" t="s">
        <v>6152</v>
      </c>
      <c r="CN343" s="27">
        <v>38093</v>
      </c>
      <c r="CO343">
        <v>830000</v>
      </c>
      <c r="CP343" t="s">
        <v>210</v>
      </c>
      <c r="CQ343" t="s">
        <v>151</v>
      </c>
      <c r="CR343" t="s">
        <v>383</v>
      </c>
      <c r="CS343" t="s">
        <v>6153</v>
      </c>
      <c r="CZ343" t="s">
        <v>6154</v>
      </c>
      <c r="DA343" t="s">
        <v>154</v>
      </c>
      <c r="DB343" t="s">
        <v>299</v>
      </c>
      <c r="DF343">
        <v>1975</v>
      </c>
      <c r="DG343" t="s">
        <v>6155</v>
      </c>
      <c r="DH343">
        <v>7</v>
      </c>
      <c r="DI343" s="128" t="s">
        <v>156</v>
      </c>
      <c r="DJ3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43" s="130">
        <f>Table13[[#This Row],[JUST]]*Table13[[#This Row],[Storm Millage]]/1000</f>
        <v>0</v>
      </c>
      <c r="DL3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43" s="136">
        <f>Table13[[#This Row],[JUST]]*Table13[[#This Row],[Recreational Millage]]/1000</f>
        <v>5536.4433961918903</v>
      </c>
      <c r="DN343" s="137">
        <f>Table13[[#This Row],[Recreational Assessment]]+Table13[[#This Row],[Storm Assessment]]</f>
        <v>5536.4433961918903</v>
      </c>
      <c r="DO343" s="145" t="e">
        <f>Methodology!#REF!</f>
        <v>#REF!</v>
      </c>
      <c r="DP343" s="146" t="e">
        <f>(Table13[[#This Row],[JUST]]*Table13[[#This Row],[Ad Valorem Recreational Millage]])/1000</f>
        <v>#REF!</v>
      </c>
    </row>
    <row r="344" spans="1:120" x14ac:dyDescent="0.3">
      <c r="A344">
        <v>769</v>
      </c>
      <c r="B344">
        <v>1</v>
      </c>
      <c r="C344" s="165" t="s">
        <v>7382</v>
      </c>
      <c r="D344" t="s">
        <v>3790</v>
      </c>
      <c r="E344" t="s">
        <v>7383</v>
      </c>
      <c r="F344">
        <v>10004720</v>
      </c>
      <c r="G344" s="32" t="s">
        <v>553</v>
      </c>
      <c r="I344" t="s">
        <v>226</v>
      </c>
      <c r="J344">
        <v>1</v>
      </c>
      <c r="K344">
        <v>90</v>
      </c>
      <c r="L344">
        <v>100</v>
      </c>
      <c r="M344">
        <v>0.20100000000000001</v>
      </c>
      <c r="N344" t="s">
        <v>135</v>
      </c>
      <c r="O344" t="s">
        <v>136</v>
      </c>
      <c r="P344" t="s">
        <v>137</v>
      </c>
      <c r="Q344" t="s">
        <v>138</v>
      </c>
      <c r="R344" t="s">
        <v>227</v>
      </c>
      <c r="S344" t="s">
        <v>140</v>
      </c>
      <c r="T344">
        <v>0</v>
      </c>
      <c r="U344" t="s">
        <v>554</v>
      </c>
      <c r="W344" t="s">
        <v>7384</v>
      </c>
      <c r="X344" t="s">
        <v>7385</v>
      </c>
      <c r="Y344" t="s">
        <v>3512</v>
      </c>
      <c r="AA344" t="s">
        <v>145</v>
      </c>
      <c r="AB344" t="s">
        <v>146</v>
      </c>
      <c r="AC344" s="119">
        <v>675000</v>
      </c>
      <c r="AD344">
        <v>618420</v>
      </c>
      <c r="AE344">
        <v>618420</v>
      </c>
      <c r="AF344">
        <v>675000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 s="32">
        <v>0</v>
      </c>
      <c r="AO344">
        <v>0</v>
      </c>
      <c r="AP344">
        <v>0</v>
      </c>
      <c r="AQ344">
        <v>0</v>
      </c>
      <c r="AR344">
        <v>0</v>
      </c>
      <c r="BS344" t="s">
        <v>7386</v>
      </c>
      <c r="BT344" t="s">
        <v>7387</v>
      </c>
      <c r="BV344" t="s">
        <v>3566</v>
      </c>
      <c r="BX344" t="s">
        <v>3567</v>
      </c>
      <c r="BY344" t="s">
        <v>331</v>
      </c>
      <c r="BZ344" t="s">
        <v>3554</v>
      </c>
      <c r="CB344" s="27">
        <v>43159</v>
      </c>
      <c r="CC344">
        <v>1475000</v>
      </c>
      <c r="CD344" t="s">
        <v>210</v>
      </c>
      <c r="CE344" t="s">
        <v>181</v>
      </c>
      <c r="CF344" t="s">
        <v>655</v>
      </c>
      <c r="CG344" t="s">
        <v>7388</v>
      </c>
      <c r="CH344" s="27">
        <v>29860</v>
      </c>
      <c r="CI344">
        <v>55000</v>
      </c>
      <c r="CJ344" t="s">
        <v>150</v>
      </c>
      <c r="CK344" t="s">
        <v>151</v>
      </c>
      <c r="CL344" t="s">
        <v>151</v>
      </c>
      <c r="CM344" t="s">
        <v>7389</v>
      </c>
      <c r="CZ344" t="s">
        <v>7390</v>
      </c>
      <c r="DA344" t="s">
        <v>154</v>
      </c>
      <c r="DB344" t="s">
        <v>299</v>
      </c>
      <c r="DE344">
        <v>0</v>
      </c>
      <c r="DF344">
        <v>1982</v>
      </c>
      <c r="DG344" t="s">
        <v>7391</v>
      </c>
      <c r="DH344">
        <v>7</v>
      </c>
      <c r="DI344" s="128" t="s">
        <v>156</v>
      </c>
      <c r="DJ3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44" s="130">
        <f>Table13[[#This Row],[JUST]]*Table13[[#This Row],[Storm Millage]]/1000</f>
        <v>0</v>
      </c>
      <c r="DL3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44" s="136">
        <f>Table13[[#This Row],[JUST]]*Table13[[#This Row],[Recreational Millage]]/1000</f>
        <v>5536.4433961918903</v>
      </c>
      <c r="DN344" s="137">
        <f>Table13[[#This Row],[Recreational Assessment]]+Table13[[#This Row],[Storm Assessment]]</f>
        <v>5536.4433961918903</v>
      </c>
      <c r="DO344" s="145" t="e">
        <f>Methodology!#REF!</f>
        <v>#REF!</v>
      </c>
      <c r="DP344" s="146" t="e">
        <f>(Table13[[#This Row],[JUST]]*Table13[[#This Row],[Ad Valorem Recreational Millage]])/1000</f>
        <v>#REF!</v>
      </c>
    </row>
    <row r="345" spans="1:120" x14ac:dyDescent="0.3">
      <c r="A345">
        <v>1092</v>
      </c>
      <c r="B345">
        <v>1</v>
      </c>
      <c r="C345" s="165" t="s">
        <v>7599</v>
      </c>
      <c r="D345" t="s">
        <v>3790</v>
      </c>
      <c r="E345" t="s">
        <v>132</v>
      </c>
      <c r="F345">
        <v>10004719</v>
      </c>
      <c r="G345" s="32" t="s">
        <v>553</v>
      </c>
      <c r="I345" t="s">
        <v>226</v>
      </c>
      <c r="J345">
        <v>1</v>
      </c>
      <c r="K345">
        <v>102</v>
      </c>
      <c r="L345">
        <v>175</v>
      </c>
      <c r="M345">
        <v>0.39</v>
      </c>
      <c r="N345" t="s">
        <v>135</v>
      </c>
      <c r="O345" t="s">
        <v>136</v>
      </c>
      <c r="R345" t="s">
        <v>227</v>
      </c>
      <c r="S345" t="s">
        <v>140</v>
      </c>
      <c r="T345">
        <v>0</v>
      </c>
      <c r="U345" t="s">
        <v>554</v>
      </c>
      <c r="W345" t="s">
        <v>7600</v>
      </c>
      <c r="X345" t="s">
        <v>7601</v>
      </c>
      <c r="Y345" t="s">
        <v>189</v>
      </c>
      <c r="AA345" t="s">
        <v>145</v>
      </c>
      <c r="AB345" t="s">
        <v>146</v>
      </c>
      <c r="AC345" s="119">
        <v>675000</v>
      </c>
      <c r="AD345">
        <v>618420</v>
      </c>
      <c r="AE345">
        <v>618420</v>
      </c>
      <c r="AF345">
        <v>675000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 s="32">
        <v>0</v>
      </c>
      <c r="AO345">
        <v>0</v>
      </c>
      <c r="AP345">
        <v>0</v>
      </c>
      <c r="AQ345">
        <v>0</v>
      </c>
      <c r="AR345">
        <v>0</v>
      </c>
      <c r="BS345" t="s">
        <v>3551</v>
      </c>
      <c r="BV345" t="s">
        <v>7602</v>
      </c>
      <c r="BX345" t="s">
        <v>3553</v>
      </c>
      <c r="BY345" t="s">
        <v>331</v>
      </c>
      <c r="BZ345" t="s">
        <v>3554</v>
      </c>
      <c r="CB345" s="27">
        <v>43914</v>
      </c>
      <c r="CC345">
        <v>850000</v>
      </c>
      <c r="CD345" t="s">
        <v>150</v>
      </c>
      <c r="CE345" t="s">
        <v>181</v>
      </c>
      <c r="CF345" t="s">
        <v>181</v>
      </c>
      <c r="CG345" t="s">
        <v>7603</v>
      </c>
      <c r="CH345" s="27">
        <v>41599</v>
      </c>
      <c r="CI345">
        <v>660000</v>
      </c>
      <c r="CJ345" t="s">
        <v>150</v>
      </c>
      <c r="CK345" t="s">
        <v>181</v>
      </c>
      <c r="CL345" t="s">
        <v>181</v>
      </c>
      <c r="CM345" t="s">
        <v>7604</v>
      </c>
      <c r="CN345" s="27">
        <v>41320</v>
      </c>
      <c r="CO345">
        <v>500000</v>
      </c>
      <c r="CP345" t="s">
        <v>150</v>
      </c>
      <c r="CQ345" t="s">
        <v>733</v>
      </c>
      <c r="CR345" t="s">
        <v>733</v>
      </c>
      <c r="CS345" t="s">
        <v>7605</v>
      </c>
      <c r="CT345" s="27">
        <v>37886</v>
      </c>
      <c r="CU345">
        <v>875000</v>
      </c>
      <c r="CV345" t="s">
        <v>150</v>
      </c>
      <c r="CW345" t="s">
        <v>151</v>
      </c>
      <c r="CX345" t="s">
        <v>151</v>
      </c>
      <c r="CY345" t="s">
        <v>7606</v>
      </c>
      <c r="CZ345" t="s">
        <v>7607</v>
      </c>
      <c r="DA345" t="s">
        <v>154</v>
      </c>
      <c r="DE345">
        <v>0</v>
      </c>
      <c r="DF345">
        <v>1900</v>
      </c>
      <c r="DG345" t="s">
        <v>7608</v>
      </c>
      <c r="DH345">
        <v>7</v>
      </c>
      <c r="DI345" s="128" t="s">
        <v>156</v>
      </c>
      <c r="DJ3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45" s="130">
        <f>Table13[[#This Row],[JUST]]*Table13[[#This Row],[Storm Millage]]/1000</f>
        <v>0</v>
      </c>
      <c r="DL3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45" s="136">
        <f>Table13[[#This Row],[JUST]]*Table13[[#This Row],[Recreational Millage]]/1000</f>
        <v>5536.4433961918903</v>
      </c>
      <c r="DN345" s="137">
        <f>Table13[[#This Row],[Recreational Assessment]]+Table13[[#This Row],[Storm Assessment]]</f>
        <v>5536.4433961918903</v>
      </c>
      <c r="DO345" s="145" t="e">
        <f>Methodology!#REF!</f>
        <v>#REF!</v>
      </c>
      <c r="DP345" s="146" t="e">
        <f>(Table13[[#This Row],[JUST]]*Table13[[#This Row],[Ad Valorem Recreational Millage]])/1000</f>
        <v>#REF!</v>
      </c>
    </row>
    <row r="346" spans="1:120" x14ac:dyDescent="0.3">
      <c r="A346">
        <v>854</v>
      </c>
      <c r="B346">
        <v>1</v>
      </c>
      <c r="C346" s="165" t="s">
        <v>11352</v>
      </c>
      <c r="D346" t="s">
        <v>3484</v>
      </c>
      <c r="E346" t="s">
        <v>11353</v>
      </c>
      <c r="F346">
        <v>10004709</v>
      </c>
      <c r="G346" s="32" t="s">
        <v>181</v>
      </c>
      <c r="I346" t="s">
        <v>401</v>
      </c>
      <c r="J346">
        <v>1</v>
      </c>
      <c r="K346">
        <v>0</v>
      </c>
      <c r="L346">
        <v>0</v>
      </c>
      <c r="M346">
        <v>0.114</v>
      </c>
      <c r="N346" t="s">
        <v>135</v>
      </c>
      <c r="O346" t="s">
        <v>136</v>
      </c>
      <c r="R346" t="s">
        <v>3594</v>
      </c>
      <c r="S346" t="s">
        <v>140</v>
      </c>
      <c r="T346">
        <v>100</v>
      </c>
      <c r="U346" t="s">
        <v>511</v>
      </c>
      <c r="W346" t="s">
        <v>11354</v>
      </c>
      <c r="X346" t="s">
        <v>11355</v>
      </c>
      <c r="Y346" t="s">
        <v>11356</v>
      </c>
      <c r="AA346" t="s">
        <v>145</v>
      </c>
      <c r="AB346" t="s">
        <v>146</v>
      </c>
      <c r="AC346" s="119">
        <v>679109</v>
      </c>
      <c r="AD346">
        <v>679109</v>
      </c>
      <c r="AE346">
        <v>679109</v>
      </c>
      <c r="AF346">
        <v>645240</v>
      </c>
      <c r="AG346">
        <v>32128</v>
      </c>
      <c r="AH346">
        <v>0</v>
      </c>
      <c r="AI346">
        <v>1741</v>
      </c>
      <c r="AJ346">
        <v>0</v>
      </c>
      <c r="AK346">
        <v>0</v>
      </c>
      <c r="AL346">
        <v>0</v>
      </c>
      <c r="AM346">
        <v>0</v>
      </c>
      <c r="AN346" s="32">
        <v>0</v>
      </c>
      <c r="AO346">
        <v>0</v>
      </c>
      <c r="AP346">
        <v>0</v>
      </c>
      <c r="AQ346">
        <v>0</v>
      </c>
      <c r="AR346">
        <v>0</v>
      </c>
      <c r="AS346">
        <v>1</v>
      </c>
      <c r="AT346">
        <v>1978</v>
      </c>
      <c r="AV346">
        <v>1736</v>
      </c>
      <c r="AW346">
        <v>1440</v>
      </c>
      <c r="AX346">
        <v>2</v>
      </c>
      <c r="AY346">
        <v>2</v>
      </c>
      <c r="AZ346">
        <v>2.5</v>
      </c>
      <c r="BS346" t="s">
        <v>11357</v>
      </c>
      <c r="BV346" t="s">
        <v>11358</v>
      </c>
      <c r="BX346" t="s">
        <v>4637</v>
      </c>
      <c r="BY346" t="s">
        <v>785</v>
      </c>
      <c r="BZ346" t="s">
        <v>4638</v>
      </c>
      <c r="CB346" s="27">
        <v>41164</v>
      </c>
      <c r="CC346">
        <v>590000</v>
      </c>
      <c r="CD346" t="s">
        <v>210</v>
      </c>
      <c r="CE346" t="s">
        <v>181</v>
      </c>
      <c r="CF346" t="s">
        <v>181</v>
      </c>
      <c r="CG346" t="s">
        <v>11359</v>
      </c>
      <c r="CH346" s="27">
        <v>34516</v>
      </c>
      <c r="CI346">
        <v>265000</v>
      </c>
      <c r="CJ346" t="s">
        <v>210</v>
      </c>
      <c r="CK346" t="s">
        <v>151</v>
      </c>
      <c r="CL346" t="s">
        <v>151</v>
      </c>
      <c r="CM346" t="s">
        <v>11360</v>
      </c>
      <c r="CN346" s="27">
        <v>32599</v>
      </c>
      <c r="CO346">
        <v>231000</v>
      </c>
      <c r="CP346" t="s">
        <v>210</v>
      </c>
      <c r="CQ346" t="s">
        <v>151</v>
      </c>
      <c r="CR346" t="s">
        <v>151</v>
      </c>
      <c r="CS346" t="s">
        <v>11361</v>
      </c>
      <c r="CZ346" t="s">
        <v>11362</v>
      </c>
      <c r="DA346" t="s">
        <v>154</v>
      </c>
      <c r="DB346" t="s">
        <v>299</v>
      </c>
      <c r="DE346">
        <v>1</v>
      </c>
      <c r="DF346">
        <v>1978</v>
      </c>
      <c r="DG346" t="s">
        <v>11363</v>
      </c>
      <c r="DH346">
        <v>7</v>
      </c>
      <c r="DI346" s="128" t="s">
        <v>156</v>
      </c>
      <c r="DJ3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46" s="130">
        <f>Table13[[#This Row],[JUST]]*Table13[[#This Row],[Storm Millage]]/1000</f>
        <v>0</v>
      </c>
      <c r="DL3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46" s="136">
        <f>Table13[[#This Row],[JUST]]*Table13[[#This Row],[Recreational Millage]]/1000</f>
        <v>5570.1459827325616</v>
      </c>
      <c r="DN346" s="137">
        <f>Table13[[#This Row],[Recreational Assessment]]+Table13[[#This Row],[Storm Assessment]]</f>
        <v>5570.1459827325616</v>
      </c>
      <c r="DO346" s="145" t="e">
        <f>Methodology!#REF!</f>
        <v>#REF!</v>
      </c>
      <c r="DP346" s="146" t="e">
        <f>(Table13[[#This Row],[JUST]]*Table13[[#This Row],[Ad Valorem Recreational Millage]])/1000</f>
        <v>#REF!</v>
      </c>
    </row>
    <row r="347" spans="1:120" x14ac:dyDescent="0.3">
      <c r="A347">
        <v>726</v>
      </c>
      <c r="B347">
        <v>1</v>
      </c>
      <c r="C347" s="165" t="s">
        <v>10812</v>
      </c>
      <c r="D347" t="s">
        <v>3484</v>
      </c>
      <c r="E347" t="s">
        <v>6633</v>
      </c>
      <c r="F347">
        <v>10004705</v>
      </c>
      <c r="G347" s="32" t="s">
        <v>181</v>
      </c>
      <c r="I347" t="s">
        <v>401</v>
      </c>
      <c r="J347">
        <v>1</v>
      </c>
      <c r="K347">
        <v>0</v>
      </c>
      <c r="L347">
        <v>0</v>
      </c>
      <c r="M347">
        <v>9.9000000000000005E-2</v>
      </c>
      <c r="N347" t="s">
        <v>135</v>
      </c>
      <c r="O347" t="s">
        <v>136</v>
      </c>
      <c r="R347" t="s">
        <v>3594</v>
      </c>
      <c r="S347" t="s">
        <v>140</v>
      </c>
      <c r="T347">
        <v>100</v>
      </c>
      <c r="U347" t="s">
        <v>511</v>
      </c>
      <c r="W347" t="s">
        <v>10813</v>
      </c>
      <c r="X347" t="s">
        <v>10814</v>
      </c>
      <c r="Y347" t="s">
        <v>10295</v>
      </c>
      <c r="AA347" t="s">
        <v>145</v>
      </c>
      <c r="AB347" t="s">
        <v>146</v>
      </c>
      <c r="AC347" s="119">
        <v>687990</v>
      </c>
      <c r="AD347">
        <v>687990</v>
      </c>
      <c r="AE347">
        <v>687990</v>
      </c>
      <c r="AF347">
        <v>645240</v>
      </c>
      <c r="AG347">
        <v>41016</v>
      </c>
      <c r="AH347">
        <v>0</v>
      </c>
      <c r="AI347">
        <v>1734</v>
      </c>
      <c r="AJ347">
        <v>0</v>
      </c>
      <c r="AK347">
        <v>0</v>
      </c>
      <c r="AL347">
        <v>0</v>
      </c>
      <c r="AM347">
        <v>0</v>
      </c>
      <c r="AN347" s="32">
        <v>0</v>
      </c>
      <c r="AO347">
        <v>0</v>
      </c>
      <c r="AP347">
        <v>0</v>
      </c>
      <c r="AQ347">
        <v>0</v>
      </c>
      <c r="AR347">
        <v>0</v>
      </c>
      <c r="AS347">
        <v>1</v>
      </c>
      <c r="AT347">
        <v>1979</v>
      </c>
      <c r="AV347">
        <v>1878</v>
      </c>
      <c r="AW347">
        <v>1440</v>
      </c>
      <c r="AX347">
        <v>2</v>
      </c>
      <c r="AY347">
        <v>2</v>
      </c>
      <c r="AZ347">
        <v>2.5</v>
      </c>
      <c r="BS347" t="s">
        <v>10815</v>
      </c>
      <c r="BV347" t="s">
        <v>10816</v>
      </c>
      <c r="BX347" t="s">
        <v>1606</v>
      </c>
      <c r="BY347" t="s">
        <v>149</v>
      </c>
      <c r="BZ347" t="s">
        <v>10817</v>
      </c>
      <c r="CB347" s="27">
        <v>38280</v>
      </c>
      <c r="CC347">
        <v>590000</v>
      </c>
      <c r="CD347" t="s">
        <v>210</v>
      </c>
      <c r="CE347" t="s">
        <v>151</v>
      </c>
      <c r="CF347" t="s">
        <v>151</v>
      </c>
      <c r="CG347" t="s">
        <v>10818</v>
      </c>
      <c r="CH347" s="27">
        <v>29526</v>
      </c>
      <c r="CI347">
        <v>147000</v>
      </c>
      <c r="CJ347" t="s">
        <v>210</v>
      </c>
      <c r="CK347" t="s">
        <v>151</v>
      </c>
      <c r="CL347" t="s">
        <v>151</v>
      </c>
      <c r="CM347" t="s">
        <v>10819</v>
      </c>
      <c r="CZ347" t="s">
        <v>10820</v>
      </c>
      <c r="DA347" t="s">
        <v>154</v>
      </c>
      <c r="DB347" t="s">
        <v>299</v>
      </c>
      <c r="DE347">
        <v>1</v>
      </c>
      <c r="DF347">
        <v>1979</v>
      </c>
      <c r="DG347" t="s">
        <v>10821</v>
      </c>
      <c r="DH347">
        <v>7</v>
      </c>
      <c r="DI347" s="128" t="s">
        <v>156</v>
      </c>
      <c r="DJ34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47" s="130">
        <f>Table13[[#This Row],[JUST]]*Table13[[#This Row],[Storm Millage]]/1000</f>
        <v>0</v>
      </c>
      <c r="DL34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47" s="136">
        <f>Table13[[#This Row],[JUST]]*Table13[[#This Row],[Recreational Millage]]/1000</f>
        <v>5642.9891735497176</v>
      </c>
      <c r="DN347" s="137">
        <f>Table13[[#This Row],[Recreational Assessment]]+Table13[[#This Row],[Storm Assessment]]</f>
        <v>5642.9891735497176</v>
      </c>
      <c r="DO347" s="145" t="e">
        <f>Methodology!#REF!</f>
        <v>#REF!</v>
      </c>
      <c r="DP347" s="146" t="e">
        <f>(Table13[[#This Row],[JUST]]*Table13[[#This Row],[Ad Valorem Recreational Millage]])/1000</f>
        <v>#REF!</v>
      </c>
    </row>
    <row r="348" spans="1:120" x14ac:dyDescent="0.3">
      <c r="A348">
        <v>743</v>
      </c>
      <c r="B348">
        <v>1</v>
      </c>
      <c r="C348" s="165" t="s">
        <v>10608</v>
      </c>
      <c r="D348" t="s">
        <v>3625</v>
      </c>
      <c r="E348" t="s">
        <v>6342</v>
      </c>
      <c r="F348">
        <v>10004699</v>
      </c>
      <c r="G348" s="32" t="s">
        <v>181</v>
      </c>
      <c r="I348" t="s">
        <v>401</v>
      </c>
      <c r="J348">
        <v>1</v>
      </c>
      <c r="K348">
        <v>0</v>
      </c>
      <c r="L348">
        <v>0</v>
      </c>
      <c r="M348">
        <v>0.12374</v>
      </c>
      <c r="N348" t="s">
        <v>135</v>
      </c>
      <c r="O348" t="s">
        <v>136</v>
      </c>
      <c r="R348" t="s">
        <v>3594</v>
      </c>
      <c r="S348" t="s">
        <v>140</v>
      </c>
      <c r="T348">
        <v>100</v>
      </c>
      <c r="U348" t="s">
        <v>511</v>
      </c>
      <c r="W348" t="s">
        <v>10609</v>
      </c>
      <c r="X348" t="s">
        <v>10610</v>
      </c>
      <c r="Y348" t="s">
        <v>10295</v>
      </c>
      <c r="AA348" t="s">
        <v>145</v>
      </c>
      <c r="AB348" t="s">
        <v>146</v>
      </c>
      <c r="AC348" s="119">
        <v>690410</v>
      </c>
      <c r="AD348">
        <v>690410</v>
      </c>
      <c r="AE348">
        <v>690410</v>
      </c>
      <c r="AF348">
        <v>645240</v>
      </c>
      <c r="AG348">
        <v>43326</v>
      </c>
      <c r="AH348">
        <v>0</v>
      </c>
      <c r="AI348">
        <v>1844</v>
      </c>
      <c r="AJ348">
        <v>0</v>
      </c>
      <c r="AK348">
        <v>0</v>
      </c>
      <c r="AL348">
        <v>0</v>
      </c>
      <c r="AM348">
        <v>0</v>
      </c>
      <c r="AN348" s="32">
        <v>0</v>
      </c>
      <c r="AO348">
        <v>0</v>
      </c>
      <c r="AP348">
        <v>0</v>
      </c>
      <c r="AQ348">
        <v>0</v>
      </c>
      <c r="AR348">
        <v>0</v>
      </c>
      <c r="AS348">
        <v>1</v>
      </c>
      <c r="AT348">
        <v>1980</v>
      </c>
      <c r="AV348">
        <v>2451</v>
      </c>
      <c r="AW348">
        <v>1440</v>
      </c>
      <c r="AX348">
        <v>2</v>
      </c>
      <c r="AY348">
        <v>2</v>
      </c>
      <c r="AZ348">
        <v>2</v>
      </c>
      <c r="BB348" t="s">
        <v>233</v>
      </c>
      <c r="BS348" t="s">
        <v>10611</v>
      </c>
      <c r="BT348" t="s">
        <v>10612</v>
      </c>
      <c r="BV348" t="s">
        <v>10613</v>
      </c>
      <c r="BX348" t="s">
        <v>10614</v>
      </c>
      <c r="BY348" t="s">
        <v>458</v>
      </c>
      <c r="BZ348" t="s">
        <v>10615</v>
      </c>
      <c r="CB348" s="27">
        <v>42977</v>
      </c>
      <c r="CC348">
        <v>812500</v>
      </c>
      <c r="CD348" t="s">
        <v>210</v>
      </c>
      <c r="CE348" t="s">
        <v>181</v>
      </c>
      <c r="CF348" t="s">
        <v>181</v>
      </c>
      <c r="CG348" t="s">
        <v>10616</v>
      </c>
      <c r="CH348" s="27">
        <v>42094</v>
      </c>
      <c r="CI348">
        <v>730000</v>
      </c>
      <c r="CJ348" t="s">
        <v>210</v>
      </c>
      <c r="CK348" t="s">
        <v>181</v>
      </c>
      <c r="CL348" t="s">
        <v>181</v>
      </c>
      <c r="CM348" t="s">
        <v>10617</v>
      </c>
      <c r="CN348" s="27">
        <v>36299</v>
      </c>
      <c r="CO348">
        <v>410000</v>
      </c>
      <c r="CP348" t="s">
        <v>210</v>
      </c>
      <c r="CQ348" t="s">
        <v>151</v>
      </c>
      <c r="CR348" t="s">
        <v>151</v>
      </c>
      <c r="CS348" t="s">
        <v>10618</v>
      </c>
      <c r="CT348" s="27">
        <v>32387</v>
      </c>
      <c r="CU348">
        <v>185000</v>
      </c>
      <c r="CV348" t="s">
        <v>210</v>
      </c>
      <c r="CW348" t="s">
        <v>151</v>
      </c>
      <c r="CX348" t="s">
        <v>151</v>
      </c>
      <c r="CY348" t="s">
        <v>10619</v>
      </c>
      <c r="CZ348" t="s">
        <v>10620</v>
      </c>
      <c r="DA348" t="s">
        <v>154</v>
      </c>
      <c r="DB348" t="s">
        <v>299</v>
      </c>
      <c r="DE348">
        <v>1</v>
      </c>
      <c r="DF348">
        <v>1980</v>
      </c>
      <c r="DG348" t="s">
        <v>10621</v>
      </c>
      <c r="DH348">
        <v>7</v>
      </c>
      <c r="DI348" s="128" t="s">
        <v>156</v>
      </c>
      <c r="DJ3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48" s="130">
        <f>Table13[[#This Row],[JUST]]*Table13[[#This Row],[Storm Millage]]/1000</f>
        <v>0</v>
      </c>
      <c r="DL3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48" s="136">
        <f>Table13[[#This Row],[JUST]]*Table13[[#This Row],[Recreational Millage]]/1000</f>
        <v>5662.8383483923599</v>
      </c>
      <c r="DN348" s="137">
        <f>Table13[[#This Row],[Recreational Assessment]]+Table13[[#This Row],[Storm Assessment]]</f>
        <v>5662.8383483923599</v>
      </c>
      <c r="DO348" s="145" t="e">
        <f>Methodology!#REF!</f>
        <v>#REF!</v>
      </c>
      <c r="DP348" s="146" t="e">
        <f>(Table13[[#This Row],[JUST]]*Table13[[#This Row],[Ad Valorem Recreational Millage]])/1000</f>
        <v>#REF!</v>
      </c>
    </row>
    <row r="349" spans="1:120" x14ac:dyDescent="0.3">
      <c r="A349">
        <v>1098</v>
      </c>
      <c r="B349">
        <v>1</v>
      </c>
      <c r="C349" s="165" t="s">
        <v>5082</v>
      </c>
      <c r="D349" t="s">
        <v>3625</v>
      </c>
      <c r="E349" t="s">
        <v>607</v>
      </c>
      <c r="F349">
        <v>10004666</v>
      </c>
      <c r="G349" s="32" t="s">
        <v>181</v>
      </c>
      <c r="I349" t="s">
        <v>401</v>
      </c>
      <c r="J349">
        <v>1</v>
      </c>
      <c r="K349">
        <v>0</v>
      </c>
      <c r="L349">
        <v>0</v>
      </c>
      <c r="M349">
        <v>8.7999999999999995E-2</v>
      </c>
      <c r="N349" t="s">
        <v>135</v>
      </c>
      <c r="O349" t="s">
        <v>136</v>
      </c>
      <c r="R349" t="s">
        <v>3594</v>
      </c>
      <c r="S349" t="s">
        <v>140</v>
      </c>
      <c r="T349">
        <v>100</v>
      </c>
      <c r="U349" t="s">
        <v>511</v>
      </c>
      <c r="W349" t="s">
        <v>5083</v>
      </c>
      <c r="X349" t="s">
        <v>133</v>
      </c>
      <c r="Y349" t="s">
        <v>3405</v>
      </c>
      <c r="AA349" t="s">
        <v>145</v>
      </c>
      <c r="AB349" t="s">
        <v>146</v>
      </c>
      <c r="AC349" s="119">
        <v>692832</v>
      </c>
      <c r="AD349">
        <v>692832</v>
      </c>
      <c r="AE349">
        <v>692832</v>
      </c>
      <c r="AF349">
        <v>645240</v>
      </c>
      <c r="AG349">
        <v>45568</v>
      </c>
      <c r="AH349">
        <v>0</v>
      </c>
      <c r="AI349">
        <v>2024</v>
      </c>
      <c r="AJ349">
        <v>0</v>
      </c>
      <c r="AK349">
        <v>0</v>
      </c>
      <c r="AL349">
        <v>0</v>
      </c>
      <c r="AM349">
        <v>0</v>
      </c>
      <c r="AN349" s="32">
        <v>0</v>
      </c>
      <c r="AO349">
        <v>0</v>
      </c>
      <c r="AP349">
        <v>0</v>
      </c>
      <c r="AQ349">
        <v>0</v>
      </c>
      <c r="AR349">
        <v>0</v>
      </c>
      <c r="AS349">
        <v>1</v>
      </c>
      <c r="AT349">
        <v>1980</v>
      </c>
      <c r="AV349">
        <v>1862</v>
      </c>
      <c r="AW349">
        <v>1440</v>
      </c>
      <c r="AX349">
        <v>2</v>
      </c>
      <c r="AY349">
        <v>2</v>
      </c>
      <c r="AZ349">
        <v>2.5</v>
      </c>
      <c r="BS349" t="s">
        <v>5084</v>
      </c>
      <c r="BT349" t="s">
        <v>5085</v>
      </c>
      <c r="BV349" t="s">
        <v>5086</v>
      </c>
      <c r="BX349" t="s">
        <v>1158</v>
      </c>
      <c r="BY349" t="s">
        <v>430</v>
      </c>
      <c r="BZ349" t="s">
        <v>5087</v>
      </c>
      <c r="CB349" s="27">
        <v>43315</v>
      </c>
      <c r="CC349">
        <v>925000</v>
      </c>
      <c r="CD349" t="s">
        <v>210</v>
      </c>
      <c r="CE349" t="s">
        <v>181</v>
      </c>
      <c r="CF349" t="s">
        <v>181</v>
      </c>
      <c r="CG349" t="s">
        <v>5088</v>
      </c>
      <c r="CH349" s="27">
        <v>28915</v>
      </c>
      <c r="CI349">
        <v>125500</v>
      </c>
      <c r="CJ349" t="s">
        <v>150</v>
      </c>
      <c r="CK349" t="s">
        <v>181</v>
      </c>
      <c r="CL349" t="s">
        <v>181</v>
      </c>
      <c r="CM349" t="s">
        <v>5089</v>
      </c>
      <c r="CZ349" t="s">
        <v>5090</v>
      </c>
      <c r="DA349" t="s">
        <v>154</v>
      </c>
      <c r="DB349" t="s">
        <v>299</v>
      </c>
      <c r="DE349">
        <v>1</v>
      </c>
      <c r="DF349">
        <v>1979</v>
      </c>
      <c r="DG349" t="s">
        <v>5091</v>
      </c>
      <c r="DH349">
        <v>7</v>
      </c>
      <c r="DI349" s="128" t="s">
        <v>156</v>
      </c>
      <c r="DJ3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49" s="130">
        <f>Table13[[#This Row],[JUST]]*Table13[[#This Row],[Storm Millage]]/1000</f>
        <v>0</v>
      </c>
      <c r="DL3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49" s="136">
        <f>Table13[[#This Row],[JUST]]*Table13[[#This Row],[Recreational Millage]]/1000</f>
        <v>5682.7039275117331</v>
      </c>
      <c r="DN349" s="137">
        <f>Table13[[#This Row],[Recreational Assessment]]+Table13[[#This Row],[Storm Assessment]]</f>
        <v>5682.7039275117331</v>
      </c>
      <c r="DO349" s="145" t="e">
        <f>Methodology!#REF!</f>
        <v>#REF!</v>
      </c>
      <c r="DP349" s="146" t="e">
        <f>(Table13[[#This Row],[JUST]]*Table13[[#This Row],[Ad Valorem Recreational Millage]])/1000</f>
        <v>#REF!</v>
      </c>
    </row>
    <row r="350" spans="1:120" x14ac:dyDescent="0.3">
      <c r="A350">
        <v>722</v>
      </c>
      <c r="B350">
        <v>1</v>
      </c>
      <c r="C350" s="165" t="s">
        <v>9346</v>
      </c>
      <c r="D350" t="s">
        <v>3484</v>
      </c>
      <c r="E350" t="s">
        <v>1004</v>
      </c>
      <c r="F350">
        <v>10004675</v>
      </c>
      <c r="G350" s="32" t="s">
        <v>181</v>
      </c>
      <c r="I350" t="s">
        <v>401</v>
      </c>
      <c r="J350">
        <v>1</v>
      </c>
      <c r="K350">
        <v>0</v>
      </c>
      <c r="L350">
        <v>0</v>
      </c>
      <c r="M350">
        <v>9.0999999999999998E-2</v>
      </c>
      <c r="N350" t="s">
        <v>135</v>
      </c>
      <c r="O350" t="s">
        <v>136</v>
      </c>
      <c r="R350" t="s">
        <v>3594</v>
      </c>
      <c r="S350" t="s">
        <v>140</v>
      </c>
      <c r="T350">
        <v>100</v>
      </c>
      <c r="U350" t="s">
        <v>511</v>
      </c>
      <c r="W350" t="s">
        <v>9347</v>
      </c>
      <c r="X350" t="s">
        <v>1190</v>
      </c>
      <c r="Y350" t="s">
        <v>7829</v>
      </c>
      <c r="AA350" t="s">
        <v>145</v>
      </c>
      <c r="AB350" t="s">
        <v>146</v>
      </c>
      <c r="AC350" s="119">
        <v>694451</v>
      </c>
      <c r="AD350">
        <v>694451</v>
      </c>
      <c r="AE350">
        <v>694451</v>
      </c>
      <c r="AF350">
        <v>645240</v>
      </c>
      <c r="AG350">
        <v>46794</v>
      </c>
      <c r="AH350">
        <v>0</v>
      </c>
      <c r="AI350">
        <v>2417</v>
      </c>
      <c r="AJ350">
        <v>0</v>
      </c>
      <c r="AK350">
        <v>0</v>
      </c>
      <c r="AL350">
        <v>0</v>
      </c>
      <c r="AM350">
        <v>0</v>
      </c>
      <c r="AN350" s="32">
        <v>0</v>
      </c>
      <c r="AO350">
        <v>0</v>
      </c>
      <c r="AP350">
        <v>0</v>
      </c>
      <c r="AQ350">
        <v>0</v>
      </c>
      <c r="AR350">
        <v>0</v>
      </c>
      <c r="AS350">
        <v>1</v>
      </c>
      <c r="AT350">
        <v>1980</v>
      </c>
      <c r="AV350">
        <v>1926</v>
      </c>
      <c r="AW350">
        <v>1440</v>
      </c>
      <c r="AX350">
        <v>2</v>
      </c>
      <c r="AY350">
        <v>2</v>
      </c>
      <c r="AZ350">
        <v>2.5</v>
      </c>
      <c r="BS350" t="s">
        <v>9348</v>
      </c>
      <c r="BT350" t="s">
        <v>9349</v>
      </c>
      <c r="BV350" t="s">
        <v>9350</v>
      </c>
      <c r="BX350" t="s">
        <v>9351</v>
      </c>
      <c r="BY350" t="s">
        <v>331</v>
      </c>
      <c r="BZ350" t="s">
        <v>9352</v>
      </c>
      <c r="CB350" s="27">
        <v>42517</v>
      </c>
      <c r="CC350">
        <v>855000</v>
      </c>
      <c r="CD350" t="s">
        <v>210</v>
      </c>
      <c r="CE350" t="s">
        <v>181</v>
      </c>
      <c r="CF350" t="s">
        <v>181</v>
      </c>
      <c r="CG350" t="s">
        <v>9353</v>
      </c>
      <c r="CH350" s="27">
        <v>38485</v>
      </c>
      <c r="CI350">
        <v>875000</v>
      </c>
      <c r="CJ350" t="s">
        <v>210</v>
      </c>
      <c r="CK350" t="s">
        <v>151</v>
      </c>
      <c r="CL350" t="s">
        <v>151</v>
      </c>
      <c r="CM350" t="s">
        <v>9354</v>
      </c>
      <c r="CN350" s="27">
        <v>34943</v>
      </c>
      <c r="CO350">
        <v>307500</v>
      </c>
      <c r="CP350" t="s">
        <v>210</v>
      </c>
      <c r="CQ350" t="s">
        <v>151</v>
      </c>
      <c r="CR350" t="s">
        <v>151</v>
      </c>
      <c r="CS350" t="s">
        <v>9355</v>
      </c>
      <c r="CT350" s="27">
        <v>32478</v>
      </c>
      <c r="CU350">
        <v>243000</v>
      </c>
      <c r="CV350" t="s">
        <v>210</v>
      </c>
      <c r="CW350" t="s">
        <v>151</v>
      </c>
      <c r="CX350" t="s">
        <v>151</v>
      </c>
      <c r="CY350" t="s">
        <v>9356</v>
      </c>
      <c r="CZ350" t="s">
        <v>9357</v>
      </c>
      <c r="DA350" t="s">
        <v>154</v>
      </c>
      <c r="DB350" t="s">
        <v>299</v>
      </c>
      <c r="DE350">
        <v>1</v>
      </c>
      <c r="DF350">
        <v>1980</v>
      </c>
      <c r="DG350" t="s">
        <v>9358</v>
      </c>
      <c r="DH350">
        <v>7</v>
      </c>
      <c r="DI350" s="128" t="s">
        <v>156</v>
      </c>
      <c r="DJ3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50" s="130">
        <f>Table13[[#This Row],[JUST]]*Table13[[#This Row],[Storm Millage]]/1000</f>
        <v>0</v>
      </c>
      <c r="DL3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50" s="136">
        <f>Table13[[#This Row],[JUST]]*Table13[[#This Row],[Recreational Millage]]/1000</f>
        <v>5695.9831895242287</v>
      </c>
      <c r="DN350" s="137">
        <f>Table13[[#This Row],[Recreational Assessment]]+Table13[[#This Row],[Storm Assessment]]</f>
        <v>5695.9831895242287</v>
      </c>
      <c r="DO350" s="145" t="e">
        <f>Methodology!#REF!</f>
        <v>#REF!</v>
      </c>
      <c r="DP350" s="146" t="e">
        <f>(Table13[[#This Row],[JUST]]*Table13[[#This Row],[Ad Valorem Recreational Millage]])/1000</f>
        <v>#REF!</v>
      </c>
    </row>
    <row r="351" spans="1:120" x14ac:dyDescent="0.3">
      <c r="A351">
        <v>496</v>
      </c>
      <c r="B351">
        <v>1</v>
      </c>
      <c r="C351" s="165" t="s">
        <v>6761</v>
      </c>
      <c r="D351" t="s">
        <v>216</v>
      </c>
      <c r="E351" t="s">
        <v>6762</v>
      </c>
      <c r="F351">
        <v>10004108</v>
      </c>
      <c r="G351" s="32" t="s">
        <v>196</v>
      </c>
      <c r="H351" t="s">
        <v>299</v>
      </c>
      <c r="I351" t="s">
        <v>778</v>
      </c>
      <c r="J351">
        <v>0</v>
      </c>
      <c r="K351">
        <v>0</v>
      </c>
      <c r="L351">
        <v>0</v>
      </c>
      <c r="M351">
        <v>0.22883000000000001</v>
      </c>
      <c r="N351" t="s">
        <v>135</v>
      </c>
      <c r="O351" t="s">
        <v>136</v>
      </c>
      <c r="P351" t="s">
        <v>137</v>
      </c>
      <c r="Q351" t="s">
        <v>138</v>
      </c>
      <c r="S351" t="s">
        <v>140</v>
      </c>
      <c r="V351" t="s">
        <v>205</v>
      </c>
      <c r="W351" t="s">
        <v>6763</v>
      </c>
      <c r="X351" t="s">
        <v>6762</v>
      </c>
      <c r="Y351" t="s">
        <v>232</v>
      </c>
      <c r="AA351" t="s">
        <v>145</v>
      </c>
      <c r="AB351" t="s">
        <v>146</v>
      </c>
      <c r="AC351" s="30">
        <v>1346103</v>
      </c>
      <c r="AD351">
        <v>1324520</v>
      </c>
      <c r="AE351">
        <v>1274520</v>
      </c>
      <c r="AF351">
        <v>0</v>
      </c>
      <c r="AG351">
        <v>1346103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50000</v>
      </c>
      <c r="AO351">
        <v>0</v>
      </c>
      <c r="AP351">
        <v>0</v>
      </c>
      <c r="AQ351">
        <v>500</v>
      </c>
      <c r="AR351">
        <v>0</v>
      </c>
      <c r="AS351">
        <v>1</v>
      </c>
      <c r="AT351">
        <v>1994</v>
      </c>
      <c r="AV351">
        <v>1405</v>
      </c>
      <c r="AW351">
        <v>1405</v>
      </c>
      <c r="AX351">
        <v>2</v>
      </c>
      <c r="AY351">
        <v>3</v>
      </c>
      <c r="AZ351">
        <v>3</v>
      </c>
      <c r="BS351" t="s">
        <v>6764</v>
      </c>
      <c r="BT351" t="s">
        <v>6765</v>
      </c>
      <c r="BV351" t="s">
        <v>6766</v>
      </c>
      <c r="BX351" t="s">
        <v>6767</v>
      </c>
      <c r="BY351" t="s">
        <v>226</v>
      </c>
      <c r="BZ351" t="s">
        <v>6768</v>
      </c>
      <c r="CB351" s="27">
        <v>39546</v>
      </c>
      <c r="CC351">
        <v>2100000</v>
      </c>
      <c r="CD351" t="s">
        <v>210</v>
      </c>
      <c r="CE351" t="s">
        <v>151</v>
      </c>
      <c r="CF351" t="s">
        <v>151</v>
      </c>
      <c r="CG351" t="s">
        <v>6769</v>
      </c>
      <c r="CH351" s="27">
        <v>35915</v>
      </c>
      <c r="CI351">
        <v>935000</v>
      </c>
      <c r="CJ351" t="s">
        <v>210</v>
      </c>
      <c r="CK351" t="s">
        <v>151</v>
      </c>
      <c r="CL351" t="s">
        <v>151</v>
      </c>
      <c r="CM351" t="s">
        <v>6770</v>
      </c>
      <c r="CN351" s="27">
        <v>34274</v>
      </c>
      <c r="CO351">
        <v>631500</v>
      </c>
      <c r="CP351" t="s">
        <v>210</v>
      </c>
      <c r="CQ351" t="s">
        <v>151</v>
      </c>
      <c r="CR351" t="s">
        <v>151</v>
      </c>
      <c r="CS351" t="s">
        <v>6771</v>
      </c>
      <c r="CZ351" t="s">
        <v>6772</v>
      </c>
      <c r="DA351" t="s">
        <v>154</v>
      </c>
      <c r="DB351" t="s">
        <v>242</v>
      </c>
      <c r="DE351">
        <v>1</v>
      </c>
      <c r="DF351">
        <v>1994</v>
      </c>
      <c r="DG351" t="s">
        <v>6773</v>
      </c>
      <c r="DH351">
        <v>7</v>
      </c>
      <c r="DI351" s="128" t="s">
        <v>156</v>
      </c>
      <c r="DJ3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51" s="130">
        <f>Table13[[#This Row],[JUST]]*Table13[[#This Row],[Storm Millage]]/1000</f>
        <v>0</v>
      </c>
      <c r="DL3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351" s="136">
        <f>Table13[[#This Row],[JUST]]*Table13[[#This Row],[Recreational Millage]]/1000</f>
        <v>5721.5537107676546</v>
      </c>
      <c r="DN351" s="137">
        <f>Table13[[#This Row],[Recreational Assessment]]+Table13[[#This Row],[Storm Assessment]]</f>
        <v>5721.5537107676546</v>
      </c>
      <c r="DO351" s="145" t="e">
        <f>Methodology!#REF!</f>
        <v>#REF!</v>
      </c>
      <c r="DP351" s="146" t="e">
        <f>(Table13[[#This Row],[JUST]]*Table13[[#This Row],[Ad Valorem Recreational Millage]])/1000</f>
        <v>#REF!</v>
      </c>
    </row>
    <row r="352" spans="1:120" x14ac:dyDescent="0.3">
      <c r="A352">
        <v>881</v>
      </c>
      <c r="B352">
        <v>1</v>
      </c>
      <c r="C352" s="165" t="s">
        <v>9435</v>
      </c>
      <c r="D352" t="s">
        <v>3484</v>
      </c>
      <c r="E352" t="s">
        <v>3177</v>
      </c>
      <c r="F352">
        <v>10004683</v>
      </c>
      <c r="G352" s="32" t="s">
        <v>181</v>
      </c>
      <c r="I352" t="s">
        <v>401</v>
      </c>
      <c r="J352">
        <v>1</v>
      </c>
      <c r="K352">
        <v>0</v>
      </c>
      <c r="L352">
        <v>0</v>
      </c>
      <c r="M352">
        <v>9.6000000000000002E-2</v>
      </c>
      <c r="N352" t="s">
        <v>135</v>
      </c>
      <c r="O352" t="s">
        <v>136</v>
      </c>
      <c r="R352" t="s">
        <v>3594</v>
      </c>
      <c r="S352" t="s">
        <v>140</v>
      </c>
      <c r="T352">
        <v>100</v>
      </c>
      <c r="U352" t="s">
        <v>511</v>
      </c>
      <c r="W352" t="s">
        <v>9436</v>
      </c>
      <c r="X352" t="s">
        <v>3179</v>
      </c>
      <c r="Y352" t="s">
        <v>7829</v>
      </c>
      <c r="AA352" t="s">
        <v>145</v>
      </c>
      <c r="AB352" t="s">
        <v>146</v>
      </c>
      <c r="AC352" s="119">
        <v>697679</v>
      </c>
      <c r="AD352">
        <v>697679</v>
      </c>
      <c r="AE352">
        <v>697679</v>
      </c>
      <c r="AF352">
        <v>645240</v>
      </c>
      <c r="AG352">
        <v>50381</v>
      </c>
      <c r="AH352">
        <v>0</v>
      </c>
      <c r="AI352">
        <v>2058</v>
      </c>
      <c r="AJ352">
        <v>0</v>
      </c>
      <c r="AK352">
        <v>0</v>
      </c>
      <c r="AL352">
        <v>0</v>
      </c>
      <c r="AM352">
        <v>0</v>
      </c>
      <c r="AN352" s="32">
        <v>0</v>
      </c>
      <c r="AO352">
        <v>0</v>
      </c>
      <c r="AP352">
        <v>0</v>
      </c>
      <c r="AQ352">
        <v>0</v>
      </c>
      <c r="AR352">
        <v>0</v>
      </c>
      <c r="AS352">
        <v>1</v>
      </c>
      <c r="AT352">
        <v>1980</v>
      </c>
      <c r="AV352">
        <v>1959</v>
      </c>
      <c r="AW352">
        <v>1440</v>
      </c>
      <c r="AX352">
        <v>2</v>
      </c>
      <c r="AY352">
        <v>2</v>
      </c>
      <c r="AZ352">
        <v>2.5</v>
      </c>
      <c r="BS352" t="s">
        <v>9437</v>
      </c>
      <c r="BT352" t="s">
        <v>9438</v>
      </c>
      <c r="BV352" t="s">
        <v>9439</v>
      </c>
      <c r="BX352" t="s">
        <v>9440</v>
      </c>
      <c r="BY352" t="s">
        <v>171</v>
      </c>
      <c r="BZ352" t="s">
        <v>9441</v>
      </c>
      <c r="CB352" s="27">
        <v>31837</v>
      </c>
      <c r="CC352">
        <v>175000</v>
      </c>
      <c r="CD352" t="s">
        <v>210</v>
      </c>
      <c r="CE352" t="s">
        <v>151</v>
      </c>
      <c r="CF352" t="s">
        <v>151</v>
      </c>
      <c r="CG352" t="s">
        <v>9442</v>
      </c>
      <c r="CH352" s="27">
        <v>30468</v>
      </c>
      <c r="CI352">
        <v>150000</v>
      </c>
      <c r="CJ352" t="s">
        <v>210</v>
      </c>
      <c r="CK352" t="s">
        <v>151</v>
      </c>
      <c r="CL352" t="s">
        <v>151</v>
      </c>
      <c r="CM352" t="s">
        <v>9443</v>
      </c>
      <c r="CZ352" t="s">
        <v>9444</v>
      </c>
      <c r="DA352" t="s">
        <v>154</v>
      </c>
      <c r="DB352" t="s">
        <v>299</v>
      </c>
      <c r="DE352">
        <v>1</v>
      </c>
      <c r="DF352">
        <v>1979</v>
      </c>
      <c r="DG352" t="s">
        <v>9445</v>
      </c>
      <c r="DH352">
        <v>7</v>
      </c>
      <c r="DI352" s="128" t="s">
        <v>156</v>
      </c>
      <c r="DJ35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52" s="130">
        <f>Table13[[#This Row],[JUST]]*Table13[[#This Row],[Storm Millage]]/1000</f>
        <v>0</v>
      </c>
      <c r="DL35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52" s="136">
        <f>Table13[[#This Row],[JUST]]*Table13[[#This Row],[Recreational Millage]]/1000</f>
        <v>5722.459692165573</v>
      </c>
      <c r="DN352" s="137">
        <f>Table13[[#This Row],[Recreational Assessment]]+Table13[[#This Row],[Storm Assessment]]</f>
        <v>5722.459692165573</v>
      </c>
      <c r="DO352" s="145" t="e">
        <f>Methodology!#REF!</f>
        <v>#REF!</v>
      </c>
      <c r="DP352" s="146" t="e">
        <f>(Table13[[#This Row],[JUST]]*Table13[[#This Row],[Ad Valorem Recreational Millage]])/1000</f>
        <v>#REF!</v>
      </c>
    </row>
    <row r="353" spans="1:16281" x14ac:dyDescent="0.3">
      <c r="A353">
        <v>836</v>
      </c>
      <c r="B353">
        <v>1</v>
      </c>
      <c r="C353" s="165" t="s">
        <v>9371</v>
      </c>
      <c r="D353" t="s">
        <v>3484</v>
      </c>
      <c r="E353" t="s">
        <v>1015</v>
      </c>
      <c r="F353">
        <v>10004676</v>
      </c>
      <c r="G353" s="32" t="s">
        <v>181</v>
      </c>
      <c r="I353" t="s">
        <v>401</v>
      </c>
      <c r="J353">
        <v>1</v>
      </c>
      <c r="K353">
        <v>0</v>
      </c>
      <c r="L353">
        <v>0</v>
      </c>
      <c r="M353">
        <v>0.14699999999999999</v>
      </c>
      <c r="N353" t="s">
        <v>135</v>
      </c>
      <c r="O353" t="s">
        <v>136</v>
      </c>
      <c r="R353" t="s">
        <v>3594</v>
      </c>
      <c r="S353" t="s">
        <v>140</v>
      </c>
      <c r="T353">
        <v>100</v>
      </c>
      <c r="U353" t="s">
        <v>511</v>
      </c>
      <c r="W353" t="s">
        <v>9372</v>
      </c>
      <c r="X353" t="s">
        <v>1213</v>
      </c>
      <c r="Y353" t="s">
        <v>7829</v>
      </c>
      <c r="AA353" t="s">
        <v>145</v>
      </c>
      <c r="AB353" t="s">
        <v>146</v>
      </c>
      <c r="AC353" s="119">
        <v>700911</v>
      </c>
      <c r="AD353">
        <v>700911</v>
      </c>
      <c r="AE353">
        <v>700911</v>
      </c>
      <c r="AF353">
        <v>645240</v>
      </c>
      <c r="AG353">
        <v>53428</v>
      </c>
      <c r="AH353">
        <v>0</v>
      </c>
      <c r="AI353">
        <v>2243</v>
      </c>
      <c r="AJ353">
        <v>0</v>
      </c>
      <c r="AK353">
        <v>0</v>
      </c>
      <c r="AL353">
        <v>0</v>
      </c>
      <c r="AM353">
        <v>0</v>
      </c>
      <c r="AN353" s="32">
        <v>0</v>
      </c>
      <c r="AO353">
        <v>0</v>
      </c>
      <c r="AP353">
        <v>0</v>
      </c>
      <c r="AQ353">
        <v>0</v>
      </c>
      <c r="AR353">
        <v>0</v>
      </c>
      <c r="AS353">
        <v>1</v>
      </c>
      <c r="AT353">
        <v>1979</v>
      </c>
      <c r="AV353">
        <v>1934</v>
      </c>
      <c r="AW353">
        <v>1440</v>
      </c>
      <c r="AX353">
        <v>2</v>
      </c>
      <c r="AY353">
        <v>2</v>
      </c>
      <c r="AZ353">
        <v>2.5</v>
      </c>
      <c r="BS353" t="s">
        <v>9373</v>
      </c>
      <c r="BV353" t="s">
        <v>9374</v>
      </c>
      <c r="BX353" t="s">
        <v>5866</v>
      </c>
      <c r="BY353" t="s">
        <v>194</v>
      </c>
      <c r="BZ353" t="s">
        <v>9375</v>
      </c>
      <c r="CB353" s="27">
        <v>39931</v>
      </c>
      <c r="CC353">
        <v>785000</v>
      </c>
      <c r="CD353" t="s">
        <v>210</v>
      </c>
      <c r="CE353" t="s">
        <v>181</v>
      </c>
      <c r="CF353" t="s">
        <v>181</v>
      </c>
      <c r="CG353" t="s">
        <v>9376</v>
      </c>
      <c r="CH353" s="27">
        <v>39367</v>
      </c>
      <c r="CI353">
        <v>650000</v>
      </c>
      <c r="CJ353" t="s">
        <v>210</v>
      </c>
      <c r="CK353" t="s">
        <v>151</v>
      </c>
      <c r="CL353" t="s">
        <v>151</v>
      </c>
      <c r="CM353" t="s">
        <v>9377</v>
      </c>
      <c r="CN353" s="27">
        <v>28703</v>
      </c>
      <c r="CO353">
        <v>109200</v>
      </c>
      <c r="CP353" t="s">
        <v>150</v>
      </c>
      <c r="CQ353" t="s">
        <v>151</v>
      </c>
      <c r="CR353" t="s">
        <v>151</v>
      </c>
      <c r="CS353" t="s">
        <v>9378</v>
      </c>
      <c r="CZ353" t="s">
        <v>9379</v>
      </c>
      <c r="DA353" t="s">
        <v>154</v>
      </c>
      <c r="DB353" t="s">
        <v>299</v>
      </c>
      <c r="DE353">
        <v>1</v>
      </c>
      <c r="DF353">
        <v>1979</v>
      </c>
      <c r="DG353" t="s">
        <v>9380</v>
      </c>
      <c r="DH353">
        <v>7</v>
      </c>
      <c r="DI353" s="128" t="s">
        <v>156</v>
      </c>
      <c r="DJ3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53" s="130">
        <f>Table13[[#This Row],[JUST]]*Table13[[#This Row],[Storm Millage]]/1000</f>
        <v>0</v>
      </c>
      <c r="DL3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53" s="136">
        <f>Table13[[#This Row],[JUST]]*Table13[[#This Row],[Recreational Millage]]/1000</f>
        <v>5748.9690033603765</v>
      </c>
      <c r="DN353" s="137">
        <f>Table13[[#This Row],[Recreational Assessment]]+Table13[[#This Row],[Storm Assessment]]</f>
        <v>5748.9690033603765</v>
      </c>
      <c r="DO353" s="145" t="e">
        <f>Methodology!#REF!</f>
        <v>#REF!</v>
      </c>
      <c r="DP353" s="146" t="e">
        <f>(Table13[[#This Row],[JUST]]*Table13[[#This Row],[Ad Valorem Recreational Millage]])/1000</f>
        <v>#REF!</v>
      </c>
    </row>
    <row r="354" spans="1:16281" x14ac:dyDescent="0.3">
      <c r="A354">
        <v>922</v>
      </c>
      <c r="B354">
        <v>1</v>
      </c>
      <c r="C354" s="165" t="s">
        <v>10458</v>
      </c>
      <c r="D354" t="s">
        <v>3484</v>
      </c>
      <c r="E354" t="s">
        <v>6221</v>
      </c>
      <c r="F354">
        <v>10004698</v>
      </c>
      <c r="G354" s="32" t="s">
        <v>181</v>
      </c>
      <c r="I354" t="s">
        <v>401</v>
      </c>
      <c r="J354">
        <v>1</v>
      </c>
      <c r="K354">
        <v>0</v>
      </c>
      <c r="L354">
        <v>0</v>
      </c>
      <c r="M354">
        <v>0.125</v>
      </c>
      <c r="N354" t="s">
        <v>135</v>
      </c>
      <c r="O354" t="s">
        <v>136</v>
      </c>
      <c r="R354" t="s">
        <v>3594</v>
      </c>
      <c r="S354" t="s">
        <v>140</v>
      </c>
      <c r="T354">
        <v>100</v>
      </c>
      <c r="U354" t="s">
        <v>511</v>
      </c>
      <c r="W354" t="s">
        <v>10459</v>
      </c>
      <c r="X354" t="s">
        <v>10460</v>
      </c>
      <c r="Y354" t="s">
        <v>10295</v>
      </c>
      <c r="AA354" t="s">
        <v>145</v>
      </c>
      <c r="AB354" t="s">
        <v>146</v>
      </c>
      <c r="AC354" s="119">
        <v>701718</v>
      </c>
      <c r="AD354">
        <v>701718</v>
      </c>
      <c r="AE354">
        <v>701718</v>
      </c>
      <c r="AF354">
        <v>645240</v>
      </c>
      <c r="AG354">
        <v>53574</v>
      </c>
      <c r="AH354">
        <v>0</v>
      </c>
      <c r="AI354">
        <v>2904</v>
      </c>
      <c r="AJ354">
        <v>0</v>
      </c>
      <c r="AK354">
        <v>0</v>
      </c>
      <c r="AL354">
        <v>0</v>
      </c>
      <c r="AM354">
        <v>0</v>
      </c>
      <c r="AN354" s="32">
        <v>0</v>
      </c>
      <c r="AO354">
        <v>0</v>
      </c>
      <c r="AP354">
        <v>0</v>
      </c>
      <c r="AQ354">
        <v>0</v>
      </c>
      <c r="AR354">
        <v>0</v>
      </c>
      <c r="AS354">
        <v>1</v>
      </c>
      <c r="AT354">
        <v>1980</v>
      </c>
      <c r="AV354">
        <v>2620</v>
      </c>
      <c r="AW354">
        <v>1440</v>
      </c>
      <c r="AX354">
        <v>2</v>
      </c>
      <c r="AY354">
        <v>2</v>
      </c>
      <c r="AZ354">
        <v>2.5</v>
      </c>
      <c r="BB354" t="s">
        <v>233</v>
      </c>
      <c r="BS354" t="s">
        <v>10461</v>
      </c>
      <c r="BV354" t="s">
        <v>10462</v>
      </c>
      <c r="BX354" t="s">
        <v>10463</v>
      </c>
      <c r="BY354" t="s">
        <v>444</v>
      </c>
      <c r="BZ354" t="s">
        <v>10464</v>
      </c>
      <c r="CB354" s="27">
        <v>32203</v>
      </c>
      <c r="CC354">
        <v>190000</v>
      </c>
      <c r="CD354" t="s">
        <v>210</v>
      </c>
      <c r="CE354" t="s">
        <v>151</v>
      </c>
      <c r="CF354" t="s">
        <v>151</v>
      </c>
      <c r="CG354" t="s">
        <v>10465</v>
      </c>
      <c r="CH354" s="27">
        <v>29099</v>
      </c>
      <c r="CI354">
        <v>136500</v>
      </c>
      <c r="CJ354" t="s">
        <v>150</v>
      </c>
      <c r="CK354" t="s">
        <v>151</v>
      </c>
      <c r="CL354" t="s">
        <v>151</v>
      </c>
      <c r="CM354" t="s">
        <v>10466</v>
      </c>
      <c r="CZ354" t="s">
        <v>10467</v>
      </c>
      <c r="DA354" t="s">
        <v>154</v>
      </c>
      <c r="DB354" t="s">
        <v>299</v>
      </c>
      <c r="DE354">
        <v>1</v>
      </c>
      <c r="DF354">
        <v>1979</v>
      </c>
      <c r="DG354" t="s">
        <v>10468</v>
      </c>
      <c r="DH354">
        <v>7</v>
      </c>
      <c r="DI354" s="128" t="s">
        <v>156</v>
      </c>
      <c r="DJ3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54" s="130">
        <f>Table13[[#This Row],[JUST]]*Table13[[#This Row],[Storm Millage]]/1000</f>
        <v>0</v>
      </c>
      <c r="DL3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54" s="136">
        <f>Table13[[#This Row],[JUST]]*Table13[[#This Row],[Recreational Millage]]/1000</f>
        <v>5755.5881290207126</v>
      </c>
      <c r="DN354" s="137">
        <f>Table13[[#This Row],[Recreational Assessment]]+Table13[[#This Row],[Storm Assessment]]</f>
        <v>5755.5881290207126</v>
      </c>
      <c r="DO354" s="145" t="e">
        <f>Methodology!#REF!</f>
        <v>#REF!</v>
      </c>
      <c r="DP354" s="146" t="e">
        <f>(Table13[[#This Row],[JUST]]*Table13[[#This Row],[Ad Valorem Recreational Millage]])/1000</f>
        <v>#REF!</v>
      </c>
    </row>
    <row r="355" spans="1:16281" x14ac:dyDescent="0.3">
      <c r="A355">
        <v>906</v>
      </c>
      <c r="B355">
        <v>1</v>
      </c>
      <c r="C355" s="165" t="s">
        <v>5736</v>
      </c>
      <c r="D355" t="s">
        <v>3790</v>
      </c>
      <c r="E355" t="s">
        <v>3210</v>
      </c>
      <c r="F355">
        <v>10004745</v>
      </c>
      <c r="G355" s="32" t="s">
        <v>181</v>
      </c>
      <c r="I355" t="s">
        <v>226</v>
      </c>
      <c r="J355">
        <v>1</v>
      </c>
      <c r="K355">
        <v>0</v>
      </c>
      <c r="L355">
        <v>0</v>
      </c>
      <c r="M355">
        <v>0.22600000000000001</v>
      </c>
      <c r="N355" t="s">
        <v>135</v>
      </c>
      <c r="O355" t="s">
        <v>136</v>
      </c>
      <c r="R355" t="s">
        <v>227</v>
      </c>
      <c r="S355" t="s">
        <v>140</v>
      </c>
      <c r="T355">
        <v>100</v>
      </c>
      <c r="U355" t="s">
        <v>511</v>
      </c>
      <c r="W355" t="s">
        <v>5737</v>
      </c>
      <c r="X355" t="s">
        <v>5715</v>
      </c>
      <c r="Y355" t="s">
        <v>5738</v>
      </c>
      <c r="AA355" t="s">
        <v>145</v>
      </c>
      <c r="AB355" t="s">
        <v>146</v>
      </c>
      <c r="AC355" s="119">
        <v>703328</v>
      </c>
      <c r="AD355">
        <v>703328</v>
      </c>
      <c r="AE355">
        <v>703328</v>
      </c>
      <c r="AF355">
        <v>675000</v>
      </c>
      <c r="AG355">
        <v>22971</v>
      </c>
      <c r="AH355">
        <v>0</v>
      </c>
      <c r="AI355">
        <v>5357</v>
      </c>
      <c r="AJ355">
        <v>0</v>
      </c>
      <c r="AK355">
        <v>0</v>
      </c>
      <c r="AL355">
        <v>0</v>
      </c>
      <c r="AM355">
        <v>0</v>
      </c>
      <c r="AN355" s="32">
        <v>0</v>
      </c>
      <c r="AO355">
        <v>0</v>
      </c>
      <c r="AP355">
        <v>0</v>
      </c>
      <c r="AQ355">
        <v>0</v>
      </c>
      <c r="AR355">
        <v>0</v>
      </c>
      <c r="AS355">
        <v>1</v>
      </c>
      <c r="AT355">
        <v>1975</v>
      </c>
      <c r="AV355">
        <v>2768</v>
      </c>
      <c r="AW355">
        <v>1344</v>
      </c>
      <c r="AX355">
        <v>1</v>
      </c>
      <c r="AY355">
        <v>2</v>
      </c>
      <c r="AZ355">
        <v>2</v>
      </c>
      <c r="BC355" t="s">
        <v>233</v>
      </c>
      <c r="BS355" t="s">
        <v>5739</v>
      </c>
      <c r="BT355" t="s">
        <v>5740</v>
      </c>
      <c r="BV355" t="s">
        <v>5658</v>
      </c>
      <c r="BX355" t="s">
        <v>1619</v>
      </c>
      <c r="BY355" t="s">
        <v>149</v>
      </c>
      <c r="BZ355" t="s">
        <v>1620</v>
      </c>
      <c r="CB355" s="27">
        <v>35825</v>
      </c>
      <c r="CC355">
        <v>330000</v>
      </c>
      <c r="CD355" t="s">
        <v>210</v>
      </c>
      <c r="CE355" t="s">
        <v>151</v>
      </c>
      <c r="CF355" t="s">
        <v>151</v>
      </c>
      <c r="CG355" t="s">
        <v>5741</v>
      </c>
      <c r="CH355" s="27">
        <v>34516</v>
      </c>
      <c r="CI355">
        <v>250000</v>
      </c>
      <c r="CJ355" t="s">
        <v>210</v>
      </c>
      <c r="CK355" t="s">
        <v>151</v>
      </c>
      <c r="CL355" t="s">
        <v>151</v>
      </c>
      <c r="CM355" t="s">
        <v>5742</v>
      </c>
      <c r="CZ355" t="s">
        <v>5743</v>
      </c>
      <c r="DA355" t="s">
        <v>154</v>
      </c>
      <c r="DB355" t="s">
        <v>299</v>
      </c>
      <c r="DE355">
        <v>1</v>
      </c>
      <c r="DF355">
        <v>1900</v>
      </c>
      <c r="DG355" t="s">
        <v>5744</v>
      </c>
      <c r="DH355">
        <v>7</v>
      </c>
      <c r="DI355" s="128" t="s">
        <v>156</v>
      </c>
      <c r="DJ3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355" s="130">
        <f>Table13[[#This Row],[JUST]]*Table13[[#This Row],[Storm Millage]]/1000</f>
        <v>0</v>
      </c>
      <c r="DL3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55" s="136">
        <f>Table13[[#This Row],[JUST]]*Table13[[#This Row],[Recreational Millage]]/1000</f>
        <v>5768.7935717879263</v>
      </c>
      <c r="DN355" s="137">
        <f>Table13[[#This Row],[Recreational Assessment]]+Table13[[#This Row],[Storm Assessment]]</f>
        <v>5768.7935717879263</v>
      </c>
      <c r="DO355" s="145" t="e">
        <f>Methodology!#REF!</f>
        <v>#REF!</v>
      </c>
      <c r="DP355" s="146" t="e">
        <f>(Table13[[#This Row],[JUST]]*Table13[[#This Row],[Ad Valorem Recreational Millage]])/1000</f>
        <v>#REF!</v>
      </c>
    </row>
    <row r="356" spans="1:16281" x14ac:dyDescent="0.3">
      <c r="A356">
        <v>92</v>
      </c>
      <c r="B356">
        <v>1</v>
      </c>
      <c r="C356" s="165" t="s">
        <v>1236</v>
      </c>
      <c r="D356" t="s">
        <v>777</v>
      </c>
      <c r="E356" t="s">
        <v>1114</v>
      </c>
      <c r="F356">
        <v>10004301</v>
      </c>
      <c r="G356" s="32" t="s">
        <v>196</v>
      </c>
      <c r="H356" t="s">
        <v>299</v>
      </c>
      <c r="I356" t="s">
        <v>226</v>
      </c>
      <c r="J356">
        <v>1</v>
      </c>
      <c r="K356">
        <v>0</v>
      </c>
      <c r="L356">
        <v>0</v>
      </c>
      <c r="M356">
        <v>0.22176999999999999</v>
      </c>
      <c r="N356" t="s">
        <v>135</v>
      </c>
      <c r="O356" t="s">
        <v>136</v>
      </c>
      <c r="S356" t="s">
        <v>140</v>
      </c>
      <c r="V356" t="s">
        <v>229</v>
      </c>
      <c r="W356" t="s">
        <v>1237</v>
      </c>
      <c r="X356" t="s">
        <v>1238</v>
      </c>
      <c r="Y356" t="s">
        <v>1227</v>
      </c>
      <c r="AA356" t="s">
        <v>145</v>
      </c>
      <c r="AB356" t="s">
        <v>146</v>
      </c>
      <c r="AC356" s="119">
        <v>364183</v>
      </c>
      <c r="AD356">
        <v>364183</v>
      </c>
      <c r="AE356">
        <v>364183</v>
      </c>
      <c r="AF356">
        <v>0</v>
      </c>
      <c r="AG356">
        <v>364183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 s="32">
        <v>0</v>
      </c>
      <c r="AO356">
        <v>0</v>
      </c>
      <c r="AP356">
        <v>0</v>
      </c>
      <c r="AQ356">
        <v>0</v>
      </c>
      <c r="AR356">
        <v>0</v>
      </c>
      <c r="AS356">
        <v>1</v>
      </c>
      <c r="AT356">
        <v>1976</v>
      </c>
      <c r="AV356">
        <v>687</v>
      </c>
      <c r="AW356">
        <v>687</v>
      </c>
      <c r="AX356">
        <v>1</v>
      </c>
      <c r="AY356">
        <v>1</v>
      </c>
      <c r="AZ356">
        <v>1</v>
      </c>
      <c r="BC356" t="s">
        <v>233</v>
      </c>
      <c r="BS356" t="s">
        <v>1239</v>
      </c>
      <c r="BV356" t="s">
        <v>1240</v>
      </c>
      <c r="BW356" t="s">
        <v>1241</v>
      </c>
      <c r="BX356" t="s">
        <v>1242</v>
      </c>
      <c r="BY356" t="s">
        <v>278</v>
      </c>
      <c r="BZ356" t="s">
        <v>1243</v>
      </c>
      <c r="CB356" s="27">
        <v>36202</v>
      </c>
      <c r="CC356">
        <v>315000</v>
      </c>
      <c r="CD356" t="s">
        <v>210</v>
      </c>
      <c r="CE356" t="s">
        <v>151</v>
      </c>
      <c r="CF356" t="s">
        <v>151</v>
      </c>
      <c r="CG356" t="s">
        <v>1244</v>
      </c>
      <c r="CH356" s="27">
        <v>34578</v>
      </c>
      <c r="CI356">
        <v>328000</v>
      </c>
      <c r="CJ356" t="s">
        <v>210</v>
      </c>
      <c r="CK356" t="s">
        <v>151</v>
      </c>
      <c r="CL356" t="s">
        <v>151</v>
      </c>
      <c r="CM356" t="s">
        <v>1245</v>
      </c>
      <c r="CN356" s="27">
        <v>33451</v>
      </c>
      <c r="CO356">
        <v>213500</v>
      </c>
      <c r="CP356" t="s">
        <v>210</v>
      </c>
      <c r="CQ356" t="s">
        <v>181</v>
      </c>
      <c r="CR356" t="s">
        <v>181</v>
      </c>
      <c r="CS356" t="s">
        <v>1246</v>
      </c>
      <c r="CZ356" t="s">
        <v>1247</v>
      </c>
      <c r="DA356" t="s">
        <v>154</v>
      </c>
      <c r="DB356" t="s">
        <v>242</v>
      </c>
      <c r="DE356">
        <v>1</v>
      </c>
      <c r="DF356">
        <v>1978</v>
      </c>
      <c r="DG356" t="s">
        <v>1248</v>
      </c>
      <c r="DH356">
        <v>2</v>
      </c>
      <c r="DI356" s="128" t="s">
        <v>696</v>
      </c>
      <c r="DJ3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56" s="130">
        <f>Table13[[#This Row],[JUST]]*Table13[[#This Row],[Storm Millage]]/1000</f>
        <v>2784.363076379861</v>
      </c>
      <c r="DL3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56" s="136">
        <f>Table13[[#This Row],[JUST]]*Table13[[#This Row],[Recreational Millage]]/1000</f>
        <v>2987.0793560820021</v>
      </c>
      <c r="DN356" s="137">
        <f>Table13[[#This Row],[Recreational Assessment]]+Table13[[#This Row],[Storm Assessment]]</f>
        <v>5771.4424324618631</v>
      </c>
      <c r="DO356" s="145" t="e">
        <f>Methodology!#REF!</f>
        <v>#REF!</v>
      </c>
      <c r="DP356" s="146" t="e">
        <f>(Table13[[#This Row],[JUST]]*Table13[[#This Row],[Ad Valorem Recreational Millage]])/1000</f>
        <v>#REF!</v>
      </c>
    </row>
    <row r="357" spans="1:16281" x14ac:dyDescent="0.3">
      <c r="A357">
        <v>199</v>
      </c>
      <c r="B357">
        <v>1</v>
      </c>
      <c r="C357" s="165" t="s">
        <v>1249</v>
      </c>
      <c r="D357" t="s">
        <v>777</v>
      </c>
      <c r="E357" t="s">
        <v>1121</v>
      </c>
      <c r="F357">
        <v>10004302</v>
      </c>
      <c r="G357" s="32" t="s">
        <v>196</v>
      </c>
      <c r="H357" t="s">
        <v>299</v>
      </c>
      <c r="I357" t="s">
        <v>226</v>
      </c>
      <c r="J357">
        <v>1</v>
      </c>
      <c r="K357">
        <v>0</v>
      </c>
      <c r="L357">
        <v>0</v>
      </c>
      <c r="M357">
        <v>0.22176999999999999</v>
      </c>
      <c r="N357" t="s">
        <v>135</v>
      </c>
      <c r="O357" t="s">
        <v>136</v>
      </c>
      <c r="S357" t="s">
        <v>140</v>
      </c>
      <c r="V357" t="s">
        <v>229</v>
      </c>
      <c r="W357" t="s">
        <v>1250</v>
      </c>
      <c r="X357" t="s">
        <v>1251</v>
      </c>
      <c r="Y357" t="s">
        <v>1227</v>
      </c>
      <c r="AA357" t="s">
        <v>145</v>
      </c>
      <c r="AB357" t="s">
        <v>146</v>
      </c>
      <c r="AC357" s="119">
        <v>364183</v>
      </c>
      <c r="AD357">
        <v>364183</v>
      </c>
      <c r="AE357">
        <v>364183</v>
      </c>
      <c r="AF357">
        <v>0</v>
      </c>
      <c r="AG357">
        <v>364183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 s="32">
        <v>0</v>
      </c>
      <c r="AO357">
        <v>0</v>
      </c>
      <c r="AP357">
        <v>0</v>
      </c>
      <c r="AQ357">
        <v>0</v>
      </c>
      <c r="AR357">
        <v>0</v>
      </c>
      <c r="AS357">
        <v>1</v>
      </c>
      <c r="AT357">
        <v>1976</v>
      </c>
      <c r="AV357">
        <v>687</v>
      </c>
      <c r="AW357">
        <v>687</v>
      </c>
      <c r="AX357">
        <v>1</v>
      </c>
      <c r="AY357">
        <v>1</v>
      </c>
      <c r="AZ357">
        <v>1</v>
      </c>
      <c r="BC357" t="s">
        <v>233</v>
      </c>
      <c r="BS357" t="s">
        <v>1252</v>
      </c>
      <c r="BU357" t="s">
        <v>1253</v>
      </c>
      <c r="BV357" t="s">
        <v>1254</v>
      </c>
      <c r="BW357" t="s">
        <v>1255</v>
      </c>
      <c r="BX357" t="s">
        <v>145</v>
      </c>
      <c r="BY357" t="s">
        <v>149</v>
      </c>
      <c r="BZ357" t="s">
        <v>146</v>
      </c>
      <c r="CB357" s="27">
        <v>35509</v>
      </c>
      <c r="CC357">
        <v>325000</v>
      </c>
      <c r="CD357" t="s">
        <v>210</v>
      </c>
      <c r="CE357" t="s">
        <v>151</v>
      </c>
      <c r="CF357" t="s">
        <v>151</v>
      </c>
      <c r="CG357" t="s">
        <v>1256</v>
      </c>
      <c r="CH357" s="27">
        <v>34060</v>
      </c>
      <c r="CI357">
        <v>267500</v>
      </c>
      <c r="CJ357" t="s">
        <v>210</v>
      </c>
      <c r="CK357" t="s">
        <v>151</v>
      </c>
      <c r="CL357" t="s">
        <v>151</v>
      </c>
      <c r="CM357" t="s">
        <v>1257</v>
      </c>
      <c r="CN357" s="27">
        <v>30468</v>
      </c>
      <c r="CO357">
        <v>176000</v>
      </c>
      <c r="CP357" t="s">
        <v>210</v>
      </c>
      <c r="CQ357" t="s">
        <v>151</v>
      </c>
      <c r="CR357" t="s">
        <v>151</v>
      </c>
      <c r="CS357" t="s">
        <v>1258</v>
      </c>
      <c r="CZ357" t="s">
        <v>1259</v>
      </c>
      <c r="DA357" t="s">
        <v>154</v>
      </c>
      <c r="DB357" t="s">
        <v>242</v>
      </c>
      <c r="DE357">
        <v>1</v>
      </c>
      <c r="DF357">
        <v>1978</v>
      </c>
      <c r="DG357" t="s">
        <v>1260</v>
      </c>
      <c r="DH357">
        <v>2</v>
      </c>
      <c r="DI357" s="128" t="s">
        <v>696</v>
      </c>
      <c r="DJ3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57" s="130">
        <f>Table13[[#This Row],[JUST]]*Table13[[#This Row],[Storm Millage]]/1000</f>
        <v>2784.363076379861</v>
      </c>
      <c r="DL3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57" s="136">
        <f>Table13[[#This Row],[JUST]]*Table13[[#This Row],[Recreational Millage]]/1000</f>
        <v>2987.0793560820021</v>
      </c>
      <c r="DN357" s="137">
        <f>Table13[[#This Row],[Recreational Assessment]]+Table13[[#This Row],[Storm Assessment]]</f>
        <v>5771.4424324618631</v>
      </c>
      <c r="DO357" s="145" t="e">
        <f>Methodology!#REF!</f>
        <v>#REF!</v>
      </c>
      <c r="DP357" s="146" t="e">
        <f>(Table13[[#This Row],[JUST]]*Table13[[#This Row],[Ad Valorem Recreational Millage]])/1000</f>
        <v>#REF!</v>
      </c>
    </row>
    <row r="358" spans="1:16281" x14ac:dyDescent="0.3">
      <c r="A358">
        <v>512</v>
      </c>
      <c r="B358">
        <v>1</v>
      </c>
      <c r="C358" s="165" t="s">
        <v>1291</v>
      </c>
      <c r="D358" t="s">
        <v>777</v>
      </c>
      <c r="E358" t="s">
        <v>1292</v>
      </c>
      <c r="F358">
        <v>10004305</v>
      </c>
      <c r="G358" s="32" t="s">
        <v>196</v>
      </c>
      <c r="H358" t="s">
        <v>299</v>
      </c>
      <c r="I358" t="s">
        <v>226</v>
      </c>
      <c r="J358">
        <v>1</v>
      </c>
      <c r="K358">
        <v>0</v>
      </c>
      <c r="L358">
        <v>0</v>
      </c>
      <c r="M358">
        <v>0.22176999999999999</v>
      </c>
      <c r="N358" t="s">
        <v>135</v>
      </c>
      <c r="O358" t="s">
        <v>136</v>
      </c>
      <c r="S358" t="s">
        <v>140</v>
      </c>
      <c r="V358" t="s">
        <v>229</v>
      </c>
      <c r="W358" t="s">
        <v>1293</v>
      </c>
      <c r="X358" t="s">
        <v>1294</v>
      </c>
      <c r="Y358" t="s">
        <v>1227</v>
      </c>
      <c r="AA358" t="s">
        <v>145</v>
      </c>
      <c r="AB358" t="s">
        <v>146</v>
      </c>
      <c r="AC358" s="119">
        <v>364183</v>
      </c>
      <c r="AD358">
        <v>364183</v>
      </c>
      <c r="AE358">
        <v>364183</v>
      </c>
      <c r="AF358">
        <v>0</v>
      </c>
      <c r="AG358">
        <v>364183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 s="32">
        <v>0</v>
      </c>
      <c r="AO358">
        <v>0</v>
      </c>
      <c r="AP358">
        <v>0</v>
      </c>
      <c r="AQ358">
        <v>0</v>
      </c>
      <c r="AR358">
        <v>0</v>
      </c>
      <c r="AS358">
        <v>1</v>
      </c>
      <c r="AT358">
        <v>1976</v>
      </c>
      <c r="AV358">
        <v>687</v>
      </c>
      <c r="AW358">
        <v>687</v>
      </c>
      <c r="AX358">
        <v>1</v>
      </c>
      <c r="AY358">
        <v>1</v>
      </c>
      <c r="AZ358">
        <v>1</v>
      </c>
      <c r="BC358" t="s">
        <v>233</v>
      </c>
      <c r="BS358" t="s">
        <v>1295</v>
      </c>
      <c r="BV358" t="s">
        <v>1296</v>
      </c>
      <c r="BX358" t="s">
        <v>1297</v>
      </c>
      <c r="BY358" t="s">
        <v>785</v>
      </c>
      <c r="BZ358" t="s">
        <v>1298</v>
      </c>
      <c r="CB358" s="27">
        <v>34366</v>
      </c>
      <c r="CC358">
        <v>275000</v>
      </c>
      <c r="CD358" t="s">
        <v>210</v>
      </c>
      <c r="CE358" t="s">
        <v>151</v>
      </c>
      <c r="CF358" t="s">
        <v>151</v>
      </c>
      <c r="CG358" t="s">
        <v>1299</v>
      </c>
      <c r="CH358" s="27">
        <v>32325</v>
      </c>
      <c r="CI358">
        <v>175100</v>
      </c>
      <c r="CJ358" t="s">
        <v>210</v>
      </c>
      <c r="CK358" t="s">
        <v>151</v>
      </c>
      <c r="CL358" t="s">
        <v>151</v>
      </c>
      <c r="CM358" t="s">
        <v>1300</v>
      </c>
      <c r="CZ358" t="s">
        <v>1301</v>
      </c>
      <c r="DA358" t="s">
        <v>154</v>
      </c>
      <c r="DB358" t="s">
        <v>242</v>
      </c>
      <c r="DE358">
        <v>1</v>
      </c>
      <c r="DF358">
        <v>1978</v>
      </c>
      <c r="DG358" t="s">
        <v>1302</v>
      </c>
      <c r="DH358">
        <v>2</v>
      </c>
      <c r="DI358" s="128" t="s">
        <v>696</v>
      </c>
      <c r="DJ3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58" s="130">
        <f>Table13[[#This Row],[JUST]]*Table13[[#This Row],[Storm Millage]]/1000</f>
        <v>2784.363076379861</v>
      </c>
      <c r="DL3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58" s="136">
        <f>Table13[[#This Row],[JUST]]*Table13[[#This Row],[Recreational Millage]]/1000</f>
        <v>2987.0793560820021</v>
      </c>
      <c r="DN358" s="137">
        <f>Table13[[#This Row],[Recreational Assessment]]+Table13[[#This Row],[Storm Assessment]]</f>
        <v>5771.4424324618631</v>
      </c>
      <c r="DO358" s="145" t="e">
        <f>Methodology!#REF!</f>
        <v>#REF!</v>
      </c>
      <c r="DP358" s="146" t="e">
        <f>(Table13[[#This Row],[JUST]]*Table13[[#This Row],[Ad Valorem Recreational Millage]])/1000</f>
        <v>#REF!</v>
      </c>
    </row>
    <row r="359" spans="1:16281" x14ac:dyDescent="0.3">
      <c r="A359">
        <v>208</v>
      </c>
      <c r="B359">
        <v>1</v>
      </c>
      <c r="C359" s="165" t="s">
        <v>1303</v>
      </c>
      <c r="D359" t="s">
        <v>777</v>
      </c>
      <c r="E359" t="s">
        <v>1304</v>
      </c>
      <c r="F359">
        <v>10004306</v>
      </c>
      <c r="G359" s="32" t="s">
        <v>196</v>
      </c>
      <c r="H359" t="s">
        <v>299</v>
      </c>
      <c r="I359" t="s">
        <v>226</v>
      </c>
      <c r="J359">
        <v>1</v>
      </c>
      <c r="K359">
        <v>0</v>
      </c>
      <c r="L359">
        <v>0</v>
      </c>
      <c r="M359">
        <v>0.22176999999999999</v>
      </c>
      <c r="N359" t="s">
        <v>135</v>
      </c>
      <c r="O359" t="s">
        <v>136</v>
      </c>
      <c r="S359" t="s">
        <v>140</v>
      </c>
      <c r="V359" t="s">
        <v>229</v>
      </c>
      <c r="W359" t="s">
        <v>1305</v>
      </c>
      <c r="X359" t="s">
        <v>1306</v>
      </c>
      <c r="Y359" t="s">
        <v>1227</v>
      </c>
      <c r="AA359" t="s">
        <v>145</v>
      </c>
      <c r="AB359" t="s">
        <v>146</v>
      </c>
      <c r="AC359" s="119">
        <v>364183</v>
      </c>
      <c r="AD359">
        <v>364183</v>
      </c>
      <c r="AE359">
        <v>364183</v>
      </c>
      <c r="AF359">
        <v>0</v>
      </c>
      <c r="AG359">
        <v>364183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 s="32">
        <v>0</v>
      </c>
      <c r="AO359">
        <v>0</v>
      </c>
      <c r="AP359">
        <v>0</v>
      </c>
      <c r="AQ359">
        <v>0</v>
      </c>
      <c r="AR359">
        <v>0</v>
      </c>
      <c r="AS359">
        <v>1</v>
      </c>
      <c r="AT359">
        <v>1976</v>
      </c>
      <c r="AV359">
        <v>687</v>
      </c>
      <c r="AW359">
        <v>687</v>
      </c>
      <c r="AX359">
        <v>1</v>
      </c>
      <c r="AY359">
        <v>1</v>
      </c>
      <c r="AZ359">
        <v>1</v>
      </c>
      <c r="BC359" t="s">
        <v>233</v>
      </c>
      <c r="BS359" t="s">
        <v>1307</v>
      </c>
      <c r="BV359" t="s">
        <v>1308</v>
      </c>
      <c r="BX359" t="s">
        <v>1309</v>
      </c>
      <c r="BY359" t="s">
        <v>458</v>
      </c>
      <c r="BZ359" t="s">
        <v>1310</v>
      </c>
      <c r="CB359" s="27">
        <v>36602</v>
      </c>
      <c r="CC359">
        <v>340000</v>
      </c>
      <c r="CD359" t="s">
        <v>210</v>
      </c>
      <c r="CE359" t="s">
        <v>151</v>
      </c>
      <c r="CF359" t="s">
        <v>151</v>
      </c>
      <c r="CG359" t="s">
        <v>1311</v>
      </c>
      <c r="CH359" s="27">
        <v>30713</v>
      </c>
      <c r="CI359">
        <v>46700</v>
      </c>
      <c r="CJ359" t="s">
        <v>210</v>
      </c>
      <c r="CK359" t="s">
        <v>181</v>
      </c>
      <c r="CL359" t="s">
        <v>181</v>
      </c>
      <c r="CM359" t="s">
        <v>1312</v>
      </c>
      <c r="CZ359" t="s">
        <v>1313</v>
      </c>
      <c r="DA359" t="s">
        <v>154</v>
      </c>
      <c r="DB359" t="s">
        <v>242</v>
      </c>
      <c r="DE359">
        <v>1</v>
      </c>
      <c r="DF359">
        <v>1978</v>
      </c>
      <c r="DG359" t="s">
        <v>1314</v>
      </c>
      <c r="DH359">
        <v>2</v>
      </c>
      <c r="DI359" s="128" t="s">
        <v>696</v>
      </c>
      <c r="DJ3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59" s="130">
        <f>Table13[[#This Row],[JUST]]*Table13[[#This Row],[Storm Millage]]/1000</f>
        <v>2784.363076379861</v>
      </c>
      <c r="DL3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59" s="136">
        <f>Table13[[#This Row],[JUST]]*Table13[[#This Row],[Recreational Millage]]/1000</f>
        <v>2987.0793560820021</v>
      </c>
      <c r="DN359" s="137">
        <f>Table13[[#This Row],[Recreational Assessment]]+Table13[[#This Row],[Storm Assessment]]</f>
        <v>5771.4424324618631</v>
      </c>
      <c r="DO359" s="145" t="e">
        <f>Methodology!#REF!</f>
        <v>#REF!</v>
      </c>
      <c r="DP359" s="146" t="e">
        <f>(Table13[[#This Row],[JUST]]*Table13[[#This Row],[Ad Valorem Recreational Millage]])/1000</f>
        <v>#REF!</v>
      </c>
    </row>
    <row r="360" spans="1:16281" s="35" customFormat="1" x14ac:dyDescent="0.3">
      <c r="A360">
        <v>520</v>
      </c>
      <c r="B360">
        <v>1</v>
      </c>
      <c r="C360" s="165" t="s">
        <v>1335</v>
      </c>
      <c r="D360" t="s">
        <v>777</v>
      </c>
      <c r="E360" t="s">
        <v>1336</v>
      </c>
      <c r="F360">
        <v>10004289</v>
      </c>
      <c r="G360" s="32" t="s">
        <v>196</v>
      </c>
      <c r="H360" t="s">
        <v>299</v>
      </c>
      <c r="I360" t="s">
        <v>226</v>
      </c>
      <c r="J360">
        <v>1</v>
      </c>
      <c r="K360">
        <v>0</v>
      </c>
      <c r="L360">
        <v>0</v>
      </c>
      <c r="M360">
        <v>0.22176999999999999</v>
      </c>
      <c r="N360" t="s">
        <v>135</v>
      </c>
      <c r="O360" t="s">
        <v>136</v>
      </c>
      <c r="P360"/>
      <c r="Q360"/>
      <c r="R360"/>
      <c r="S360" t="s">
        <v>140</v>
      </c>
      <c r="T360"/>
      <c r="U360"/>
      <c r="V360" t="s">
        <v>229</v>
      </c>
      <c r="W360" t="s">
        <v>1337</v>
      </c>
      <c r="X360" t="s">
        <v>1338</v>
      </c>
      <c r="Y360" t="s">
        <v>1227</v>
      </c>
      <c r="Z360"/>
      <c r="AA360" t="s">
        <v>145</v>
      </c>
      <c r="AB360" t="s">
        <v>146</v>
      </c>
      <c r="AC360" s="119">
        <v>364183</v>
      </c>
      <c r="AD360">
        <v>364183</v>
      </c>
      <c r="AE360">
        <v>364183</v>
      </c>
      <c r="AF360">
        <v>0</v>
      </c>
      <c r="AG360">
        <v>364183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 s="32">
        <v>0</v>
      </c>
      <c r="AO360">
        <v>0</v>
      </c>
      <c r="AP360">
        <v>0</v>
      </c>
      <c r="AQ360">
        <v>0</v>
      </c>
      <c r="AR360">
        <v>0</v>
      </c>
      <c r="AS360">
        <v>1</v>
      </c>
      <c r="AT360">
        <v>1976</v>
      </c>
      <c r="AU360"/>
      <c r="AV360">
        <v>687</v>
      </c>
      <c r="AW360">
        <v>687</v>
      </c>
      <c r="AX360">
        <v>1</v>
      </c>
      <c r="AY360">
        <v>1</v>
      </c>
      <c r="AZ360">
        <v>1</v>
      </c>
      <c r="BA360"/>
      <c r="BB360"/>
      <c r="BC360" t="s">
        <v>233</v>
      </c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 t="s">
        <v>1339</v>
      </c>
      <c r="BT360"/>
      <c r="BU360"/>
      <c r="BV360" t="s">
        <v>1340</v>
      </c>
      <c r="BW360"/>
      <c r="BX360" t="s">
        <v>1341</v>
      </c>
      <c r="BY360" t="s">
        <v>238</v>
      </c>
      <c r="BZ360" t="s">
        <v>1342</v>
      </c>
      <c r="CA360"/>
      <c r="CB360" s="27">
        <v>42453</v>
      </c>
      <c r="CC360">
        <v>405825</v>
      </c>
      <c r="CD360" t="s">
        <v>210</v>
      </c>
      <c r="CE360" t="s">
        <v>181</v>
      </c>
      <c r="CF360" t="s">
        <v>181</v>
      </c>
      <c r="CG360" t="s">
        <v>1343</v>
      </c>
      <c r="CH360" s="27">
        <v>41850</v>
      </c>
      <c r="CI360">
        <v>102100</v>
      </c>
      <c r="CJ360" t="s">
        <v>210</v>
      </c>
      <c r="CK360" t="s">
        <v>661</v>
      </c>
      <c r="CL360" t="s">
        <v>661</v>
      </c>
      <c r="CM360" t="s">
        <v>1344</v>
      </c>
      <c r="CN360" s="27">
        <v>33604</v>
      </c>
      <c r="CO360">
        <v>212600</v>
      </c>
      <c r="CP360" t="s">
        <v>210</v>
      </c>
      <c r="CQ360" t="s">
        <v>151</v>
      </c>
      <c r="CR360" t="s">
        <v>151</v>
      </c>
      <c r="CS360" t="s">
        <v>1345</v>
      </c>
      <c r="CT360" s="27">
        <v>29068</v>
      </c>
      <c r="CU360">
        <v>112000</v>
      </c>
      <c r="CV360" t="s">
        <v>210</v>
      </c>
      <c r="CW360" t="s">
        <v>181</v>
      </c>
      <c r="CX360" t="s">
        <v>181</v>
      </c>
      <c r="CY360" t="s">
        <v>1346</v>
      </c>
      <c r="CZ360" t="s">
        <v>1347</v>
      </c>
      <c r="DA360" t="s">
        <v>154</v>
      </c>
      <c r="DB360" t="s">
        <v>242</v>
      </c>
      <c r="DC360"/>
      <c r="DD360"/>
      <c r="DE360">
        <v>1</v>
      </c>
      <c r="DF360">
        <v>1977</v>
      </c>
      <c r="DG360" t="s">
        <v>1348</v>
      </c>
      <c r="DH360">
        <v>2</v>
      </c>
      <c r="DI360" s="128" t="s">
        <v>696</v>
      </c>
      <c r="DJ3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60" s="130">
        <f>Table13[[#This Row],[JUST]]*Table13[[#This Row],[Storm Millage]]/1000</f>
        <v>2784.363076379861</v>
      </c>
      <c r="DL3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60" s="136">
        <f>Table13[[#This Row],[JUST]]*Table13[[#This Row],[Recreational Millage]]/1000</f>
        <v>2987.0793560820021</v>
      </c>
      <c r="DN360" s="137">
        <f>Table13[[#This Row],[Recreational Assessment]]+Table13[[#This Row],[Storm Assessment]]</f>
        <v>5771.4424324618631</v>
      </c>
      <c r="DO360" s="145" t="e">
        <f>Methodology!#REF!</f>
        <v>#REF!</v>
      </c>
      <c r="DP360" s="146" t="e">
        <f>(Table13[[#This Row],[JUST]]*Table13[[#This Row],[Ad Valorem Recreational Millage]])/1000</f>
        <v>#REF!</v>
      </c>
      <c r="DQ360"/>
      <c r="DR360"/>
      <c r="DS360"/>
      <c r="DT360"/>
      <c r="DU360"/>
      <c r="DV360"/>
      <c r="DW360"/>
      <c r="DX360"/>
      <c r="DY360"/>
      <c r="DZ360"/>
      <c r="EA360"/>
      <c r="EB360"/>
      <c r="EC360"/>
      <c r="ED360"/>
      <c r="EE360"/>
      <c r="EF360"/>
      <c r="EG360"/>
      <c r="EH360"/>
      <c r="EI360"/>
      <c r="EJ360"/>
      <c r="EK360"/>
      <c r="EL360"/>
      <c r="EM360"/>
      <c r="EN360"/>
      <c r="EO360"/>
      <c r="EP360"/>
      <c r="EQ360"/>
      <c r="ER360"/>
      <c r="ES360"/>
      <c r="ET360"/>
      <c r="EU360"/>
      <c r="EV360"/>
      <c r="EW360"/>
      <c r="EX360"/>
      <c r="EY360"/>
      <c r="EZ360"/>
      <c r="FA360"/>
      <c r="FB360"/>
      <c r="FC360"/>
      <c r="FD360"/>
      <c r="FE360"/>
      <c r="FF360"/>
      <c r="FG360"/>
      <c r="FH360"/>
      <c r="FI360"/>
      <c r="FJ360"/>
      <c r="FK360"/>
      <c r="FL360"/>
      <c r="FM360"/>
      <c r="FN360"/>
      <c r="FO360"/>
      <c r="FP360"/>
      <c r="FQ360"/>
      <c r="FR360"/>
      <c r="FS360"/>
      <c r="FT360"/>
      <c r="FU360"/>
      <c r="FV360"/>
      <c r="FW360"/>
      <c r="FX360"/>
      <c r="FY360"/>
      <c r="FZ360"/>
      <c r="GA360"/>
      <c r="GB360"/>
      <c r="GC360"/>
      <c r="GD360"/>
      <c r="GE360"/>
      <c r="GF360"/>
      <c r="GG360"/>
      <c r="GH360"/>
      <c r="GI360"/>
      <c r="GJ360"/>
      <c r="GK360"/>
      <c r="GL360"/>
      <c r="GM360"/>
      <c r="GN360"/>
      <c r="GO360"/>
      <c r="GP360"/>
      <c r="GQ360"/>
      <c r="GR360"/>
      <c r="GS360"/>
      <c r="GT360"/>
      <c r="GU360"/>
      <c r="GV360"/>
      <c r="GW360"/>
      <c r="GX360"/>
      <c r="GY360"/>
      <c r="GZ360"/>
      <c r="HA360"/>
      <c r="HB360"/>
      <c r="HC360"/>
      <c r="HD360"/>
      <c r="HE360"/>
      <c r="HF360"/>
      <c r="HG360"/>
      <c r="HH360"/>
      <c r="HI360"/>
      <c r="HJ360"/>
      <c r="HK360"/>
      <c r="HL360"/>
      <c r="HM360"/>
      <c r="HN360"/>
      <c r="HO360"/>
      <c r="HP360"/>
      <c r="HQ360"/>
      <c r="HR360"/>
      <c r="HS360"/>
      <c r="HT360"/>
      <c r="HU360"/>
      <c r="HV360"/>
      <c r="HW360"/>
      <c r="HX360"/>
      <c r="HY360"/>
      <c r="HZ360"/>
      <c r="IA360"/>
      <c r="IB360"/>
      <c r="IC360"/>
      <c r="ID360"/>
      <c r="IE360"/>
      <c r="IF360"/>
      <c r="IG360"/>
      <c r="IH360"/>
      <c r="II360"/>
      <c r="IJ360"/>
      <c r="IK360"/>
      <c r="IL360"/>
      <c r="IM360"/>
      <c r="IN360"/>
      <c r="IO360"/>
      <c r="IP360"/>
      <c r="IQ360"/>
      <c r="IR360"/>
      <c r="IS360"/>
      <c r="IT360"/>
      <c r="IU360"/>
      <c r="IV360"/>
      <c r="IW360"/>
      <c r="IX360"/>
      <c r="IY360"/>
      <c r="IZ360"/>
      <c r="JA360"/>
      <c r="JB360"/>
      <c r="JC360"/>
      <c r="JD360"/>
      <c r="JE360"/>
      <c r="JF360"/>
      <c r="JG360"/>
      <c r="JH360"/>
      <c r="JI360"/>
      <c r="JJ360"/>
      <c r="JK360"/>
      <c r="JL360"/>
      <c r="JM360"/>
      <c r="JN360"/>
      <c r="JO360"/>
      <c r="JP360"/>
      <c r="JQ360"/>
      <c r="JR360"/>
      <c r="JS360"/>
      <c r="JT360"/>
      <c r="JU360"/>
      <c r="JV360"/>
      <c r="JW360"/>
      <c r="JX360"/>
      <c r="JY360"/>
      <c r="JZ360"/>
      <c r="KA360"/>
      <c r="KB360"/>
      <c r="KC360"/>
      <c r="KD360"/>
      <c r="KE360"/>
      <c r="KF360"/>
      <c r="KG360"/>
      <c r="KH360"/>
      <c r="KI360"/>
      <c r="KJ360"/>
      <c r="KK360"/>
      <c r="KL360"/>
      <c r="KM360"/>
      <c r="KN360"/>
      <c r="KO360"/>
      <c r="KP360"/>
      <c r="KQ360"/>
      <c r="KR360"/>
      <c r="KS360"/>
      <c r="KT360"/>
      <c r="KU360"/>
      <c r="KV360"/>
      <c r="KW360"/>
      <c r="KX360"/>
      <c r="KY360"/>
      <c r="KZ360"/>
      <c r="LA360"/>
      <c r="LB360"/>
      <c r="LC360"/>
      <c r="LD360"/>
      <c r="LE360"/>
      <c r="LF360"/>
      <c r="LG360"/>
      <c r="LH360"/>
      <c r="LI360"/>
      <c r="LJ360"/>
      <c r="LK360"/>
      <c r="LL360"/>
      <c r="LM360"/>
      <c r="LN360"/>
      <c r="LO360"/>
      <c r="LP360"/>
      <c r="LQ360"/>
      <c r="LR360"/>
      <c r="LS360"/>
      <c r="LT360"/>
      <c r="LU360"/>
      <c r="LV360"/>
      <c r="LW360"/>
      <c r="LX360"/>
      <c r="LY360"/>
      <c r="LZ360"/>
      <c r="MA360"/>
      <c r="MB360"/>
      <c r="MC360"/>
      <c r="MD360"/>
      <c r="ME360"/>
      <c r="MF360"/>
      <c r="MG360"/>
      <c r="MH360"/>
      <c r="MI360"/>
      <c r="MJ360"/>
      <c r="MK360"/>
      <c r="ML360"/>
      <c r="MM360"/>
      <c r="MN360"/>
      <c r="MO360"/>
      <c r="MP360"/>
      <c r="MQ360"/>
      <c r="MR360"/>
      <c r="MS360"/>
      <c r="MT360"/>
      <c r="MU360"/>
      <c r="MV360"/>
      <c r="MW360"/>
      <c r="MX360"/>
      <c r="MY360"/>
      <c r="MZ360"/>
      <c r="NA360"/>
      <c r="NB360"/>
      <c r="NC360"/>
      <c r="ND360"/>
      <c r="NE360"/>
      <c r="NF360"/>
      <c r="NG360"/>
      <c r="NH360"/>
      <c r="NI360"/>
      <c r="NJ360"/>
      <c r="NK360"/>
      <c r="NL360"/>
      <c r="NM360"/>
      <c r="NN360"/>
      <c r="NO360"/>
      <c r="NP360"/>
      <c r="NQ360"/>
      <c r="NR360"/>
      <c r="NS360"/>
      <c r="NT360"/>
      <c r="NU360"/>
      <c r="NV360"/>
      <c r="NW360"/>
      <c r="NX360"/>
      <c r="NY360"/>
      <c r="NZ360"/>
      <c r="OA360"/>
      <c r="OB360"/>
      <c r="OC360"/>
      <c r="OD360"/>
      <c r="OE360"/>
      <c r="OF360"/>
      <c r="OG360"/>
      <c r="OH360"/>
      <c r="OI360"/>
      <c r="OJ360"/>
      <c r="OK360"/>
      <c r="OL360"/>
      <c r="OM360"/>
      <c r="ON360"/>
      <c r="OO360"/>
      <c r="OP360"/>
      <c r="OQ360"/>
      <c r="OR360"/>
      <c r="OS360"/>
      <c r="OT360"/>
      <c r="OU360"/>
      <c r="OV360"/>
      <c r="OW360"/>
      <c r="OX360"/>
      <c r="OY360"/>
      <c r="OZ360"/>
      <c r="PA360"/>
      <c r="PB360"/>
      <c r="PC360"/>
      <c r="PD360"/>
      <c r="PE360"/>
      <c r="PF360"/>
      <c r="PG360"/>
      <c r="PH360"/>
      <c r="PI360"/>
      <c r="PJ360"/>
      <c r="PK360"/>
      <c r="PL360"/>
      <c r="PM360"/>
      <c r="PN360"/>
      <c r="PO360"/>
      <c r="PP360"/>
      <c r="PQ360"/>
      <c r="PR360"/>
      <c r="PS360"/>
      <c r="PT360"/>
      <c r="PU360"/>
      <c r="PV360"/>
      <c r="PW360"/>
      <c r="PX360"/>
      <c r="PY360"/>
      <c r="PZ360"/>
      <c r="QA360"/>
      <c r="QB360"/>
      <c r="QC360"/>
      <c r="QD360"/>
      <c r="QE360"/>
      <c r="QF360"/>
      <c r="QG360"/>
      <c r="QH360"/>
      <c r="QI360"/>
      <c r="QJ360"/>
      <c r="QK360"/>
      <c r="QL360"/>
      <c r="QM360"/>
      <c r="QN360"/>
      <c r="QO360"/>
      <c r="QP360"/>
      <c r="QQ360"/>
      <c r="QR360"/>
      <c r="QS360"/>
      <c r="QT360"/>
      <c r="QU360"/>
      <c r="QV360"/>
      <c r="QW360"/>
      <c r="QX360"/>
      <c r="QY360"/>
      <c r="QZ360"/>
      <c r="RA360"/>
      <c r="RB360"/>
      <c r="RC360"/>
      <c r="RD360"/>
      <c r="RE360"/>
      <c r="RF360"/>
      <c r="RG360"/>
      <c r="RH360"/>
      <c r="RI360"/>
      <c r="RJ360"/>
      <c r="RK360"/>
      <c r="RL360"/>
      <c r="RM360"/>
      <c r="RN360"/>
      <c r="RO360"/>
      <c r="RP360"/>
      <c r="RQ360"/>
      <c r="RR360"/>
      <c r="RS360"/>
      <c r="RT360"/>
      <c r="RU360"/>
      <c r="RV360"/>
      <c r="RW360"/>
      <c r="RX360"/>
      <c r="RY360"/>
      <c r="RZ360"/>
      <c r="SA360"/>
      <c r="SB360"/>
      <c r="SC360"/>
      <c r="SD360"/>
      <c r="SE360"/>
      <c r="SF360"/>
      <c r="SG360"/>
      <c r="SH360"/>
      <c r="SI360"/>
      <c r="SJ360"/>
      <c r="SK360"/>
      <c r="SL360"/>
      <c r="SM360"/>
      <c r="SN360"/>
      <c r="SO360"/>
      <c r="SP360"/>
      <c r="SQ360"/>
      <c r="SR360"/>
      <c r="SS360"/>
      <c r="ST360"/>
      <c r="SU360"/>
      <c r="SV360"/>
      <c r="SW360"/>
      <c r="SX360"/>
      <c r="SY360"/>
      <c r="SZ360"/>
      <c r="TA360"/>
      <c r="TB360"/>
      <c r="TC360"/>
      <c r="TD360"/>
      <c r="TE360"/>
      <c r="TF360"/>
      <c r="TG360"/>
      <c r="TH360"/>
      <c r="TI360"/>
      <c r="TJ360"/>
      <c r="TK360"/>
      <c r="TL360"/>
      <c r="TM360"/>
      <c r="TN360"/>
      <c r="TO360"/>
      <c r="TP360"/>
      <c r="TQ360"/>
      <c r="TR360"/>
      <c r="TS360"/>
      <c r="TT360"/>
      <c r="TU360"/>
      <c r="TV360"/>
      <c r="TW360"/>
      <c r="TX360"/>
      <c r="TY360"/>
      <c r="TZ360"/>
      <c r="UA360"/>
      <c r="UB360"/>
      <c r="UC360"/>
      <c r="UD360"/>
      <c r="UE360"/>
      <c r="UF360"/>
      <c r="UG360"/>
      <c r="UH360"/>
      <c r="UI360"/>
      <c r="UJ360"/>
      <c r="UK360"/>
      <c r="UL360"/>
      <c r="UM360"/>
      <c r="UN360"/>
      <c r="UO360"/>
      <c r="UP360"/>
      <c r="UQ360"/>
      <c r="UR360"/>
      <c r="US360"/>
      <c r="UT360"/>
      <c r="UU360"/>
      <c r="UV360"/>
      <c r="UW360"/>
      <c r="UX360"/>
      <c r="UY360"/>
      <c r="UZ360"/>
      <c r="VA360"/>
      <c r="VB360"/>
      <c r="VC360"/>
      <c r="VD360"/>
      <c r="VE360"/>
      <c r="VF360"/>
      <c r="VG360"/>
      <c r="VH360"/>
      <c r="VI360"/>
      <c r="VJ360"/>
      <c r="VK360"/>
      <c r="VL360"/>
      <c r="VM360"/>
      <c r="VN360"/>
      <c r="VO360"/>
      <c r="VP360"/>
      <c r="VQ360"/>
      <c r="VR360"/>
      <c r="VS360"/>
      <c r="VT360"/>
      <c r="VU360"/>
      <c r="VV360"/>
      <c r="VW360"/>
      <c r="VX360"/>
      <c r="VY360"/>
      <c r="VZ360"/>
      <c r="WA360"/>
      <c r="WB360"/>
      <c r="WC360"/>
      <c r="WD360"/>
      <c r="WE360"/>
      <c r="WF360"/>
      <c r="WG360"/>
      <c r="WH360"/>
      <c r="WI360"/>
      <c r="WJ360"/>
      <c r="WK360"/>
      <c r="WL360"/>
      <c r="WM360"/>
      <c r="WN360"/>
      <c r="WO360"/>
      <c r="WP360"/>
      <c r="WQ360"/>
      <c r="WR360"/>
      <c r="WS360"/>
      <c r="WT360"/>
      <c r="WU360"/>
      <c r="WV360"/>
      <c r="WW360"/>
      <c r="WX360"/>
      <c r="WY360"/>
      <c r="WZ360"/>
      <c r="XA360"/>
      <c r="XB360"/>
      <c r="XC360"/>
      <c r="XD360"/>
      <c r="XE360"/>
      <c r="XF360"/>
      <c r="XG360"/>
      <c r="XH360"/>
      <c r="XI360"/>
      <c r="XJ360"/>
      <c r="XK360"/>
      <c r="XL360"/>
      <c r="XM360"/>
      <c r="XN360"/>
      <c r="XO360"/>
      <c r="XP360"/>
      <c r="XQ360"/>
      <c r="XR360"/>
      <c r="XS360"/>
      <c r="XT360"/>
      <c r="XU360"/>
      <c r="XV360"/>
      <c r="XW360"/>
      <c r="XX360"/>
      <c r="XY360"/>
      <c r="XZ360"/>
      <c r="YA360"/>
      <c r="YB360"/>
      <c r="YC360"/>
      <c r="YD360"/>
      <c r="YE360"/>
      <c r="YF360"/>
      <c r="YG360"/>
      <c r="YH360"/>
      <c r="YI360"/>
      <c r="YJ360"/>
      <c r="YK360"/>
      <c r="YL360"/>
      <c r="YM360"/>
      <c r="YN360"/>
      <c r="YO360"/>
      <c r="YP360"/>
      <c r="YQ360"/>
      <c r="YR360"/>
      <c r="YS360"/>
      <c r="YT360"/>
      <c r="YU360"/>
      <c r="YV360"/>
      <c r="YW360"/>
      <c r="YX360"/>
      <c r="YY360"/>
      <c r="YZ360"/>
      <c r="ZA360"/>
      <c r="ZB360"/>
      <c r="ZC360"/>
      <c r="ZD360"/>
      <c r="ZE360"/>
      <c r="ZF360"/>
      <c r="ZG360"/>
      <c r="ZH360"/>
      <c r="ZI360"/>
      <c r="ZJ360"/>
      <c r="ZK360"/>
      <c r="ZL360"/>
      <c r="ZM360"/>
      <c r="ZN360"/>
      <c r="ZO360"/>
      <c r="ZP360"/>
      <c r="ZQ360"/>
      <c r="ZR360"/>
      <c r="ZS360"/>
      <c r="ZT360"/>
      <c r="ZU360"/>
      <c r="ZV360"/>
      <c r="ZW360"/>
      <c r="ZX360"/>
      <c r="ZY360"/>
      <c r="ZZ360"/>
      <c r="AAA360"/>
      <c r="AAB360"/>
      <c r="AAC360"/>
      <c r="AAD360"/>
      <c r="AAE360"/>
      <c r="AAF360"/>
      <c r="AAG360"/>
      <c r="AAH360"/>
      <c r="AAI360"/>
      <c r="AAJ360"/>
      <c r="AAK360"/>
      <c r="AAL360"/>
      <c r="AAM360"/>
      <c r="AAN360"/>
      <c r="AAO360"/>
      <c r="AAP360"/>
      <c r="AAQ360"/>
      <c r="AAR360"/>
      <c r="AAS360"/>
      <c r="AAT360"/>
      <c r="AAU360"/>
      <c r="AAV360"/>
      <c r="AAW360"/>
      <c r="AAX360"/>
      <c r="AAY360"/>
      <c r="AAZ360"/>
      <c r="ABA360"/>
      <c r="ABB360"/>
      <c r="ABC360"/>
      <c r="ABD360"/>
      <c r="ABE360"/>
      <c r="ABF360"/>
      <c r="ABG360"/>
      <c r="ABH360"/>
      <c r="ABI360"/>
      <c r="ABJ360"/>
      <c r="ABK360"/>
      <c r="ABL360"/>
      <c r="ABM360"/>
      <c r="ABN360"/>
      <c r="ABO360"/>
      <c r="ABP360"/>
      <c r="ABQ360"/>
      <c r="ABR360"/>
      <c r="ABS360"/>
      <c r="ABT360"/>
      <c r="ABU360"/>
      <c r="ABV360"/>
      <c r="ABW360"/>
      <c r="ABX360"/>
      <c r="ABY360"/>
      <c r="ABZ360"/>
      <c r="ACA360"/>
      <c r="ACB360"/>
      <c r="ACC360"/>
      <c r="ACD360"/>
      <c r="ACE360"/>
      <c r="ACF360"/>
      <c r="ACG360"/>
      <c r="ACH360"/>
      <c r="ACI360"/>
      <c r="ACJ360"/>
      <c r="ACK360"/>
      <c r="ACL360"/>
      <c r="ACM360"/>
      <c r="ACN360"/>
      <c r="ACO360"/>
      <c r="ACP360"/>
      <c r="ACQ360"/>
      <c r="ACR360"/>
      <c r="ACS360"/>
      <c r="ACT360"/>
      <c r="ACU360"/>
      <c r="ACV360"/>
      <c r="ACW360"/>
      <c r="ACX360"/>
      <c r="ACY360"/>
      <c r="ACZ360"/>
      <c r="ADA360"/>
      <c r="ADB360"/>
      <c r="ADC360"/>
      <c r="ADD360"/>
      <c r="ADE360"/>
      <c r="ADF360"/>
      <c r="ADG360"/>
      <c r="ADH360"/>
      <c r="ADI360"/>
      <c r="ADJ360"/>
      <c r="ADK360"/>
      <c r="ADL360"/>
      <c r="ADM360"/>
      <c r="ADN360"/>
      <c r="ADO360"/>
      <c r="ADP360"/>
      <c r="ADQ360"/>
      <c r="ADR360"/>
      <c r="ADS360"/>
      <c r="ADT360"/>
      <c r="ADU360"/>
      <c r="ADV360"/>
      <c r="ADW360"/>
      <c r="ADX360"/>
      <c r="ADY360"/>
      <c r="ADZ360"/>
      <c r="AEA360"/>
      <c r="AEB360"/>
      <c r="AEC360"/>
      <c r="AED360"/>
      <c r="AEE360"/>
      <c r="AEF360"/>
      <c r="AEG360"/>
      <c r="AEH360"/>
      <c r="AEI360"/>
      <c r="AEJ360"/>
      <c r="AEK360"/>
      <c r="AEL360"/>
      <c r="AEM360"/>
      <c r="AEN360"/>
      <c r="AEO360"/>
      <c r="AEP360"/>
      <c r="AEQ360"/>
      <c r="AER360"/>
      <c r="AES360"/>
      <c r="AET360"/>
      <c r="AEU360"/>
      <c r="AEV360"/>
      <c r="AEW360"/>
      <c r="AEX360"/>
      <c r="AEY360"/>
      <c r="AEZ360"/>
      <c r="AFA360"/>
      <c r="AFB360"/>
      <c r="AFC360"/>
      <c r="AFD360"/>
      <c r="AFE360"/>
      <c r="AFF360"/>
      <c r="AFG360"/>
      <c r="AFH360"/>
      <c r="AFI360"/>
      <c r="AFJ360"/>
      <c r="AFK360"/>
      <c r="AFL360"/>
      <c r="AFM360"/>
      <c r="AFN360"/>
      <c r="AFO360"/>
      <c r="AFP360"/>
      <c r="AFQ360"/>
      <c r="AFR360"/>
      <c r="AFS360"/>
      <c r="AFT360"/>
      <c r="AFU360"/>
      <c r="AFV360"/>
      <c r="AFW360"/>
      <c r="AFX360"/>
      <c r="AFY360"/>
      <c r="AFZ360"/>
      <c r="AGA360"/>
      <c r="AGB360"/>
      <c r="AGC360"/>
      <c r="AGD360"/>
      <c r="AGE360"/>
      <c r="AGF360"/>
      <c r="AGG360"/>
      <c r="AGH360"/>
      <c r="AGI360"/>
      <c r="AGJ360"/>
      <c r="AGK360"/>
      <c r="AGL360"/>
      <c r="AGM360"/>
      <c r="AGN360"/>
      <c r="AGO360"/>
      <c r="AGP360"/>
      <c r="AGQ360"/>
      <c r="AGR360"/>
      <c r="AGS360"/>
      <c r="AGT360"/>
      <c r="AGU360"/>
      <c r="AGV360"/>
      <c r="AGW360"/>
      <c r="AGX360"/>
      <c r="AGY360"/>
      <c r="AGZ360"/>
      <c r="AHA360"/>
      <c r="AHB360"/>
      <c r="AHC360"/>
      <c r="AHD360"/>
      <c r="AHE360"/>
      <c r="AHF360"/>
      <c r="AHG360"/>
      <c r="AHH360"/>
      <c r="AHI360"/>
      <c r="AHJ360"/>
      <c r="AHK360"/>
      <c r="AHL360"/>
      <c r="AHM360"/>
      <c r="AHN360"/>
      <c r="AHO360"/>
      <c r="AHP360"/>
      <c r="AHQ360"/>
      <c r="AHR360"/>
      <c r="AHS360"/>
      <c r="AHT360"/>
      <c r="AHU360"/>
      <c r="AHV360"/>
      <c r="AHW360"/>
      <c r="AHX360"/>
      <c r="AHY360"/>
      <c r="AHZ360"/>
      <c r="AIA360"/>
      <c r="AIB360"/>
      <c r="AIC360"/>
      <c r="AID360"/>
      <c r="AIE360"/>
      <c r="AIF360"/>
      <c r="AIG360"/>
      <c r="AIH360"/>
      <c r="AII360"/>
      <c r="AIJ360"/>
      <c r="AIK360"/>
      <c r="AIL360"/>
      <c r="AIM360"/>
      <c r="AIN360"/>
      <c r="AIO360"/>
      <c r="AIP360"/>
      <c r="AIQ360"/>
      <c r="AIR360"/>
      <c r="AIS360"/>
      <c r="AIT360"/>
      <c r="AIU360"/>
      <c r="AIV360"/>
      <c r="AIW360"/>
      <c r="AIX360"/>
      <c r="AIY360"/>
      <c r="AIZ360"/>
      <c r="AJA360"/>
      <c r="AJB360"/>
      <c r="AJC360"/>
      <c r="AJD360"/>
      <c r="AJE360"/>
      <c r="AJF360"/>
      <c r="AJG360"/>
      <c r="AJH360"/>
      <c r="AJI360"/>
      <c r="AJJ360"/>
      <c r="AJK360"/>
      <c r="AJL360"/>
      <c r="AJM360"/>
      <c r="AJN360"/>
      <c r="AJO360"/>
      <c r="AJP360"/>
      <c r="AJQ360"/>
      <c r="AJR360"/>
      <c r="AJS360"/>
      <c r="AJT360"/>
      <c r="AJU360"/>
      <c r="AJV360"/>
      <c r="AJW360"/>
      <c r="AJX360"/>
      <c r="AJY360"/>
      <c r="AJZ360"/>
      <c r="AKA360"/>
      <c r="AKB360"/>
      <c r="AKC360"/>
      <c r="AKD360"/>
      <c r="AKE360"/>
      <c r="AKF360"/>
      <c r="AKG360"/>
      <c r="AKH360"/>
      <c r="AKI360"/>
      <c r="AKJ360"/>
      <c r="AKK360"/>
      <c r="AKL360"/>
      <c r="AKM360"/>
      <c r="AKN360"/>
      <c r="AKO360"/>
      <c r="AKP360"/>
      <c r="AKQ360"/>
      <c r="AKR360"/>
      <c r="AKS360"/>
      <c r="AKT360"/>
      <c r="AKU360"/>
      <c r="AKV360"/>
      <c r="AKW360"/>
      <c r="AKX360"/>
      <c r="AKY360"/>
      <c r="AKZ360"/>
      <c r="ALA360"/>
      <c r="ALB360"/>
      <c r="ALC360"/>
      <c r="ALD360"/>
      <c r="ALE360"/>
      <c r="ALF360"/>
      <c r="ALG360"/>
      <c r="ALH360"/>
      <c r="ALI360"/>
      <c r="ALJ360"/>
      <c r="ALK360"/>
      <c r="ALL360"/>
      <c r="ALM360"/>
      <c r="ALN360"/>
      <c r="ALO360"/>
      <c r="ALP360"/>
      <c r="ALQ360"/>
      <c r="ALR360"/>
      <c r="ALS360"/>
      <c r="ALT360"/>
      <c r="ALU360"/>
      <c r="ALV360"/>
      <c r="ALW360"/>
      <c r="ALX360"/>
      <c r="ALY360"/>
      <c r="ALZ360"/>
      <c r="AMA360"/>
      <c r="AMB360"/>
      <c r="AMC360"/>
      <c r="AMD360"/>
      <c r="AME360"/>
      <c r="AMF360"/>
      <c r="AMG360"/>
      <c r="AMH360"/>
      <c r="AMI360"/>
      <c r="AMJ360"/>
      <c r="AMK360"/>
      <c r="AML360"/>
      <c r="AMM360"/>
      <c r="AMN360"/>
      <c r="AMO360"/>
      <c r="AMP360"/>
      <c r="AMQ360"/>
      <c r="AMR360"/>
      <c r="AMS360"/>
      <c r="AMT360"/>
      <c r="AMU360"/>
      <c r="AMV360"/>
      <c r="AMW360"/>
      <c r="AMX360"/>
      <c r="AMY360"/>
      <c r="AMZ360"/>
      <c r="ANA360"/>
      <c r="ANB360"/>
      <c r="ANC360"/>
      <c r="AND360"/>
      <c r="ANE360"/>
      <c r="ANF360"/>
      <c r="ANG360"/>
      <c r="ANH360"/>
      <c r="ANI360"/>
      <c r="ANJ360"/>
      <c r="ANK360"/>
      <c r="ANL360"/>
      <c r="ANM360"/>
      <c r="ANN360"/>
      <c r="ANO360"/>
      <c r="ANP360"/>
      <c r="ANQ360"/>
      <c r="ANR360"/>
      <c r="ANS360"/>
      <c r="ANT360"/>
      <c r="ANU360"/>
      <c r="ANV360"/>
      <c r="ANW360"/>
      <c r="ANX360"/>
      <c r="ANY360"/>
      <c r="ANZ360"/>
      <c r="AOA360"/>
      <c r="AOB360"/>
      <c r="AOC360"/>
      <c r="AOD360"/>
      <c r="AOE360"/>
      <c r="AOF360"/>
      <c r="AOG360"/>
      <c r="AOH360"/>
      <c r="AOI360"/>
      <c r="AOJ360"/>
      <c r="AOK360"/>
      <c r="AOL360"/>
      <c r="AOM360"/>
      <c r="AON360"/>
      <c r="AOO360"/>
      <c r="AOP360"/>
      <c r="AOQ360"/>
      <c r="AOR360"/>
      <c r="AOS360"/>
      <c r="AOT360"/>
      <c r="AOU360"/>
      <c r="AOV360"/>
      <c r="AOW360"/>
      <c r="AOX360"/>
      <c r="AOY360"/>
      <c r="AOZ360"/>
      <c r="APA360"/>
      <c r="APB360"/>
      <c r="APC360"/>
      <c r="APD360"/>
      <c r="APE360"/>
      <c r="APF360"/>
      <c r="APG360"/>
      <c r="APH360"/>
      <c r="API360"/>
      <c r="APJ360"/>
      <c r="APK360"/>
      <c r="APL360"/>
      <c r="APM360"/>
      <c r="APN360"/>
      <c r="APO360"/>
      <c r="APP360"/>
      <c r="APQ360"/>
      <c r="APR360"/>
      <c r="APS360"/>
      <c r="APT360"/>
      <c r="APU360"/>
      <c r="APV360"/>
      <c r="APW360"/>
      <c r="APX360"/>
      <c r="APY360"/>
      <c r="APZ360"/>
      <c r="AQA360"/>
      <c r="AQB360"/>
      <c r="AQC360"/>
      <c r="AQD360"/>
      <c r="AQE360"/>
      <c r="AQF360"/>
      <c r="AQG360"/>
      <c r="AQH360"/>
      <c r="AQI360"/>
      <c r="AQJ360"/>
      <c r="AQK360"/>
      <c r="AQL360"/>
      <c r="AQM360"/>
      <c r="AQN360"/>
      <c r="AQO360"/>
      <c r="AQP360"/>
      <c r="AQQ360"/>
      <c r="AQR360"/>
      <c r="AQS360"/>
      <c r="AQT360"/>
      <c r="AQU360"/>
      <c r="AQV360"/>
      <c r="AQW360"/>
      <c r="AQX360"/>
      <c r="AQY360"/>
      <c r="AQZ360"/>
      <c r="ARA360"/>
      <c r="ARB360"/>
      <c r="ARC360"/>
      <c r="ARD360"/>
      <c r="ARE360"/>
      <c r="ARF360"/>
      <c r="ARG360"/>
      <c r="ARH360"/>
      <c r="ARI360"/>
      <c r="ARJ360"/>
      <c r="ARK360"/>
      <c r="ARL360"/>
      <c r="ARM360"/>
      <c r="ARN360"/>
      <c r="ARO360"/>
      <c r="ARP360"/>
      <c r="ARQ360"/>
      <c r="ARR360"/>
      <c r="ARS360"/>
      <c r="ART360"/>
      <c r="ARU360"/>
      <c r="ARV360"/>
      <c r="ARW360"/>
      <c r="ARX360"/>
      <c r="ARY360"/>
      <c r="ARZ360"/>
      <c r="ASA360"/>
      <c r="ASB360"/>
      <c r="ASC360"/>
      <c r="ASD360"/>
      <c r="ASE360"/>
      <c r="ASF360"/>
      <c r="ASG360"/>
      <c r="ASH360"/>
      <c r="ASI360"/>
      <c r="ASJ360"/>
      <c r="ASK360"/>
      <c r="ASL360"/>
      <c r="ASM360"/>
      <c r="ASN360"/>
      <c r="ASO360"/>
      <c r="ASP360"/>
      <c r="ASQ360"/>
      <c r="ASR360"/>
      <c r="ASS360"/>
      <c r="AST360"/>
      <c r="ASU360"/>
      <c r="ASV360"/>
      <c r="ASW360"/>
      <c r="ASX360"/>
      <c r="ASY360"/>
      <c r="ASZ360"/>
      <c r="ATA360"/>
      <c r="ATB360"/>
      <c r="ATC360"/>
      <c r="ATD360"/>
      <c r="ATE360"/>
      <c r="ATF360"/>
      <c r="ATG360"/>
      <c r="ATH360"/>
      <c r="ATI360"/>
      <c r="ATJ360"/>
      <c r="ATK360"/>
      <c r="ATL360"/>
      <c r="ATM360"/>
      <c r="ATN360"/>
      <c r="ATO360"/>
      <c r="ATP360"/>
      <c r="ATQ360"/>
      <c r="ATR360"/>
      <c r="ATS360"/>
      <c r="ATT360"/>
      <c r="ATU360"/>
      <c r="ATV360"/>
      <c r="ATW360"/>
      <c r="ATX360"/>
      <c r="ATY360"/>
      <c r="ATZ360"/>
      <c r="AUA360"/>
      <c r="AUB360"/>
      <c r="AUC360"/>
      <c r="AUD360"/>
      <c r="AUE360"/>
      <c r="AUF360"/>
      <c r="AUG360"/>
      <c r="AUH360"/>
      <c r="AUI360"/>
      <c r="AUJ360"/>
      <c r="AUK360"/>
      <c r="AUL360"/>
      <c r="AUM360"/>
      <c r="AUN360"/>
      <c r="AUO360"/>
      <c r="AUP360"/>
      <c r="AUQ360"/>
      <c r="AUR360"/>
      <c r="AUS360"/>
      <c r="AUT360"/>
      <c r="AUU360"/>
      <c r="AUV360"/>
      <c r="AUW360"/>
      <c r="AUX360"/>
      <c r="AUY360"/>
      <c r="AUZ360"/>
      <c r="AVA360"/>
      <c r="AVB360"/>
      <c r="AVC360"/>
      <c r="AVD360"/>
      <c r="AVE360"/>
      <c r="AVF360"/>
      <c r="AVG360"/>
      <c r="AVH360"/>
      <c r="AVI360"/>
      <c r="AVJ360"/>
      <c r="AVK360"/>
      <c r="AVL360"/>
      <c r="AVM360"/>
      <c r="AVN360"/>
      <c r="AVO360"/>
      <c r="AVP360"/>
      <c r="AVQ360"/>
      <c r="AVR360"/>
      <c r="AVS360"/>
      <c r="AVT360"/>
      <c r="AVU360"/>
      <c r="AVV360"/>
      <c r="AVW360"/>
      <c r="AVX360"/>
      <c r="AVY360"/>
      <c r="AVZ360"/>
      <c r="AWA360"/>
      <c r="AWB360"/>
      <c r="AWC360"/>
      <c r="AWD360"/>
      <c r="AWE360"/>
      <c r="AWF360"/>
      <c r="AWG360"/>
      <c r="AWH360"/>
      <c r="AWI360"/>
      <c r="AWJ360"/>
      <c r="AWK360"/>
      <c r="AWL360"/>
      <c r="AWM360"/>
      <c r="AWN360"/>
      <c r="AWO360"/>
      <c r="AWP360"/>
      <c r="AWQ360"/>
      <c r="AWR360"/>
      <c r="AWS360"/>
      <c r="AWT360"/>
      <c r="AWU360"/>
      <c r="AWV360"/>
      <c r="AWW360"/>
      <c r="AWX360"/>
      <c r="AWY360"/>
      <c r="AWZ360"/>
      <c r="AXA360"/>
      <c r="AXB360"/>
      <c r="AXC360"/>
      <c r="AXD360"/>
      <c r="AXE360"/>
      <c r="AXF360"/>
      <c r="AXG360"/>
      <c r="AXH360"/>
      <c r="AXI360"/>
      <c r="AXJ360"/>
      <c r="AXK360"/>
      <c r="AXL360"/>
      <c r="AXM360"/>
      <c r="AXN360"/>
      <c r="AXO360"/>
      <c r="AXP360"/>
      <c r="AXQ360"/>
      <c r="AXR360"/>
      <c r="AXS360"/>
      <c r="AXT360"/>
      <c r="AXU360"/>
      <c r="AXV360"/>
      <c r="AXW360"/>
      <c r="AXX360"/>
      <c r="AXY360"/>
      <c r="AXZ360"/>
      <c r="AYA360"/>
      <c r="AYB360"/>
      <c r="AYC360"/>
      <c r="AYD360"/>
      <c r="AYE360"/>
      <c r="AYF360"/>
      <c r="AYG360"/>
      <c r="AYH360"/>
      <c r="AYI360"/>
      <c r="AYJ360"/>
      <c r="AYK360"/>
      <c r="AYL360"/>
      <c r="AYM360"/>
      <c r="AYN360"/>
      <c r="AYO360"/>
      <c r="AYP360"/>
      <c r="AYQ360"/>
      <c r="AYR360"/>
      <c r="AYS360"/>
      <c r="AYT360"/>
      <c r="AYU360"/>
      <c r="AYV360"/>
      <c r="AYW360"/>
      <c r="AYX360"/>
      <c r="AYY360"/>
      <c r="AYZ360"/>
      <c r="AZA360"/>
      <c r="AZB360"/>
      <c r="AZC360"/>
      <c r="AZD360"/>
      <c r="AZE360"/>
      <c r="AZF360"/>
      <c r="AZG360"/>
      <c r="AZH360"/>
      <c r="AZI360"/>
      <c r="AZJ360"/>
      <c r="AZK360"/>
      <c r="AZL360"/>
      <c r="AZM360"/>
      <c r="AZN360"/>
      <c r="AZO360"/>
      <c r="AZP360"/>
      <c r="AZQ360"/>
      <c r="AZR360"/>
      <c r="AZS360"/>
      <c r="AZT360"/>
      <c r="AZU360"/>
      <c r="AZV360"/>
      <c r="AZW360"/>
      <c r="AZX360"/>
      <c r="AZY360"/>
      <c r="AZZ360"/>
      <c r="BAA360"/>
      <c r="BAB360"/>
      <c r="BAC360"/>
      <c r="BAD360"/>
      <c r="BAE360"/>
      <c r="BAF360"/>
      <c r="BAG360"/>
      <c r="BAH360"/>
      <c r="BAI360"/>
      <c r="BAJ360"/>
      <c r="BAK360"/>
      <c r="BAL360"/>
      <c r="BAM360"/>
      <c r="BAN360"/>
      <c r="BAO360"/>
      <c r="BAP360"/>
      <c r="BAQ360"/>
      <c r="BAR360"/>
      <c r="BAS360"/>
      <c r="BAT360"/>
      <c r="BAU360"/>
      <c r="BAV360"/>
      <c r="BAW360"/>
      <c r="BAX360"/>
      <c r="BAY360"/>
      <c r="BAZ360"/>
      <c r="BBA360"/>
      <c r="BBB360"/>
      <c r="BBC360"/>
      <c r="BBD360"/>
      <c r="BBE360"/>
      <c r="BBF360"/>
      <c r="BBG360"/>
      <c r="BBH360"/>
      <c r="BBI360"/>
      <c r="BBJ360"/>
      <c r="BBK360"/>
      <c r="BBL360"/>
      <c r="BBM360"/>
      <c r="BBN360"/>
      <c r="BBO360"/>
      <c r="BBP360"/>
      <c r="BBQ360"/>
      <c r="BBR360"/>
      <c r="BBS360"/>
      <c r="BBT360"/>
      <c r="BBU360"/>
      <c r="BBV360"/>
      <c r="BBW360"/>
      <c r="BBX360"/>
      <c r="BBY360"/>
      <c r="BBZ360"/>
      <c r="BCA360"/>
      <c r="BCB360"/>
      <c r="BCC360"/>
      <c r="BCD360"/>
      <c r="BCE360"/>
      <c r="BCF360"/>
      <c r="BCG360"/>
      <c r="BCH360"/>
      <c r="BCI360"/>
      <c r="BCJ360"/>
      <c r="BCK360"/>
      <c r="BCL360"/>
      <c r="BCM360"/>
      <c r="BCN360"/>
      <c r="BCO360"/>
      <c r="BCP360"/>
      <c r="BCQ360"/>
      <c r="BCR360"/>
      <c r="BCS360"/>
      <c r="BCT360"/>
      <c r="BCU360"/>
      <c r="BCV360"/>
      <c r="BCW360"/>
      <c r="BCX360"/>
      <c r="BCY360"/>
      <c r="BCZ360"/>
      <c r="BDA360"/>
      <c r="BDB360"/>
      <c r="BDC360"/>
      <c r="BDD360"/>
      <c r="BDE360"/>
      <c r="BDF360"/>
      <c r="BDG360"/>
      <c r="BDH360"/>
      <c r="BDI360"/>
      <c r="BDJ360"/>
      <c r="BDK360"/>
      <c r="BDL360"/>
      <c r="BDM360"/>
      <c r="BDN360"/>
      <c r="BDO360"/>
      <c r="BDP360"/>
      <c r="BDQ360"/>
      <c r="BDR360"/>
      <c r="BDS360"/>
      <c r="BDT360"/>
      <c r="BDU360"/>
      <c r="BDV360"/>
      <c r="BDW360"/>
      <c r="BDX360"/>
      <c r="BDY360"/>
      <c r="BDZ360"/>
      <c r="BEA360"/>
      <c r="BEB360"/>
      <c r="BEC360"/>
      <c r="BED360"/>
      <c r="BEE360"/>
      <c r="BEF360"/>
      <c r="BEG360"/>
      <c r="BEH360"/>
      <c r="BEI360"/>
      <c r="BEJ360"/>
      <c r="BEK360"/>
      <c r="BEL360"/>
      <c r="BEM360"/>
      <c r="BEN360"/>
      <c r="BEO360"/>
      <c r="BEP360"/>
      <c r="BEQ360"/>
      <c r="BER360"/>
      <c r="BES360"/>
      <c r="BET360"/>
      <c r="BEU360"/>
      <c r="BEV360"/>
      <c r="BEW360"/>
      <c r="BEX360"/>
      <c r="BEY360"/>
      <c r="BEZ360"/>
      <c r="BFA360"/>
      <c r="BFB360"/>
      <c r="BFC360"/>
      <c r="BFD360"/>
      <c r="BFE360"/>
      <c r="BFF360"/>
      <c r="BFG360"/>
      <c r="BFH360"/>
      <c r="BFI360"/>
      <c r="BFJ360"/>
      <c r="BFK360"/>
      <c r="BFL360"/>
      <c r="BFM360"/>
      <c r="BFN360"/>
      <c r="BFO360"/>
      <c r="BFP360"/>
      <c r="BFQ360"/>
      <c r="BFR360"/>
      <c r="BFS360"/>
      <c r="BFT360"/>
      <c r="BFU360"/>
      <c r="BFV360"/>
      <c r="BFW360"/>
      <c r="BFX360"/>
      <c r="BFY360"/>
      <c r="BFZ360"/>
      <c r="BGA360"/>
      <c r="BGB360"/>
      <c r="BGC360"/>
      <c r="BGD360"/>
      <c r="BGE360"/>
      <c r="BGF360"/>
      <c r="BGG360"/>
      <c r="BGH360"/>
      <c r="BGI360"/>
      <c r="BGJ360"/>
      <c r="BGK360"/>
      <c r="BGL360"/>
      <c r="BGM360"/>
      <c r="BGN360"/>
      <c r="BGO360"/>
      <c r="BGP360"/>
      <c r="BGQ360"/>
      <c r="BGR360"/>
      <c r="BGS360"/>
      <c r="BGT360"/>
      <c r="BGU360"/>
      <c r="BGV360"/>
      <c r="BGW360"/>
      <c r="BGX360"/>
      <c r="BGY360"/>
      <c r="BGZ360"/>
      <c r="BHA360"/>
      <c r="BHB360"/>
      <c r="BHC360"/>
      <c r="BHD360"/>
      <c r="BHE360"/>
      <c r="BHF360"/>
      <c r="BHG360"/>
      <c r="BHH360"/>
      <c r="BHI360"/>
      <c r="BHJ360"/>
      <c r="BHK360"/>
      <c r="BHL360"/>
      <c r="BHM360"/>
      <c r="BHN360"/>
      <c r="BHO360"/>
      <c r="BHP360"/>
      <c r="BHQ360"/>
      <c r="BHR360"/>
      <c r="BHS360"/>
      <c r="BHT360"/>
      <c r="BHU360"/>
      <c r="BHV360"/>
      <c r="BHW360"/>
      <c r="BHX360"/>
      <c r="BHY360"/>
      <c r="BHZ360"/>
      <c r="BIA360"/>
      <c r="BIB360"/>
      <c r="BIC360"/>
      <c r="BID360"/>
      <c r="BIE360"/>
      <c r="BIF360"/>
      <c r="BIG360"/>
      <c r="BIH360"/>
      <c r="BII360"/>
      <c r="BIJ360"/>
      <c r="BIK360"/>
      <c r="BIL360"/>
      <c r="BIM360"/>
      <c r="BIN360"/>
      <c r="BIO360"/>
      <c r="BIP360"/>
      <c r="BIQ360"/>
      <c r="BIR360"/>
      <c r="BIS360"/>
      <c r="BIT360"/>
      <c r="BIU360"/>
      <c r="BIV360"/>
      <c r="BIW360"/>
      <c r="BIX360"/>
      <c r="BIY360"/>
      <c r="BIZ360"/>
      <c r="BJA360"/>
      <c r="BJB360"/>
      <c r="BJC360"/>
      <c r="BJD360"/>
      <c r="BJE360"/>
      <c r="BJF360"/>
      <c r="BJG360"/>
      <c r="BJH360"/>
      <c r="BJI360"/>
      <c r="BJJ360"/>
      <c r="BJK360"/>
      <c r="BJL360"/>
      <c r="BJM360"/>
      <c r="BJN360"/>
      <c r="BJO360"/>
      <c r="BJP360"/>
      <c r="BJQ360"/>
      <c r="BJR360"/>
      <c r="BJS360"/>
      <c r="BJT360"/>
      <c r="BJU360"/>
      <c r="BJV360"/>
      <c r="BJW360"/>
      <c r="BJX360"/>
      <c r="BJY360"/>
      <c r="BJZ360"/>
      <c r="BKA360"/>
      <c r="BKB360"/>
      <c r="BKC360"/>
      <c r="BKD360"/>
      <c r="BKE360"/>
      <c r="BKF360"/>
      <c r="BKG360"/>
      <c r="BKH360"/>
      <c r="BKI360"/>
      <c r="BKJ360"/>
      <c r="BKK360"/>
      <c r="BKL360"/>
      <c r="BKM360"/>
      <c r="BKN360"/>
      <c r="BKO360"/>
      <c r="BKP360"/>
      <c r="BKQ360"/>
      <c r="BKR360"/>
      <c r="BKS360"/>
      <c r="BKT360"/>
      <c r="BKU360"/>
      <c r="BKV360"/>
      <c r="BKW360"/>
      <c r="BKX360"/>
      <c r="BKY360"/>
      <c r="BKZ360"/>
      <c r="BLA360"/>
      <c r="BLB360"/>
      <c r="BLC360"/>
      <c r="BLD360"/>
      <c r="BLE360"/>
      <c r="BLF360"/>
      <c r="BLG360"/>
      <c r="BLH360"/>
      <c r="BLI360"/>
      <c r="BLJ360"/>
      <c r="BLK360"/>
      <c r="BLL360"/>
      <c r="BLM360"/>
      <c r="BLN360"/>
      <c r="BLO360"/>
      <c r="BLP360"/>
      <c r="BLQ360"/>
      <c r="BLR360"/>
      <c r="BLS360"/>
      <c r="BLT360"/>
      <c r="BLU360"/>
      <c r="BLV360"/>
      <c r="BLW360"/>
      <c r="BLX360"/>
      <c r="BLY360"/>
      <c r="BLZ360"/>
      <c r="BMA360"/>
      <c r="BMB360"/>
      <c r="BMC360"/>
      <c r="BMD360"/>
      <c r="BME360"/>
      <c r="BMF360"/>
      <c r="BMG360"/>
      <c r="BMH360"/>
      <c r="BMI360"/>
      <c r="BMJ360"/>
      <c r="BMK360"/>
      <c r="BML360"/>
      <c r="BMM360"/>
      <c r="BMN360"/>
      <c r="BMO360"/>
      <c r="BMP360"/>
      <c r="BMQ360"/>
      <c r="BMR360"/>
      <c r="BMS360"/>
      <c r="BMT360"/>
      <c r="BMU360"/>
      <c r="BMV360"/>
      <c r="BMW360"/>
      <c r="BMX360"/>
      <c r="BMY360"/>
      <c r="BMZ360"/>
      <c r="BNA360"/>
      <c r="BNB360"/>
      <c r="BNC360"/>
      <c r="BND360"/>
      <c r="BNE360"/>
      <c r="BNF360"/>
      <c r="BNG360"/>
      <c r="BNH360"/>
      <c r="BNI360"/>
      <c r="BNJ360"/>
      <c r="BNK360"/>
      <c r="BNL360"/>
      <c r="BNM360"/>
      <c r="BNN360"/>
      <c r="BNO360"/>
      <c r="BNP360"/>
      <c r="BNQ360"/>
      <c r="BNR360"/>
      <c r="BNS360"/>
      <c r="BNT360"/>
      <c r="BNU360"/>
      <c r="BNV360"/>
      <c r="BNW360"/>
      <c r="BNX360"/>
      <c r="BNY360"/>
      <c r="BNZ360"/>
      <c r="BOA360"/>
      <c r="BOB360"/>
      <c r="BOC360"/>
      <c r="BOD360"/>
      <c r="BOE360"/>
      <c r="BOF360"/>
      <c r="BOG360"/>
      <c r="BOH360"/>
      <c r="BOI360"/>
      <c r="BOJ360"/>
      <c r="BOK360"/>
      <c r="BOL360"/>
      <c r="BOM360"/>
      <c r="BON360"/>
      <c r="BOO360"/>
      <c r="BOP360"/>
      <c r="BOQ360"/>
      <c r="BOR360"/>
      <c r="BOS360"/>
      <c r="BOT360"/>
      <c r="BOU360"/>
      <c r="BOV360"/>
      <c r="BOW360"/>
      <c r="BOX360"/>
      <c r="BOY360"/>
      <c r="BOZ360"/>
      <c r="BPA360"/>
      <c r="BPB360"/>
      <c r="BPC360"/>
      <c r="BPD360"/>
      <c r="BPE360"/>
      <c r="BPF360"/>
      <c r="BPG360"/>
      <c r="BPH360"/>
      <c r="BPI360"/>
      <c r="BPJ360"/>
      <c r="BPK360"/>
      <c r="BPL360"/>
      <c r="BPM360"/>
      <c r="BPN360"/>
      <c r="BPO360"/>
      <c r="BPP360"/>
      <c r="BPQ360"/>
      <c r="BPR360"/>
      <c r="BPS360"/>
      <c r="BPT360"/>
      <c r="BPU360"/>
      <c r="BPV360"/>
      <c r="BPW360"/>
      <c r="BPX360"/>
      <c r="BPY360"/>
      <c r="BPZ360"/>
      <c r="BQA360"/>
      <c r="BQB360"/>
      <c r="BQC360"/>
      <c r="BQD360"/>
      <c r="BQE360"/>
      <c r="BQF360"/>
      <c r="BQG360"/>
      <c r="BQH360"/>
      <c r="BQI360"/>
      <c r="BQJ360"/>
      <c r="BQK360"/>
      <c r="BQL360"/>
      <c r="BQM360"/>
      <c r="BQN360"/>
      <c r="BQO360"/>
      <c r="BQP360"/>
      <c r="BQQ360"/>
      <c r="BQR360"/>
      <c r="BQS360"/>
      <c r="BQT360"/>
      <c r="BQU360"/>
      <c r="BQV360"/>
      <c r="BQW360"/>
      <c r="BQX360"/>
      <c r="BQY360"/>
      <c r="BQZ360"/>
      <c r="BRA360"/>
      <c r="BRB360"/>
      <c r="BRC360"/>
      <c r="BRD360"/>
      <c r="BRE360"/>
      <c r="BRF360"/>
      <c r="BRG360"/>
      <c r="BRH360"/>
      <c r="BRI360"/>
      <c r="BRJ360"/>
      <c r="BRK360"/>
      <c r="BRL360"/>
      <c r="BRM360"/>
      <c r="BRN360"/>
      <c r="BRO360"/>
      <c r="BRP360"/>
      <c r="BRQ360"/>
      <c r="BRR360"/>
      <c r="BRS360"/>
      <c r="BRT360"/>
      <c r="BRU360"/>
      <c r="BRV360"/>
      <c r="BRW360"/>
      <c r="BRX360"/>
      <c r="BRY360"/>
      <c r="BRZ360"/>
      <c r="BSA360"/>
      <c r="BSB360"/>
      <c r="BSC360"/>
      <c r="BSD360"/>
      <c r="BSE360"/>
      <c r="BSF360"/>
      <c r="BSG360"/>
      <c r="BSH360"/>
      <c r="BSI360"/>
      <c r="BSJ360"/>
      <c r="BSK360"/>
      <c r="BSL360"/>
      <c r="BSM360"/>
      <c r="BSN360"/>
      <c r="BSO360"/>
      <c r="BSP360"/>
      <c r="BSQ360"/>
      <c r="BSR360"/>
      <c r="BSS360"/>
      <c r="BST360"/>
      <c r="BSU360"/>
      <c r="BSV360"/>
      <c r="BSW360"/>
      <c r="BSX360"/>
      <c r="BSY360"/>
      <c r="BSZ360"/>
      <c r="BTA360"/>
      <c r="BTB360"/>
      <c r="BTC360"/>
      <c r="BTD360"/>
      <c r="BTE360"/>
      <c r="BTF360"/>
      <c r="BTG360"/>
      <c r="BTH360"/>
      <c r="BTI360"/>
      <c r="BTJ360"/>
      <c r="BTK360"/>
      <c r="BTL360"/>
      <c r="BTM360"/>
      <c r="BTN360"/>
      <c r="BTO360"/>
      <c r="BTP360"/>
      <c r="BTQ360"/>
      <c r="BTR360"/>
      <c r="BTS360"/>
      <c r="BTT360"/>
      <c r="BTU360"/>
      <c r="BTV360"/>
      <c r="BTW360"/>
      <c r="BTX360"/>
      <c r="BTY360"/>
      <c r="BTZ360"/>
      <c r="BUA360"/>
      <c r="BUB360"/>
      <c r="BUC360"/>
      <c r="BUD360"/>
      <c r="BUE360"/>
      <c r="BUF360"/>
      <c r="BUG360"/>
      <c r="BUH360"/>
      <c r="BUI360"/>
      <c r="BUJ360"/>
      <c r="BUK360"/>
      <c r="BUL360"/>
      <c r="BUM360"/>
      <c r="BUN360"/>
      <c r="BUO360"/>
      <c r="BUP360"/>
      <c r="BUQ360"/>
      <c r="BUR360"/>
      <c r="BUS360"/>
      <c r="BUT360"/>
      <c r="BUU360"/>
      <c r="BUV360"/>
      <c r="BUW360"/>
      <c r="BUX360"/>
      <c r="BUY360"/>
      <c r="BUZ360"/>
      <c r="BVA360"/>
      <c r="BVB360"/>
      <c r="BVC360"/>
      <c r="BVD360"/>
      <c r="BVE360"/>
      <c r="BVF360"/>
      <c r="BVG360"/>
      <c r="BVH360"/>
      <c r="BVI360"/>
      <c r="BVJ360"/>
      <c r="BVK360"/>
      <c r="BVL360"/>
      <c r="BVM360"/>
      <c r="BVN360"/>
      <c r="BVO360"/>
      <c r="BVP360"/>
      <c r="BVQ360"/>
      <c r="BVR360"/>
      <c r="BVS360"/>
      <c r="BVT360"/>
      <c r="BVU360"/>
      <c r="BVV360"/>
      <c r="BVW360"/>
      <c r="BVX360"/>
      <c r="BVY360"/>
      <c r="BVZ360"/>
      <c r="BWA360"/>
      <c r="BWB360"/>
      <c r="BWC360"/>
      <c r="BWD360"/>
      <c r="BWE360"/>
      <c r="BWF360"/>
      <c r="BWG360"/>
      <c r="BWH360"/>
      <c r="BWI360"/>
      <c r="BWJ360"/>
      <c r="BWK360"/>
      <c r="BWL360"/>
      <c r="BWM360"/>
      <c r="BWN360"/>
      <c r="BWO360"/>
      <c r="BWP360"/>
      <c r="BWQ360"/>
      <c r="BWR360"/>
      <c r="BWS360"/>
      <c r="BWT360"/>
      <c r="BWU360"/>
      <c r="BWV360"/>
      <c r="BWW360"/>
      <c r="BWX360"/>
      <c r="BWY360"/>
      <c r="BWZ360"/>
      <c r="BXA360"/>
      <c r="BXB360"/>
      <c r="BXC360"/>
      <c r="BXD360"/>
      <c r="BXE360"/>
      <c r="BXF360"/>
      <c r="BXG360"/>
      <c r="BXH360"/>
      <c r="BXI360"/>
      <c r="BXJ360"/>
      <c r="BXK360"/>
      <c r="BXL360"/>
      <c r="BXM360"/>
      <c r="BXN360"/>
      <c r="BXO360"/>
      <c r="BXP360"/>
      <c r="BXQ360"/>
      <c r="BXR360"/>
      <c r="BXS360"/>
      <c r="BXT360"/>
      <c r="BXU360"/>
      <c r="BXV360"/>
      <c r="BXW360"/>
      <c r="BXX360"/>
      <c r="BXY360"/>
      <c r="BXZ360"/>
      <c r="BYA360"/>
      <c r="BYB360"/>
      <c r="BYC360"/>
      <c r="BYD360"/>
      <c r="BYE360"/>
      <c r="BYF360"/>
      <c r="BYG360"/>
      <c r="BYH360"/>
      <c r="BYI360"/>
      <c r="BYJ360"/>
      <c r="BYK360"/>
      <c r="BYL360"/>
      <c r="BYM360"/>
      <c r="BYN360"/>
      <c r="BYO360"/>
      <c r="BYP360"/>
      <c r="BYQ360"/>
      <c r="BYR360"/>
      <c r="BYS360"/>
      <c r="BYT360"/>
      <c r="BYU360"/>
      <c r="BYV360"/>
      <c r="BYW360"/>
      <c r="BYX360"/>
      <c r="BYY360"/>
      <c r="BYZ360"/>
      <c r="BZA360"/>
      <c r="BZB360"/>
      <c r="BZC360"/>
      <c r="BZD360"/>
      <c r="BZE360"/>
      <c r="BZF360"/>
      <c r="BZG360"/>
      <c r="BZH360"/>
      <c r="BZI360"/>
      <c r="BZJ360"/>
      <c r="BZK360"/>
      <c r="BZL360"/>
      <c r="BZM360"/>
      <c r="BZN360"/>
      <c r="BZO360"/>
      <c r="BZP360"/>
      <c r="BZQ360"/>
      <c r="BZR360"/>
      <c r="BZS360"/>
      <c r="BZT360"/>
      <c r="BZU360"/>
      <c r="BZV360"/>
      <c r="BZW360"/>
      <c r="BZX360"/>
      <c r="BZY360"/>
      <c r="BZZ360"/>
      <c r="CAA360"/>
      <c r="CAB360"/>
      <c r="CAC360"/>
      <c r="CAD360"/>
      <c r="CAE360"/>
      <c r="CAF360"/>
      <c r="CAG360"/>
      <c r="CAH360"/>
      <c r="CAI360"/>
      <c r="CAJ360"/>
      <c r="CAK360"/>
      <c r="CAL360"/>
      <c r="CAM360"/>
      <c r="CAN360"/>
      <c r="CAO360"/>
      <c r="CAP360"/>
      <c r="CAQ360"/>
      <c r="CAR360"/>
      <c r="CAS360"/>
      <c r="CAT360"/>
      <c r="CAU360"/>
      <c r="CAV360"/>
      <c r="CAW360"/>
      <c r="CAX360"/>
      <c r="CAY360"/>
      <c r="CAZ360"/>
      <c r="CBA360"/>
      <c r="CBB360"/>
      <c r="CBC360"/>
      <c r="CBD360"/>
      <c r="CBE360"/>
      <c r="CBF360"/>
      <c r="CBG360"/>
      <c r="CBH360"/>
      <c r="CBI360"/>
      <c r="CBJ360"/>
      <c r="CBK360"/>
      <c r="CBL360"/>
      <c r="CBM360"/>
      <c r="CBN360"/>
      <c r="CBO360"/>
      <c r="CBP360"/>
      <c r="CBQ360"/>
      <c r="CBR360"/>
      <c r="CBS360"/>
      <c r="CBT360"/>
      <c r="CBU360"/>
      <c r="CBV360"/>
      <c r="CBW360"/>
      <c r="CBX360"/>
      <c r="CBY360"/>
      <c r="CBZ360"/>
      <c r="CCA360"/>
      <c r="CCB360"/>
      <c r="CCC360"/>
      <c r="CCD360"/>
      <c r="CCE360"/>
      <c r="CCF360"/>
      <c r="CCG360"/>
      <c r="CCH360"/>
      <c r="CCI360"/>
      <c r="CCJ360"/>
      <c r="CCK360"/>
      <c r="CCL360"/>
      <c r="CCM360"/>
      <c r="CCN360"/>
      <c r="CCO360"/>
      <c r="CCP360"/>
      <c r="CCQ360"/>
      <c r="CCR360"/>
      <c r="CCS360"/>
      <c r="CCT360"/>
      <c r="CCU360"/>
      <c r="CCV360"/>
      <c r="CCW360"/>
      <c r="CCX360"/>
      <c r="CCY360"/>
      <c r="CCZ360"/>
      <c r="CDA360"/>
      <c r="CDB360"/>
      <c r="CDC360"/>
      <c r="CDD360"/>
      <c r="CDE360"/>
      <c r="CDF360"/>
      <c r="CDG360"/>
      <c r="CDH360"/>
      <c r="CDI360"/>
      <c r="CDJ360"/>
      <c r="CDK360"/>
      <c r="CDL360"/>
      <c r="CDM360"/>
      <c r="CDN360"/>
      <c r="CDO360"/>
      <c r="CDP360"/>
      <c r="CDQ360"/>
      <c r="CDR360"/>
      <c r="CDS360"/>
      <c r="CDT360"/>
      <c r="CDU360"/>
      <c r="CDV360"/>
      <c r="CDW360"/>
      <c r="CDX360"/>
      <c r="CDY360"/>
      <c r="CDZ360"/>
      <c r="CEA360"/>
      <c r="CEB360"/>
      <c r="CEC360"/>
      <c r="CED360"/>
      <c r="CEE360"/>
      <c r="CEF360"/>
      <c r="CEG360"/>
      <c r="CEH360"/>
      <c r="CEI360"/>
      <c r="CEJ360"/>
      <c r="CEK360"/>
      <c r="CEL360"/>
      <c r="CEM360"/>
      <c r="CEN360"/>
      <c r="CEO360"/>
      <c r="CEP360"/>
      <c r="CEQ360"/>
      <c r="CER360"/>
      <c r="CES360"/>
      <c r="CET360"/>
      <c r="CEU360"/>
      <c r="CEV360"/>
      <c r="CEW360"/>
      <c r="CEX360"/>
      <c r="CEY360"/>
      <c r="CEZ360"/>
      <c r="CFA360"/>
      <c r="CFB360"/>
      <c r="CFC360"/>
      <c r="CFD360"/>
      <c r="CFE360"/>
      <c r="CFF360"/>
      <c r="CFG360"/>
      <c r="CFH360"/>
      <c r="CFI360"/>
      <c r="CFJ360"/>
      <c r="CFK360"/>
      <c r="CFL360"/>
      <c r="CFM360"/>
      <c r="CFN360"/>
      <c r="CFO360"/>
      <c r="CFP360"/>
      <c r="CFQ360"/>
      <c r="CFR360"/>
      <c r="CFS360"/>
      <c r="CFT360"/>
      <c r="CFU360"/>
      <c r="CFV360"/>
      <c r="CFW360"/>
      <c r="CFX360"/>
      <c r="CFY360"/>
      <c r="CFZ360"/>
      <c r="CGA360"/>
      <c r="CGB360"/>
      <c r="CGC360"/>
      <c r="CGD360"/>
      <c r="CGE360"/>
      <c r="CGF360"/>
      <c r="CGG360"/>
      <c r="CGH360"/>
      <c r="CGI360"/>
      <c r="CGJ360"/>
      <c r="CGK360"/>
      <c r="CGL360"/>
      <c r="CGM360"/>
      <c r="CGN360"/>
      <c r="CGO360"/>
      <c r="CGP360"/>
      <c r="CGQ360"/>
      <c r="CGR360"/>
      <c r="CGS360"/>
      <c r="CGT360"/>
      <c r="CGU360"/>
      <c r="CGV360"/>
      <c r="CGW360"/>
      <c r="CGX360"/>
      <c r="CGY360"/>
      <c r="CGZ360"/>
      <c r="CHA360"/>
      <c r="CHB360"/>
      <c r="CHC360"/>
      <c r="CHD360"/>
      <c r="CHE360"/>
      <c r="CHF360"/>
      <c r="CHG360"/>
      <c r="CHH360"/>
      <c r="CHI360"/>
      <c r="CHJ360"/>
      <c r="CHK360"/>
      <c r="CHL360"/>
      <c r="CHM360"/>
      <c r="CHN360"/>
      <c r="CHO360"/>
      <c r="CHP360"/>
      <c r="CHQ360"/>
      <c r="CHR360"/>
      <c r="CHS360"/>
      <c r="CHT360"/>
      <c r="CHU360"/>
      <c r="CHV360"/>
      <c r="CHW360"/>
      <c r="CHX360"/>
      <c r="CHY360"/>
      <c r="CHZ360"/>
      <c r="CIA360"/>
      <c r="CIB360"/>
      <c r="CIC360"/>
      <c r="CID360"/>
      <c r="CIE360"/>
      <c r="CIF360"/>
      <c r="CIG360"/>
      <c r="CIH360"/>
      <c r="CII360"/>
      <c r="CIJ360"/>
      <c r="CIK360"/>
      <c r="CIL360"/>
      <c r="CIM360"/>
      <c r="CIN360"/>
      <c r="CIO360"/>
      <c r="CIP360"/>
      <c r="CIQ360"/>
      <c r="CIR360"/>
      <c r="CIS360"/>
      <c r="CIT360"/>
      <c r="CIU360"/>
      <c r="CIV360"/>
      <c r="CIW360"/>
      <c r="CIX360"/>
      <c r="CIY360"/>
      <c r="CIZ360"/>
      <c r="CJA360"/>
      <c r="CJB360"/>
      <c r="CJC360"/>
      <c r="CJD360"/>
      <c r="CJE360"/>
      <c r="CJF360"/>
      <c r="CJG360"/>
      <c r="CJH360"/>
      <c r="CJI360"/>
      <c r="CJJ360"/>
      <c r="CJK360"/>
      <c r="CJL360"/>
      <c r="CJM360"/>
      <c r="CJN360"/>
      <c r="CJO360"/>
      <c r="CJP360"/>
      <c r="CJQ360"/>
      <c r="CJR360"/>
      <c r="CJS360"/>
      <c r="CJT360"/>
      <c r="CJU360"/>
      <c r="CJV360"/>
      <c r="CJW360"/>
      <c r="CJX360"/>
      <c r="CJY360"/>
      <c r="CJZ360"/>
      <c r="CKA360"/>
      <c r="CKB360"/>
      <c r="CKC360"/>
      <c r="CKD360"/>
      <c r="CKE360"/>
      <c r="CKF360"/>
      <c r="CKG360"/>
      <c r="CKH360"/>
      <c r="CKI360"/>
      <c r="CKJ360"/>
      <c r="CKK360"/>
      <c r="CKL360"/>
      <c r="CKM360"/>
      <c r="CKN360"/>
      <c r="CKO360"/>
      <c r="CKP360"/>
      <c r="CKQ360"/>
      <c r="CKR360"/>
      <c r="CKS360"/>
      <c r="CKT360"/>
      <c r="CKU360"/>
      <c r="CKV360"/>
      <c r="CKW360"/>
      <c r="CKX360"/>
      <c r="CKY360"/>
      <c r="CKZ360"/>
      <c r="CLA360"/>
      <c r="CLB360"/>
      <c r="CLC360"/>
      <c r="CLD360"/>
      <c r="CLE360"/>
      <c r="CLF360"/>
      <c r="CLG360"/>
      <c r="CLH360"/>
      <c r="CLI360"/>
      <c r="CLJ360"/>
      <c r="CLK360"/>
      <c r="CLL360"/>
      <c r="CLM360"/>
      <c r="CLN360"/>
      <c r="CLO360"/>
      <c r="CLP360"/>
      <c r="CLQ360"/>
      <c r="CLR360"/>
      <c r="CLS360"/>
      <c r="CLT360"/>
      <c r="CLU360"/>
      <c r="CLV360"/>
      <c r="CLW360"/>
      <c r="CLX360"/>
      <c r="CLY360"/>
      <c r="CLZ360"/>
      <c r="CMA360"/>
      <c r="CMB360"/>
      <c r="CMC360"/>
      <c r="CMD360"/>
      <c r="CME360"/>
      <c r="CMF360"/>
      <c r="CMG360"/>
      <c r="CMH360"/>
      <c r="CMI360"/>
      <c r="CMJ360"/>
      <c r="CMK360"/>
      <c r="CML360"/>
      <c r="CMM360"/>
      <c r="CMN360"/>
      <c r="CMO360"/>
      <c r="CMP360"/>
      <c r="CMQ360"/>
      <c r="CMR360"/>
      <c r="CMS360"/>
      <c r="CMT360"/>
      <c r="CMU360"/>
      <c r="CMV360"/>
      <c r="CMW360"/>
      <c r="CMX360"/>
      <c r="CMY360"/>
      <c r="CMZ360"/>
      <c r="CNA360"/>
      <c r="CNB360"/>
      <c r="CNC360"/>
      <c r="CND360"/>
      <c r="CNE360"/>
      <c r="CNF360"/>
      <c r="CNG360"/>
      <c r="CNH360"/>
      <c r="CNI360"/>
      <c r="CNJ360"/>
      <c r="CNK360"/>
      <c r="CNL360"/>
      <c r="CNM360"/>
      <c r="CNN360"/>
      <c r="CNO360"/>
      <c r="CNP360"/>
      <c r="CNQ360"/>
      <c r="CNR360"/>
      <c r="CNS360"/>
      <c r="CNT360"/>
      <c r="CNU360"/>
      <c r="CNV360"/>
      <c r="CNW360"/>
      <c r="CNX360"/>
      <c r="CNY360"/>
      <c r="CNZ360"/>
      <c r="COA360"/>
      <c r="COB360"/>
      <c r="COC360"/>
      <c r="COD360"/>
      <c r="COE360"/>
      <c r="COF360"/>
      <c r="COG360"/>
      <c r="COH360"/>
      <c r="COI360"/>
      <c r="COJ360"/>
      <c r="COK360"/>
      <c r="COL360"/>
      <c r="COM360"/>
      <c r="CON360"/>
      <c r="COO360"/>
      <c r="COP360"/>
      <c r="COQ360"/>
      <c r="COR360"/>
      <c r="COS360"/>
      <c r="COT360"/>
      <c r="COU360"/>
      <c r="COV360"/>
      <c r="COW360"/>
      <c r="COX360"/>
      <c r="COY360"/>
      <c r="COZ360"/>
      <c r="CPA360"/>
      <c r="CPB360"/>
      <c r="CPC360"/>
      <c r="CPD360"/>
      <c r="CPE360"/>
      <c r="CPF360"/>
      <c r="CPG360"/>
      <c r="CPH360"/>
      <c r="CPI360"/>
      <c r="CPJ360"/>
      <c r="CPK360"/>
      <c r="CPL360"/>
      <c r="CPM360"/>
      <c r="CPN360"/>
      <c r="CPO360"/>
      <c r="CPP360"/>
      <c r="CPQ360"/>
      <c r="CPR360"/>
      <c r="CPS360"/>
      <c r="CPT360"/>
      <c r="CPU360"/>
      <c r="CPV360"/>
      <c r="CPW360"/>
      <c r="CPX360"/>
      <c r="CPY360"/>
      <c r="CPZ360"/>
      <c r="CQA360"/>
      <c r="CQB360"/>
      <c r="CQC360"/>
      <c r="CQD360"/>
      <c r="CQE360"/>
      <c r="CQF360"/>
      <c r="CQG360"/>
      <c r="CQH360"/>
      <c r="CQI360"/>
      <c r="CQJ360"/>
      <c r="CQK360"/>
      <c r="CQL360"/>
      <c r="CQM360"/>
      <c r="CQN360"/>
      <c r="CQO360"/>
      <c r="CQP360"/>
      <c r="CQQ360"/>
      <c r="CQR360"/>
      <c r="CQS360"/>
      <c r="CQT360"/>
      <c r="CQU360"/>
      <c r="CQV360"/>
      <c r="CQW360"/>
      <c r="CQX360"/>
      <c r="CQY360"/>
      <c r="CQZ360"/>
      <c r="CRA360"/>
      <c r="CRB360"/>
      <c r="CRC360"/>
      <c r="CRD360"/>
      <c r="CRE360"/>
      <c r="CRF360"/>
      <c r="CRG360"/>
      <c r="CRH360"/>
      <c r="CRI360"/>
      <c r="CRJ360"/>
      <c r="CRK360"/>
      <c r="CRL360"/>
      <c r="CRM360"/>
      <c r="CRN360"/>
      <c r="CRO360"/>
      <c r="CRP360"/>
      <c r="CRQ360"/>
      <c r="CRR360"/>
      <c r="CRS360"/>
      <c r="CRT360"/>
      <c r="CRU360"/>
      <c r="CRV360"/>
      <c r="CRW360"/>
      <c r="CRX360"/>
      <c r="CRY360"/>
      <c r="CRZ360"/>
      <c r="CSA360"/>
      <c r="CSB360"/>
      <c r="CSC360"/>
      <c r="CSD360"/>
      <c r="CSE360"/>
      <c r="CSF360"/>
      <c r="CSG360"/>
      <c r="CSH360"/>
      <c r="CSI360"/>
      <c r="CSJ360"/>
      <c r="CSK360"/>
      <c r="CSL360"/>
      <c r="CSM360"/>
      <c r="CSN360"/>
      <c r="CSO360"/>
      <c r="CSP360"/>
      <c r="CSQ360"/>
      <c r="CSR360"/>
      <c r="CSS360"/>
      <c r="CST360"/>
      <c r="CSU360"/>
      <c r="CSV360"/>
      <c r="CSW360"/>
      <c r="CSX360"/>
      <c r="CSY360"/>
      <c r="CSZ360"/>
      <c r="CTA360"/>
      <c r="CTB360"/>
      <c r="CTC360"/>
      <c r="CTD360"/>
      <c r="CTE360"/>
      <c r="CTF360"/>
      <c r="CTG360"/>
      <c r="CTH360"/>
      <c r="CTI360"/>
      <c r="CTJ360"/>
      <c r="CTK360"/>
      <c r="CTL360"/>
      <c r="CTM360"/>
      <c r="CTN360"/>
      <c r="CTO360"/>
      <c r="CTP360"/>
      <c r="CTQ360"/>
      <c r="CTR360"/>
      <c r="CTS360"/>
      <c r="CTT360"/>
      <c r="CTU360"/>
      <c r="CTV360"/>
      <c r="CTW360"/>
      <c r="CTX360"/>
      <c r="CTY360"/>
      <c r="CTZ360"/>
      <c r="CUA360"/>
      <c r="CUB360"/>
      <c r="CUC360"/>
      <c r="CUD360"/>
      <c r="CUE360"/>
      <c r="CUF360"/>
      <c r="CUG360"/>
      <c r="CUH360"/>
      <c r="CUI360"/>
      <c r="CUJ360"/>
      <c r="CUK360"/>
      <c r="CUL360"/>
      <c r="CUM360"/>
      <c r="CUN360"/>
      <c r="CUO360"/>
      <c r="CUP360"/>
      <c r="CUQ360"/>
      <c r="CUR360"/>
      <c r="CUS360"/>
      <c r="CUT360"/>
      <c r="CUU360"/>
      <c r="CUV360"/>
      <c r="CUW360"/>
      <c r="CUX360"/>
      <c r="CUY360"/>
      <c r="CUZ360"/>
      <c r="CVA360"/>
      <c r="CVB360"/>
      <c r="CVC360"/>
      <c r="CVD360"/>
      <c r="CVE360"/>
      <c r="CVF360"/>
      <c r="CVG360"/>
      <c r="CVH360"/>
      <c r="CVI360"/>
      <c r="CVJ360"/>
      <c r="CVK360"/>
      <c r="CVL360"/>
      <c r="CVM360"/>
      <c r="CVN360"/>
      <c r="CVO360"/>
      <c r="CVP360"/>
      <c r="CVQ360"/>
      <c r="CVR360"/>
      <c r="CVS360"/>
      <c r="CVT360"/>
      <c r="CVU360"/>
      <c r="CVV360"/>
      <c r="CVW360"/>
      <c r="CVX360"/>
      <c r="CVY360"/>
      <c r="CVZ360"/>
      <c r="CWA360"/>
      <c r="CWB360"/>
      <c r="CWC360"/>
      <c r="CWD360"/>
      <c r="CWE360"/>
      <c r="CWF360"/>
      <c r="CWG360"/>
      <c r="CWH360"/>
      <c r="CWI360"/>
      <c r="CWJ360"/>
      <c r="CWK360"/>
      <c r="CWL360"/>
      <c r="CWM360"/>
      <c r="CWN360"/>
      <c r="CWO360"/>
      <c r="CWP360"/>
      <c r="CWQ360"/>
      <c r="CWR360"/>
      <c r="CWS360"/>
      <c r="CWT360"/>
      <c r="CWU360"/>
      <c r="CWV360"/>
      <c r="CWW360"/>
      <c r="CWX360"/>
      <c r="CWY360"/>
      <c r="CWZ360"/>
      <c r="CXA360"/>
      <c r="CXB360"/>
      <c r="CXC360"/>
      <c r="CXD360"/>
      <c r="CXE360"/>
      <c r="CXF360"/>
      <c r="CXG360"/>
      <c r="CXH360"/>
      <c r="CXI360"/>
      <c r="CXJ360"/>
      <c r="CXK360"/>
      <c r="CXL360"/>
      <c r="CXM360"/>
      <c r="CXN360"/>
      <c r="CXO360"/>
      <c r="CXP360"/>
      <c r="CXQ360"/>
      <c r="CXR360"/>
      <c r="CXS360"/>
      <c r="CXT360"/>
      <c r="CXU360"/>
      <c r="CXV360"/>
      <c r="CXW360"/>
      <c r="CXX360"/>
      <c r="CXY360"/>
      <c r="CXZ360"/>
      <c r="CYA360"/>
      <c r="CYB360"/>
      <c r="CYC360"/>
      <c r="CYD360"/>
      <c r="CYE360"/>
      <c r="CYF360"/>
      <c r="CYG360"/>
      <c r="CYH360"/>
      <c r="CYI360"/>
      <c r="CYJ360"/>
      <c r="CYK360"/>
      <c r="CYL360"/>
      <c r="CYM360"/>
      <c r="CYN360"/>
      <c r="CYO360"/>
      <c r="CYP360"/>
      <c r="CYQ360"/>
      <c r="CYR360"/>
      <c r="CYS360"/>
      <c r="CYT360"/>
      <c r="CYU360"/>
      <c r="CYV360"/>
      <c r="CYW360"/>
      <c r="CYX360"/>
      <c r="CYY360"/>
      <c r="CYZ360"/>
      <c r="CZA360"/>
      <c r="CZB360"/>
      <c r="CZC360"/>
      <c r="CZD360"/>
      <c r="CZE360"/>
      <c r="CZF360"/>
      <c r="CZG360"/>
      <c r="CZH360"/>
      <c r="CZI360"/>
      <c r="CZJ360"/>
      <c r="CZK360"/>
      <c r="CZL360"/>
      <c r="CZM360"/>
      <c r="CZN360"/>
      <c r="CZO360"/>
      <c r="CZP360"/>
      <c r="CZQ360"/>
      <c r="CZR360"/>
      <c r="CZS360"/>
      <c r="CZT360"/>
      <c r="CZU360"/>
      <c r="CZV360"/>
      <c r="CZW360"/>
      <c r="CZX360"/>
      <c r="CZY360"/>
      <c r="CZZ360"/>
      <c r="DAA360"/>
      <c r="DAB360"/>
      <c r="DAC360"/>
      <c r="DAD360"/>
      <c r="DAE360"/>
      <c r="DAF360"/>
      <c r="DAG360"/>
      <c r="DAH360"/>
      <c r="DAI360"/>
      <c r="DAJ360"/>
      <c r="DAK360"/>
      <c r="DAL360"/>
      <c r="DAM360"/>
      <c r="DAN360"/>
      <c r="DAO360"/>
      <c r="DAP360"/>
      <c r="DAQ360"/>
      <c r="DAR360"/>
      <c r="DAS360"/>
      <c r="DAT360"/>
      <c r="DAU360"/>
      <c r="DAV360"/>
      <c r="DAW360"/>
      <c r="DAX360"/>
      <c r="DAY360"/>
      <c r="DAZ360"/>
      <c r="DBA360"/>
      <c r="DBB360"/>
      <c r="DBC360"/>
      <c r="DBD360"/>
      <c r="DBE360"/>
      <c r="DBF360"/>
      <c r="DBG360"/>
      <c r="DBH360"/>
      <c r="DBI360"/>
      <c r="DBJ360"/>
      <c r="DBK360"/>
      <c r="DBL360"/>
      <c r="DBM360"/>
      <c r="DBN360"/>
      <c r="DBO360"/>
      <c r="DBP360"/>
      <c r="DBQ360"/>
      <c r="DBR360"/>
      <c r="DBS360"/>
      <c r="DBT360"/>
      <c r="DBU360"/>
      <c r="DBV360"/>
      <c r="DBW360"/>
      <c r="DBX360"/>
      <c r="DBY360"/>
      <c r="DBZ360"/>
      <c r="DCA360"/>
      <c r="DCB360"/>
      <c r="DCC360"/>
      <c r="DCD360"/>
      <c r="DCE360"/>
      <c r="DCF360"/>
      <c r="DCG360"/>
      <c r="DCH360"/>
      <c r="DCI360"/>
      <c r="DCJ360"/>
      <c r="DCK360"/>
      <c r="DCL360"/>
      <c r="DCM360"/>
      <c r="DCN360"/>
      <c r="DCO360"/>
      <c r="DCP360"/>
      <c r="DCQ360"/>
      <c r="DCR360"/>
      <c r="DCS360"/>
      <c r="DCT360"/>
      <c r="DCU360"/>
      <c r="DCV360"/>
      <c r="DCW360"/>
      <c r="DCX360"/>
      <c r="DCY360"/>
      <c r="DCZ360"/>
      <c r="DDA360"/>
      <c r="DDB360"/>
      <c r="DDC360"/>
      <c r="DDD360"/>
      <c r="DDE360"/>
      <c r="DDF360"/>
      <c r="DDG360"/>
      <c r="DDH360"/>
      <c r="DDI360"/>
      <c r="DDJ360"/>
      <c r="DDK360"/>
      <c r="DDL360"/>
      <c r="DDM360"/>
      <c r="DDN360"/>
      <c r="DDO360"/>
      <c r="DDP360"/>
      <c r="DDQ360"/>
      <c r="DDR360"/>
      <c r="DDS360"/>
      <c r="DDT360"/>
      <c r="DDU360"/>
      <c r="DDV360"/>
      <c r="DDW360"/>
      <c r="DDX360"/>
      <c r="DDY360"/>
      <c r="DDZ360"/>
      <c r="DEA360"/>
      <c r="DEB360"/>
      <c r="DEC360"/>
      <c r="DED360"/>
      <c r="DEE360"/>
      <c r="DEF360"/>
      <c r="DEG360"/>
      <c r="DEH360"/>
      <c r="DEI360"/>
      <c r="DEJ360"/>
      <c r="DEK360"/>
      <c r="DEL360"/>
      <c r="DEM360"/>
      <c r="DEN360"/>
      <c r="DEO360"/>
      <c r="DEP360"/>
      <c r="DEQ360"/>
      <c r="DER360"/>
      <c r="DES360"/>
      <c r="DET360"/>
      <c r="DEU360"/>
      <c r="DEV360"/>
      <c r="DEW360"/>
      <c r="DEX360"/>
      <c r="DEY360"/>
      <c r="DEZ360"/>
      <c r="DFA360"/>
      <c r="DFB360"/>
      <c r="DFC360"/>
      <c r="DFD360"/>
      <c r="DFE360"/>
      <c r="DFF360"/>
      <c r="DFG360"/>
      <c r="DFH360"/>
      <c r="DFI360"/>
      <c r="DFJ360"/>
      <c r="DFK360"/>
      <c r="DFL360"/>
      <c r="DFM360"/>
      <c r="DFN360"/>
      <c r="DFO360"/>
      <c r="DFP360"/>
      <c r="DFQ360"/>
      <c r="DFR360"/>
      <c r="DFS360"/>
      <c r="DFT360"/>
      <c r="DFU360"/>
      <c r="DFV360"/>
      <c r="DFW360"/>
      <c r="DFX360"/>
      <c r="DFY360"/>
      <c r="DFZ360"/>
      <c r="DGA360"/>
      <c r="DGB360"/>
      <c r="DGC360"/>
      <c r="DGD360"/>
      <c r="DGE360"/>
      <c r="DGF360"/>
      <c r="DGG360"/>
      <c r="DGH360"/>
      <c r="DGI360"/>
      <c r="DGJ360"/>
      <c r="DGK360"/>
      <c r="DGL360"/>
      <c r="DGM360"/>
      <c r="DGN360"/>
      <c r="DGO360"/>
      <c r="DGP360"/>
      <c r="DGQ360"/>
      <c r="DGR360"/>
      <c r="DGS360"/>
      <c r="DGT360"/>
      <c r="DGU360"/>
      <c r="DGV360"/>
      <c r="DGW360"/>
      <c r="DGX360"/>
      <c r="DGY360"/>
      <c r="DGZ360"/>
      <c r="DHA360"/>
      <c r="DHB360"/>
      <c r="DHC360"/>
      <c r="DHD360"/>
      <c r="DHE360"/>
      <c r="DHF360"/>
      <c r="DHG360"/>
      <c r="DHH360"/>
      <c r="DHI360"/>
      <c r="DHJ360"/>
      <c r="DHK360"/>
      <c r="DHL360"/>
      <c r="DHM360"/>
      <c r="DHN360"/>
      <c r="DHO360"/>
      <c r="DHP360"/>
      <c r="DHQ360"/>
      <c r="DHR360"/>
      <c r="DHS360"/>
      <c r="DHT360"/>
      <c r="DHU360"/>
      <c r="DHV360"/>
      <c r="DHW360"/>
      <c r="DHX360"/>
      <c r="DHY360"/>
      <c r="DHZ360"/>
      <c r="DIA360"/>
      <c r="DIB360"/>
      <c r="DIC360"/>
      <c r="DID360"/>
      <c r="DIE360"/>
      <c r="DIF360"/>
      <c r="DIG360"/>
      <c r="DIH360"/>
      <c r="DII360"/>
      <c r="DIJ360"/>
      <c r="DIK360"/>
      <c r="DIL360"/>
      <c r="DIM360"/>
      <c r="DIN360"/>
      <c r="DIO360"/>
      <c r="DIP360"/>
      <c r="DIQ360"/>
      <c r="DIR360"/>
      <c r="DIS360"/>
      <c r="DIT360"/>
      <c r="DIU360"/>
      <c r="DIV360"/>
      <c r="DIW360"/>
      <c r="DIX360"/>
      <c r="DIY360"/>
      <c r="DIZ360"/>
      <c r="DJA360"/>
      <c r="DJB360"/>
      <c r="DJC360"/>
      <c r="DJD360"/>
      <c r="DJE360"/>
      <c r="DJF360"/>
      <c r="DJG360"/>
      <c r="DJH360"/>
      <c r="DJI360"/>
      <c r="DJJ360"/>
      <c r="DJK360"/>
      <c r="DJL360"/>
      <c r="DJM360"/>
      <c r="DJN360"/>
      <c r="DJO360"/>
      <c r="DJP360"/>
      <c r="DJQ360"/>
      <c r="DJR360"/>
      <c r="DJS360"/>
      <c r="DJT360"/>
      <c r="DJU360"/>
      <c r="DJV360"/>
      <c r="DJW360"/>
      <c r="DJX360"/>
      <c r="DJY360"/>
      <c r="DJZ360"/>
      <c r="DKA360"/>
      <c r="DKB360"/>
      <c r="DKC360"/>
      <c r="DKD360"/>
      <c r="DKE360"/>
      <c r="DKF360"/>
      <c r="DKG360"/>
      <c r="DKH360"/>
      <c r="DKI360"/>
      <c r="DKJ360"/>
      <c r="DKK360"/>
      <c r="DKL360"/>
      <c r="DKM360"/>
      <c r="DKN360"/>
      <c r="DKO360"/>
      <c r="DKP360"/>
      <c r="DKQ360"/>
      <c r="DKR360"/>
      <c r="DKS360"/>
      <c r="DKT360"/>
      <c r="DKU360"/>
      <c r="DKV360"/>
      <c r="DKW360"/>
      <c r="DKX360"/>
      <c r="DKY360"/>
      <c r="DKZ360"/>
      <c r="DLA360"/>
      <c r="DLB360"/>
      <c r="DLC360"/>
      <c r="DLD360"/>
      <c r="DLE360"/>
      <c r="DLF360"/>
      <c r="DLG360"/>
      <c r="DLH360"/>
      <c r="DLI360"/>
      <c r="DLJ360"/>
      <c r="DLK360"/>
      <c r="DLL360"/>
      <c r="DLM360"/>
      <c r="DLN360"/>
      <c r="DLO360"/>
      <c r="DLP360"/>
      <c r="DLQ360"/>
      <c r="DLR360"/>
      <c r="DLS360"/>
      <c r="DLT360"/>
      <c r="DLU360"/>
      <c r="DLV360"/>
      <c r="DLW360"/>
      <c r="DLX360"/>
      <c r="DLY360"/>
      <c r="DLZ360"/>
      <c r="DMA360"/>
      <c r="DMB360"/>
      <c r="DMC360"/>
      <c r="DMD360"/>
      <c r="DME360"/>
      <c r="DMF360"/>
      <c r="DMG360"/>
      <c r="DMH360"/>
      <c r="DMI360"/>
      <c r="DMJ360"/>
      <c r="DMK360"/>
      <c r="DML360"/>
      <c r="DMM360"/>
      <c r="DMN360"/>
      <c r="DMO360"/>
      <c r="DMP360"/>
      <c r="DMQ360"/>
      <c r="DMR360"/>
      <c r="DMS360"/>
      <c r="DMT360"/>
      <c r="DMU360"/>
      <c r="DMV360"/>
      <c r="DMW360"/>
      <c r="DMX360"/>
      <c r="DMY360"/>
      <c r="DMZ360"/>
      <c r="DNA360"/>
      <c r="DNB360"/>
      <c r="DNC360"/>
      <c r="DND360"/>
      <c r="DNE360"/>
      <c r="DNF360"/>
      <c r="DNG360"/>
      <c r="DNH360"/>
      <c r="DNI360"/>
      <c r="DNJ360"/>
      <c r="DNK360"/>
      <c r="DNL360"/>
      <c r="DNM360"/>
      <c r="DNN360"/>
      <c r="DNO360"/>
      <c r="DNP360"/>
      <c r="DNQ360"/>
      <c r="DNR360"/>
      <c r="DNS360"/>
      <c r="DNT360"/>
      <c r="DNU360"/>
      <c r="DNV360"/>
      <c r="DNW360"/>
      <c r="DNX360"/>
      <c r="DNY360"/>
      <c r="DNZ360"/>
      <c r="DOA360"/>
      <c r="DOB360"/>
      <c r="DOC360"/>
      <c r="DOD360"/>
      <c r="DOE360"/>
      <c r="DOF360"/>
      <c r="DOG360"/>
      <c r="DOH360"/>
      <c r="DOI360"/>
      <c r="DOJ360"/>
      <c r="DOK360"/>
      <c r="DOL360"/>
      <c r="DOM360"/>
      <c r="DON360"/>
      <c r="DOO360"/>
      <c r="DOP360"/>
      <c r="DOQ360"/>
      <c r="DOR360"/>
      <c r="DOS360"/>
      <c r="DOT360"/>
      <c r="DOU360"/>
      <c r="DOV360"/>
      <c r="DOW360"/>
      <c r="DOX360"/>
      <c r="DOY360"/>
      <c r="DOZ360"/>
      <c r="DPA360"/>
      <c r="DPB360"/>
      <c r="DPC360"/>
      <c r="DPD360"/>
      <c r="DPE360"/>
      <c r="DPF360"/>
      <c r="DPG360"/>
      <c r="DPH360"/>
      <c r="DPI360"/>
      <c r="DPJ360"/>
      <c r="DPK360"/>
      <c r="DPL360"/>
      <c r="DPM360"/>
      <c r="DPN360"/>
      <c r="DPO360"/>
      <c r="DPP360"/>
      <c r="DPQ360"/>
      <c r="DPR360"/>
      <c r="DPS360"/>
      <c r="DPT360"/>
      <c r="DPU360"/>
      <c r="DPV360"/>
      <c r="DPW360"/>
      <c r="DPX360"/>
      <c r="DPY360"/>
      <c r="DPZ360"/>
      <c r="DQA360"/>
      <c r="DQB360"/>
      <c r="DQC360"/>
      <c r="DQD360"/>
      <c r="DQE360"/>
      <c r="DQF360"/>
      <c r="DQG360"/>
      <c r="DQH360"/>
      <c r="DQI360"/>
      <c r="DQJ360"/>
      <c r="DQK360"/>
      <c r="DQL360"/>
      <c r="DQM360"/>
      <c r="DQN360"/>
      <c r="DQO360"/>
      <c r="DQP360"/>
      <c r="DQQ360"/>
      <c r="DQR360"/>
      <c r="DQS360"/>
      <c r="DQT360"/>
      <c r="DQU360"/>
      <c r="DQV360"/>
      <c r="DQW360"/>
      <c r="DQX360"/>
      <c r="DQY360"/>
      <c r="DQZ360"/>
      <c r="DRA360"/>
      <c r="DRB360"/>
      <c r="DRC360"/>
      <c r="DRD360"/>
      <c r="DRE360"/>
      <c r="DRF360"/>
      <c r="DRG360"/>
      <c r="DRH360"/>
      <c r="DRI360"/>
      <c r="DRJ360"/>
      <c r="DRK360"/>
      <c r="DRL360"/>
      <c r="DRM360"/>
      <c r="DRN360"/>
      <c r="DRO360"/>
      <c r="DRP360"/>
      <c r="DRQ360"/>
      <c r="DRR360"/>
      <c r="DRS360"/>
      <c r="DRT360"/>
      <c r="DRU360"/>
      <c r="DRV360"/>
      <c r="DRW360"/>
      <c r="DRX360"/>
      <c r="DRY360"/>
      <c r="DRZ360"/>
      <c r="DSA360"/>
      <c r="DSB360"/>
      <c r="DSC360"/>
      <c r="DSD360"/>
      <c r="DSE360"/>
      <c r="DSF360"/>
      <c r="DSG360"/>
      <c r="DSH360"/>
      <c r="DSI360"/>
      <c r="DSJ360"/>
      <c r="DSK360"/>
      <c r="DSL360"/>
      <c r="DSM360"/>
      <c r="DSN360"/>
      <c r="DSO360"/>
      <c r="DSP360"/>
      <c r="DSQ360"/>
      <c r="DSR360"/>
      <c r="DSS360"/>
      <c r="DST360"/>
      <c r="DSU360"/>
      <c r="DSV360"/>
      <c r="DSW360"/>
      <c r="DSX360"/>
      <c r="DSY360"/>
      <c r="DSZ360"/>
      <c r="DTA360"/>
      <c r="DTB360"/>
      <c r="DTC360"/>
      <c r="DTD360"/>
      <c r="DTE360"/>
      <c r="DTF360"/>
      <c r="DTG360"/>
      <c r="DTH360"/>
      <c r="DTI360"/>
      <c r="DTJ360"/>
      <c r="DTK360"/>
      <c r="DTL360"/>
      <c r="DTM360"/>
      <c r="DTN360"/>
      <c r="DTO360"/>
      <c r="DTP360"/>
      <c r="DTQ360"/>
      <c r="DTR360"/>
      <c r="DTS360"/>
      <c r="DTT360"/>
      <c r="DTU360"/>
      <c r="DTV360"/>
      <c r="DTW360"/>
      <c r="DTX360"/>
      <c r="DTY360"/>
      <c r="DTZ360"/>
      <c r="DUA360"/>
      <c r="DUB360"/>
      <c r="DUC360"/>
      <c r="DUD360"/>
      <c r="DUE360"/>
      <c r="DUF360"/>
      <c r="DUG360"/>
      <c r="DUH360"/>
      <c r="DUI360"/>
      <c r="DUJ360"/>
      <c r="DUK360"/>
      <c r="DUL360"/>
      <c r="DUM360"/>
      <c r="DUN360"/>
      <c r="DUO360"/>
      <c r="DUP360"/>
      <c r="DUQ360"/>
      <c r="DUR360"/>
      <c r="DUS360"/>
      <c r="DUT360"/>
      <c r="DUU360"/>
      <c r="DUV360"/>
      <c r="DUW360"/>
      <c r="DUX360"/>
      <c r="DUY360"/>
      <c r="DUZ360"/>
      <c r="DVA360"/>
      <c r="DVB360"/>
      <c r="DVC360"/>
      <c r="DVD360"/>
      <c r="DVE360"/>
      <c r="DVF360"/>
      <c r="DVG360"/>
      <c r="DVH360"/>
      <c r="DVI360"/>
      <c r="DVJ360"/>
      <c r="DVK360"/>
      <c r="DVL360"/>
      <c r="DVM360"/>
      <c r="DVN360"/>
      <c r="DVO360"/>
      <c r="DVP360"/>
      <c r="DVQ360"/>
      <c r="DVR360"/>
      <c r="DVS360"/>
      <c r="DVT360"/>
      <c r="DVU360"/>
      <c r="DVV360"/>
      <c r="DVW360"/>
      <c r="DVX360"/>
      <c r="DVY360"/>
      <c r="DVZ360"/>
      <c r="DWA360"/>
      <c r="DWB360"/>
      <c r="DWC360"/>
      <c r="DWD360"/>
      <c r="DWE360"/>
      <c r="DWF360"/>
      <c r="DWG360"/>
      <c r="DWH360"/>
      <c r="DWI360"/>
      <c r="DWJ360"/>
      <c r="DWK360"/>
      <c r="DWL360"/>
      <c r="DWM360"/>
      <c r="DWN360"/>
      <c r="DWO360"/>
      <c r="DWP360"/>
      <c r="DWQ360"/>
      <c r="DWR360"/>
      <c r="DWS360"/>
      <c r="DWT360"/>
      <c r="DWU360"/>
      <c r="DWV360"/>
      <c r="DWW360"/>
      <c r="DWX360"/>
      <c r="DWY360"/>
      <c r="DWZ360"/>
      <c r="DXA360"/>
      <c r="DXB360"/>
      <c r="DXC360"/>
      <c r="DXD360"/>
      <c r="DXE360"/>
      <c r="DXF360"/>
      <c r="DXG360"/>
      <c r="DXH360"/>
      <c r="DXI360"/>
      <c r="DXJ360"/>
      <c r="DXK360"/>
      <c r="DXL360"/>
      <c r="DXM360"/>
      <c r="DXN360"/>
      <c r="DXO360"/>
      <c r="DXP360"/>
      <c r="DXQ360"/>
      <c r="DXR360"/>
      <c r="DXS360"/>
      <c r="DXT360"/>
      <c r="DXU360"/>
      <c r="DXV360"/>
      <c r="DXW360"/>
      <c r="DXX360"/>
      <c r="DXY360"/>
      <c r="DXZ360"/>
      <c r="DYA360"/>
      <c r="DYB360"/>
      <c r="DYC360"/>
      <c r="DYD360"/>
      <c r="DYE360"/>
      <c r="DYF360"/>
      <c r="DYG360"/>
      <c r="DYH360"/>
      <c r="DYI360"/>
      <c r="DYJ360"/>
      <c r="DYK360"/>
      <c r="DYL360"/>
      <c r="DYM360"/>
      <c r="DYN360"/>
      <c r="DYO360"/>
      <c r="DYP360"/>
      <c r="DYQ360"/>
      <c r="DYR360"/>
      <c r="DYS360"/>
      <c r="DYT360"/>
      <c r="DYU360"/>
      <c r="DYV360"/>
      <c r="DYW360"/>
      <c r="DYX360"/>
      <c r="DYY360"/>
      <c r="DYZ360"/>
      <c r="DZA360"/>
      <c r="DZB360"/>
      <c r="DZC360"/>
      <c r="DZD360"/>
      <c r="DZE360"/>
      <c r="DZF360"/>
      <c r="DZG360"/>
      <c r="DZH360"/>
      <c r="DZI360"/>
      <c r="DZJ360"/>
      <c r="DZK360"/>
      <c r="DZL360"/>
      <c r="DZM360"/>
      <c r="DZN360"/>
      <c r="DZO360"/>
      <c r="DZP360"/>
      <c r="DZQ360"/>
      <c r="DZR360"/>
      <c r="DZS360"/>
      <c r="DZT360"/>
      <c r="DZU360"/>
      <c r="DZV360"/>
      <c r="DZW360"/>
      <c r="DZX360"/>
      <c r="DZY360"/>
      <c r="DZZ360"/>
      <c r="EAA360"/>
      <c r="EAB360"/>
      <c r="EAC360"/>
      <c r="EAD360"/>
      <c r="EAE360"/>
      <c r="EAF360"/>
      <c r="EAG360"/>
      <c r="EAH360"/>
      <c r="EAI360"/>
      <c r="EAJ360"/>
      <c r="EAK360"/>
      <c r="EAL360"/>
      <c r="EAM360"/>
      <c r="EAN360"/>
      <c r="EAO360"/>
      <c r="EAP360"/>
      <c r="EAQ360"/>
      <c r="EAR360"/>
      <c r="EAS360"/>
      <c r="EAT360"/>
      <c r="EAU360"/>
      <c r="EAV360"/>
      <c r="EAW360"/>
      <c r="EAX360"/>
      <c r="EAY360"/>
      <c r="EAZ360"/>
      <c r="EBA360"/>
      <c r="EBB360"/>
      <c r="EBC360"/>
      <c r="EBD360"/>
      <c r="EBE360"/>
      <c r="EBF360"/>
      <c r="EBG360"/>
      <c r="EBH360"/>
      <c r="EBI360"/>
      <c r="EBJ360"/>
      <c r="EBK360"/>
      <c r="EBL360"/>
      <c r="EBM360"/>
      <c r="EBN360"/>
      <c r="EBO360"/>
      <c r="EBP360"/>
      <c r="EBQ360"/>
      <c r="EBR360"/>
      <c r="EBS360"/>
      <c r="EBT360"/>
      <c r="EBU360"/>
      <c r="EBV360"/>
      <c r="EBW360"/>
      <c r="EBX360"/>
      <c r="EBY360"/>
      <c r="EBZ360"/>
      <c r="ECA360"/>
      <c r="ECB360"/>
      <c r="ECC360"/>
      <c r="ECD360"/>
      <c r="ECE360"/>
      <c r="ECF360"/>
      <c r="ECG360"/>
      <c r="ECH360"/>
      <c r="ECI360"/>
      <c r="ECJ360"/>
      <c r="ECK360"/>
      <c r="ECL360"/>
      <c r="ECM360"/>
      <c r="ECN360"/>
      <c r="ECO360"/>
      <c r="ECP360"/>
      <c r="ECQ360"/>
      <c r="ECR360"/>
      <c r="ECS360"/>
      <c r="ECT360"/>
      <c r="ECU360"/>
      <c r="ECV360"/>
      <c r="ECW360"/>
      <c r="ECX360"/>
      <c r="ECY360"/>
      <c r="ECZ360"/>
      <c r="EDA360"/>
      <c r="EDB360"/>
      <c r="EDC360"/>
      <c r="EDD360"/>
      <c r="EDE360"/>
      <c r="EDF360"/>
      <c r="EDG360"/>
      <c r="EDH360"/>
      <c r="EDI360"/>
      <c r="EDJ360"/>
      <c r="EDK360"/>
      <c r="EDL360"/>
      <c r="EDM360"/>
      <c r="EDN360"/>
      <c r="EDO360"/>
      <c r="EDP360"/>
      <c r="EDQ360"/>
      <c r="EDR360"/>
      <c r="EDS360"/>
      <c r="EDT360"/>
      <c r="EDU360"/>
      <c r="EDV360"/>
      <c r="EDW360"/>
      <c r="EDX360"/>
      <c r="EDY360"/>
      <c r="EDZ360"/>
      <c r="EEA360"/>
      <c r="EEB360"/>
      <c r="EEC360"/>
      <c r="EED360"/>
      <c r="EEE360"/>
      <c r="EEF360"/>
      <c r="EEG360"/>
      <c r="EEH360"/>
      <c r="EEI360"/>
      <c r="EEJ360"/>
      <c r="EEK360"/>
      <c r="EEL360"/>
      <c r="EEM360"/>
      <c r="EEN360"/>
      <c r="EEO360"/>
      <c r="EEP360"/>
      <c r="EEQ360"/>
      <c r="EER360"/>
      <c r="EES360"/>
      <c r="EET360"/>
      <c r="EEU360"/>
      <c r="EEV360"/>
      <c r="EEW360"/>
      <c r="EEX360"/>
      <c r="EEY360"/>
      <c r="EEZ360"/>
      <c r="EFA360"/>
      <c r="EFB360"/>
      <c r="EFC360"/>
      <c r="EFD360"/>
      <c r="EFE360"/>
      <c r="EFF360"/>
      <c r="EFG360"/>
      <c r="EFH360"/>
      <c r="EFI360"/>
      <c r="EFJ360"/>
      <c r="EFK360"/>
      <c r="EFL360"/>
      <c r="EFM360"/>
      <c r="EFN360"/>
      <c r="EFO360"/>
      <c r="EFP360"/>
      <c r="EFQ360"/>
      <c r="EFR360"/>
      <c r="EFS360"/>
      <c r="EFT360"/>
      <c r="EFU360"/>
      <c r="EFV360"/>
      <c r="EFW360"/>
      <c r="EFX360"/>
      <c r="EFY360"/>
      <c r="EFZ360"/>
      <c r="EGA360"/>
      <c r="EGB360"/>
      <c r="EGC360"/>
      <c r="EGD360"/>
      <c r="EGE360"/>
      <c r="EGF360"/>
      <c r="EGG360"/>
      <c r="EGH360"/>
      <c r="EGI360"/>
      <c r="EGJ360"/>
      <c r="EGK360"/>
      <c r="EGL360"/>
      <c r="EGM360"/>
      <c r="EGN360"/>
      <c r="EGO360"/>
      <c r="EGP360"/>
      <c r="EGQ360"/>
      <c r="EGR360"/>
      <c r="EGS360"/>
      <c r="EGT360"/>
      <c r="EGU360"/>
      <c r="EGV360"/>
      <c r="EGW360"/>
      <c r="EGX360"/>
      <c r="EGY360"/>
      <c r="EGZ360"/>
      <c r="EHA360"/>
      <c r="EHB360"/>
      <c r="EHC360"/>
      <c r="EHD360"/>
      <c r="EHE360"/>
      <c r="EHF360"/>
      <c r="EHG360"/>
      <c r="EHH360"/>
      <c r="EHI360"/>
      <c r="EHJ360"/>
      <c r="EHK360"/>
      <c r="EHL360"/>
      <c r="EHM360"/>
      <c r="EHN360"/>
      <c r="EHO360"/>
      <c r="EHP360"/>
      <c r="EHQ360"/>
      <c r="EHR360"/>
      <c r="EHS360"/>
      <c r="EHT360"/>
      <c r="EHU360"/>
      <c r="EHV360"/>
      <c r="EHW360"/>
      <c r="EHX360"/>
      <c r="EHY360"/>
      <c r="EHZ360"/>
      <c r="EIA360"/>
      <c r="EIB360"/>
      <c r="EIC360"/>
      <c r="EID360"/>
      <c r="EIE360"/>
      <c r="EIF360"/>
      <c r="EIG360"/>
      <c r="EIH360"/>
      <c r="EII360"/>
      <c r="EIJ360"/>
      <c r="EIK360"/>
      <c r="EIL360"/>
      <c r="EIM360"/>
      <c r="EIN360"/>
      <c r="EIO360"/>
      <c r="EIP360"/>
      <c r="EIQ360"/>
      <c r="EIR360"/>
      <c r="EIS360"/>
      <c r="EIT360"/>
      <c r="EIU360"/>
      <c r="EIV360"/>
      <c r="EIW360"/>
      <c r="EIX360"/>
      <c r="EIY360"/>
      <c r="EIZ360"/>
      <c r="EJA360"/>
      <c r="EJB360"/>
      <c r="EJC360"/>
      <c r="EJD360"/>
      <c r="EJE360"/>
      <c r="EJF360"/>
      <c r="EJG360"/>
      <c r="EJH360"/>
      <c r="EJI360"/>
      <c r="EJJ360"/>
      <c r="EJK360"/>
      <c r="EJL360"/>
      <c r="EJM360"/>
      <c r="EJN360"/>
      <c r="EJO360"/>
      <c r="EJP360"/>
      <c r="EJQ360"/>
      <c r="EJR360"/>
      <c r="EJS360"/>
      <c r="EJT360"/>
      <c r="EJU360"/>
      <c r="EJV360"/>
      <c r="EJW360"/>
      <c r="EJX360"/>
      <c r="EJY360"/>
      <c r="EJZ360"/>
      <c r="EKA360"/>
      <c r="EKB360"/>
      <c r="EKC360"/>
      <c r="EKD360"/>
      <c r="EKE360"/>
      <c r="EKF360"/>
      <c r="EKG360"/>
      <c r="EKH360"/>
      <c r="EKI360"/>
      <c r="EKJ360"/>
      <c r="EKK360"/>
      <c r="EKL360"/>
      <c r="EKM360"/>
      <c r="EKN360"/>
      <c r="EKO360"/>
      <c r="EKP360"/>
      <c r="EKQ360"/>
      <c r="EKR360"/>
      <c r="EKS360"/>
      <c r="EKT360"/>
      <c r="EKU360"/>
      <c r="EKV360"/>
      <c r="EKW360"/>
      <c r="EKX360"/>
      <c r="EKY360"/>
      <c r="EKZ360"/>
      <c r="ELA360"/>
      <c r="ELB360"/>
      <c r="ELC360"/>
      <c r="ELD360"/>
      <c r="ELE360"/>
      <c r="ELF360"/>
      <c r="ELG360"/>
      <c r="ELH360"/>
      <c r="ELI360"/>
      <c r="ELJ360"/>
      <c r="ELK360"/>
      <c r="ELL360"/>
      <c r="ELM360"/>
      <c r="ELN360"/>
      <c r="ELO360"/>
      <c r="ELP360"/>
      <c r="ELQ360"/>
      <c r="ELR360"/>
      <c r="ELS360"/>
      <c r="ELT360"/>
      <c r="ELU360"/>
      <c r="ELV360"/>
      <c r="ELW360"/>
      <c r="ELX360"/>
      <c r="ELY360"/>
      <c r="ELZ360"/>
      <c r="EMA360"/>
      <c r="EMB360"/>
      <c r="EMC360"/>
      <c r="EMD360"/>
      <c r="EME360"/>
      <c r="EMF360"/>
      <c r="EMG360"/>
      <c r="EMH360"/>
      <c r="EMI360"/>
      <c r="EMJ360"/>
      <c r="EMK360"/>
      <c r="EML360"/>
      <c r="EMM360"/>
      <c r="EMN360"/>
      <c r="EMO360"/>
      <c r="EMP360"/>
      <c r="EMQ360"/>
      <c r="EMR360"/>
      <c r="EMS360"/>
      <c r="EMT360"/>
      <c r="EMU360"/>
      <c r="EMV360"/>
      <c r="EMW360"/>
      <c r="EMX360"/>
      <c r="EMY360"/>
      <c r="EMZ360"/>
      <c r="ENA360"/>
      <c r="ENB360"/>
      <c r="ENC360"/>
      <c r="END360"/>
      <c r="ENE360"/>
      <c r="ENF360"/>
      <c r="ENG360"/>
      <c r="ENH360"/>
      <c r="ENI360"/>
      <c r="ENJ360"/>
      <c r="ENK360"/>
      <c r="ENL360"/>
      <c r="ENM360"/>
      <c r="ENN360"/>
      <c r="ENO360"/>
      <c r="ENP360"/>
      <c r="ENQ360"/>
      <c r="ENR360"/>
      <c r="ENS360"/>
      <c r="ENT360"/>
      <c r="ENU360"/>
      <c r="ENV360"/>
      <c r="ENW360"/>
      <c r="ENX360"/>
      <c r="ENY360"/>
      <c r="ENZ360"/>
      <c r="EOA360"/>
      <c r="EOB360"/>
      <c r="EOC360"/>
      <c r="EOD360"/>
      <c r="EOE360"/>
      <c r="EOF360"/>
      <c r="EOG360"/>
      <c r="EOH360"/>
      <c r="EOI360"/>
      <c r="EOJ360"/>
      <c r="EOK360"/>
      <c r="EOL360"/>
      <c r="EOM360"/>
      <c r="EON360"/>
      <c r="EOO360"/>
      <c r="EOP360"/>
      <c r="EOQ360"/>
      <c r="EOR360"/>
      <c r="EOS360"/>
      <c r="EOT360"/>
      <c r="EOU360"/>
      <c r="EOV360"/>
      <c r="EOW360"/>
      <c r="EOX360"/>
      <c r="EOY360"/>
      <c r="EOZ360"/>
      <c r="EPA360"/>
      <c r="EPB360"/>
      <c r="EPC360"/>
      <c r="EPD360"/>
      <c r="EPE360"/>
      <c r="EPF360"/>
      <c r="EPG360"/>
      <c r="EPH360"/>
      <c r="EPI360"/>
      <c r="EPJ360"/>
      <c r="EPK360"/>
      <c r="EPL360"/>
      <c r="EPM360"/>
      <c r="EPN360"/>
      <c r="EPO360"/>
      <c r="EPP360"/>
      <c r="EPQ360"/>
      <c r="EPR360"/>
      <c r="EPS360"/>
      <c r="EPT360"/>
      <c r="EPU360"/>
      <c r="EPV360"/>
      <c r="EPW360"/>
      <c r="EPX360"/>
      <c r="EPY360"/>
      <c r="EPZ360"/>
      <c r="EQA360"/>
      <c r="EQB360"/>
      <c r="EQC360"/>
      <c r="EQD360"/>
      <c r="EQE360"/>
      <c r="EQF360"/>
      <c r="EQG360"/>
      <c r="EQH360"/>
      <c r="EQI360"/>
      <c r="EQJ360"/>
      <c r="EQK360"/>
      <c r="EQL360"/>
      <c r="EQM360"/>
      <c r="EQN360"/>
      <c r="EQO360"/>
      <c r="EQP360"/>
      <c r="EQQ360"/>
      <c r="EQR360"/>
      <c r="EQS360"/>
      <c r="EQT360"/>
      <c r="EQU360"/>
      <c r="EQV360"/>
      <c r="EQW360"/>
      <c r="EQX360"/>
      <c r="EQY360"/>
      <c r="EQZ360"/>
      <c r="ERA360"/>
      <c r="ERB360"/>
      <c r="ERC360"/>
      <c r="ERD360"/>
      <c r="ERE360"/>
      <c r="ERF360"/>
      <c r="ERG360"/>
      <c r="ERH360"/>
      <c r="ERI360"/>
      <c r="ERJ360"/>
      <c r="ERK360"/>
      <c r="ERL360"/>
      <c r="ERM360"/>
      <c r="ERN360"/>
      <c r="ERO360"/>
      <c r="ERP360"/>
      <c r="ERQ360"/>
      <c r="ERR360"/>
      <c r="ERS360"/>
      <c r="ERT360"/>
      <c r="ERU360"/>
      <c r="ERV360"/>
      <c r="ERW360"/>
      <c r="ERX360"/>
      <c r="ERY360"/>
      <c r="ERZ360"/>
      <c r="ESA360"/>
      <c r="ESB360"/>
      <c r="ESC360"/>
      <c r="ESD360"/>
      <c r="ESE360"/>
      <c r="ESF360"/>
      <c r="ESG360"/>
      <c r="ESH360"/>
      <c r="ESI360"/>
      <c r="ESJ360"/>
      <c r="ESK360"/>
      <c r="ESL360"/>
      <c r="ESM360"/>
      <c r="ESN360"/>
      <c r="ESO360"/>
      <c r="ESP360"/>
      <c r="ESQ360"/>
      <c r="ESR360"/>
      <c r="ESS360"/>
      <c r="EST360"/>
      <c r="ESU360"/>
      <c r="ESV360"/>
      <c r="ESW360"/>
      <c r="ESX360"/>
      <c r="ESY360"/>
      <c r="ESZ360"/>
      <c r="ETA360"/>
      <c r="ETB360"/>
      <c r="ETC360"/>
      <c r="ETD360"/>
      <c r="ETE360"/>
      <c r="ETF360"/>
      <c r="ETG360"/>
      <c r="ETH360"/>
      <c r="ETI360"/>
      <c r="ETJ360"/>
      <c r="ETK360"/>
      <c r="ETL360"/>
      <c r="ETM360"/>
      <c r="ETN360"/>
      <c r="ETO360"/>
      <c r="ETP360"/>
      <c r="ETQ360"/>
      <c r="ETR360"/>
      <c r="ETS360"/>
      <c r="ETT360"/>
      <c r="ETU360"/>
      <c r="ETV360"/>
      <c r="ETW360"/>
      <c r="ETX360"/>
      <c r="ETY360"/>
      <c r="ETZ360"/>
      <c r="EUA360"/>
      <c r="EUB360"/>
      <c r="EUC360"/>
      <c r="EUD360"/>
      <c r="EUE360"/>
      <c r="EUF360"/>
      <c r="EUG360"/>
      <c r="EUH360"/>
      <c r="EUI360"/>
      <c r="EUJ360"/>
      <c r="EUK360"/>
      <c r="EUL360"/>
      <c r="EUM360"/>
      <c r="EUN360"/>
      <c r="EUO360"/>
      <c r="EUP360"/>
      <c r="EUQ360"/>
      <c r="EUR360"/>
      <c r="EUS360"/>
      <c r="EUT360"/>
      <c r="EUU360"/>
      <c r="EUV360"/>
      <c r="EUW360"/>
      <c r="EUX360"/>
      <c r="EUY360"/>
      <c r="EUZ360"/>
      <c r="EVA360"/>
      <c r="EVB360"/>
      <c r="EVC360"/>
      <c r="EVD360"/>
      <c r="EVE360"/>
      <c r="EVF360"/>
      <c r="EVG360"/>
      <c r="EVH360"/>
      <c r="EVI360"/>
      <c r="EVJ360"/>
      <c r="EVK360"/>
      <c r="EVL360"/>
      <c r="EVM360"/>
      <c r="EVN360"/>
      <c r="EVO360"/>
      <c r="EVP360"/>
      <c r="EVQ360"/>
      <c r="EVR360"/>
      <c r="EVS360"/>
      <c r="EVT360"/>
      <c r="EVU360"/>
      <c r="EVV360"/>
      <c r="EVW360"/>
      <c r="EVX360"/>
      <c r="EVY360"/>
      <c r="EVZ360"/>
      <c r="EWA360"/>
      <c r="EWB360"/>
      <c r="EWC360"/>
      <c r="EWD360"/>
      <c r="EWE360"/>
      <c r="EWF360"/>
      <c r="EWG360"/>
      <c r="EWH360"/>
      <c r="EWI360"/>
      <c r="EWJ360"/>
      <c r="EWK360"/>
      <c r="EWL360"/>
      <c r="EWM360"/>
      <c r="EWN360"/>
      <c r="EWO360"/>
      <c r="EWP360"/>
      <c r="EWQ360"/>
      <c r="EWR360"/>
      <c r="EWS360"/>
      <c r="EWT360"/>
      <c r="EWU360"/>
      <c r="EWV360"/>
      <c r="EWW360"/>
      <c r="EWX360"/>
      <c r="EWY360"/>
      <c r="EWZ360"/>
      <c r="EXA360"/>
      <c r="EXB360"/>
      <c r="EXC360"/>
      <c r="EXD360"/>
      <c r="EXE360"/>
      <c r="EXF360"/>
      <c r="EXG360"/>
      <c r="EXH360"/>
      <c r="EXI360"/>
      <c r="EXJ360"/>
      <c r="EXK360"/>
      <c r="EXL360"/>
      <c r="EXM360"/>
      <c r="EXN360"/>
      <c r="EXO360"/>
      <c r="EXP360"/>
      <c r="EXQ360"/>
      <c r="EXR360"/>
      <c r="EXS360"/>
      <c r="EXT360"/>
      <c r="EXU360"/>
      <c r="EXV360"/>
      <c r="EXW360"/>
      <c r="EXX360"/>
      <c r="EXY360"/>
      <c r="EXZ360"/>
      <c r="EYA360"/>
      <c r="EYB360"/>
      <c r="EYC360"/>
      <c r="EYD360"/>
      <c r="EYE360"/>
      <c r="EYF360"/>
      <c r="EYG360"/>
      <c r="EYH360"/>
      <c r="EYI360"/>
      <c r="EYJ360"/>
      <c r="EYK360"/>
      <c r="EYL360"/>
      <c r="EYM360"/>
      <c r="EYN360"/>
      <c r="EYO360"/>
      <c r="EYP360"/>
      <c r="EYQ360"/>
      <c r="EYR360"/>
      <c r="EYS360"/>
      <c r="EYT360"/>
      <c r="EYU360"/>
      <c r="EYV360"/>
      <c r="EYW360"/>
      <c r="EYX360"/>
      <c r="EYY360"/>
      <c r="EYZ360"/>
      <c r="EZA360"/>
      <c r="EZB360"/>
      <c r="EZC360"/>
      <c r="EZD360"/>
      <c r="EZE360"/>
      <c r="EZF360"/>
      <c r="EZG360"/>
      <c r="EZH360"/>
      <c r="EZI360"/>
      <c r="EZJ360"/>
      <c r="EZK360"/>
      <c r="EZL360"/>
      <c r="EZM360"/>
      <c r="EZN360"/>
      <c r="EZO360"/>
      <c r="EZP360"/>
      <c r="EZQ360"/>
      <c r="EZR360"/>
      <c r="EZS360"/>
      <c r="EZT360"/>
      <c r="EZU360"/>
      <c r="EZV360"/>
      <c r="EZW360"/>
      <c r="EZX360"/>
      <c r="EZY360"/>
      <c r="EZZ360"/>
      <c r="FAA360"/>
      <c r="FAB360"/>
      <c r="FAC360"/>
      <c r="FAD360"/>
      <c r="FAE360"/>
      <c r="FAF360"/>
      <c r="FAG360"/>
      <c r="FAH360"/>
      <c r="FAI360"/>
      <c r="FAJ360"/>
      <c r="FAK360"/>
      <c r="FAL360"/>
      <c r="FAM360"/>
      <c r="FAN360"/>
      <c r="FAO360"/>
      <c r="FAP360"/>
      <c r="FAQ360"/>
      <c r="FAR360"/>
      <c r="FAS360"/>
      <c r="FAT360"/>
      <c r="FAU360"/>
      <c r="FAV360"/>
      <c r="FAW360"/>
      <c r="FAX360"/>
      <c r="FAY360"/>
      <c r="FAZ360"/>
      <c r="FBA360"/>
      <c r="FBB360"/>
      <c r="FBC360"/>
      <c r="FBD360"/>
      <c r="FBE360"/>
      <c r="FBF360"/>
      <c r="FBG360"/>
      <c r="FBH360"/>
      <c r="FBI360"/>
      <c r="FBJ360"/>
      <c r="FBK360"/>
      <c r="FBL360"/>
      <c r="FBM360"/>
      <c r="FBN360"/>
      <c r="FBO360"/>
      <c r="FBP360"/>
      <c r="FBQ360"/>
      <c r="FBR360"/>
      <c r="FBS360"/>
      <c r="FBT360"/>
      <c r="FBU360"/>
      <c r="FBV360"/>
      <c r="FBW360"/>
      <c r="FBX360"/>
      <c r="FBY360"/>
      <c r="FBZ360"/>
      <c r="FCA360"/>
      <c r="FCB360"/>
      <c r="FCC360"/>
      <c r="FCD360"/>
      <c r="FCE360"/>
      <c r="FCF360"/>
      <c r="FCG360"/>
      <c r="FCH360"/>
      <c r="FCI360"/>
      <c r="FCJ360"/>
      <c r="FCK360"/>
      <c r="FCL360"/>
      <c r="FCM360"/>
      <c r="FCN360"/>
      <c r="FCO360"/>
      <c r="FCP360"/>
      <c r="FCQ360"/>
      <c r="FCR360"/>
      <c r="FCS360"/>
      <c r="FCT360"/>
      <c r="FCU360"/>
      <c r="FCV360"/>
      <c r="FCW360"/>
      <c r="FCX360"/>
      <c r="FCY360"/>
      <c r="FCZ360"/>
      <c r="FDA360"/>
      <c r="FDB360"/>
      <c r="FDC360"/>
      <c r="FDD360"/>
      <c r="FDE360"/>
      <c r="FDF360"/>
      <c r="FDG360"/>
      <c r="FDH360"/>
      <c r="FDI360"/>
      <c r="FDJ360"/>
      <c r="FDK360"/>
      <c r="FDL360"/>
      <c r="FDM360"/>
      <c r="FDN360"/>
      <c r="FDO360"/>
      <c r="FDP360"/>
      <c r="FDQ360"/>
      <c r="FDR360"/>
      <c r="FDS360"/>
      <c r="FDT360"/>
      <c r="FDU360"/>
      <c r="FDV360"/>
      <c r="FDW360"/>
      <c r="FDX360"/>
      <c r="FDY360"/>
      <c r="FDZ360"/>
      <c r="FEA360"/>
      <c r="FEB360"/>
      <c r="FEC360"/>
      <c r="FED360"/>
      <c r="FEE360"/>
      <c r="FEF360"/>
      <c r="FEG360"/>
      <c r="FEH360"/>
      <c r="FEI360"/>
      <c r="FEJ360"/>
      <c r="FEK360"/>
      <c r="FEL360"/>
      <c r="FEM360"/>
      <c r="FEN360"/>
      <c r="FEO360"/>
      <c r="FEP360"/>
      <c r="FEQ360"/>
      <c r="FER360"/>
      <c r="FES360"/>
      <c r="FET360"/>
      <c r="FEU360"/>
      <c r="FEV360"/>
      <c r="FEW360"/>
      <c r="FEX360"/>
      <c r="FEY360"/>
      <c r="FEZ360"/>
      <c r="FFA360"/>
      <c r="FFB360"/>
      <c r="FFC360"/>
      <c r="FFD360"/>
      <c r="FFE360"/>
      <c r="FFF360"/>
      <c r="FFG360"/>
      <c r="FFH360"/>
      <c r="FFI360"/>
      <c r="FFJ360"/>
      <c r="FFK360"/>
      <c r="FFL360"/>
      <c r="FFM360"/>
      <c r="FFN360"/>
      <c r="FFO360"/>
      <c r="FFP360"/>
      <c r="FFQ360"/>
      <c r="FFR360"/>
      <c r="FFS360"/>
      <c r="FFT360"/>
      <c r="FFU360"/>
      <c r="FFV360"/>
      <c r="FFW360"/>
      <c r="FFX360"/>
      <c r="FFY360"/>
      <c r="FFZ360"/>
      <c r="FGA360"/>
      <c r="FGB360"/>
      <c r="FGC360"/>
      <c r="FGD360"/>
      <c r="FGE360"/>
      <c r="FGF360"/>
      <c r="FGG360"/>
      <c r="FGH360"/>
      <c r="FGI360"/>
      <c r="FGJ360"/>
      <c r="FGK360"/>
      <c r="FGL360"/>
      <c r="FGM360"/>
      <c r="FGN360"/>
      <c r="FGO360"/>
      <c r="FGP360"/>
      <c r="FGQ360"/>
      <c r="FGR360"/>
      <c r="FGS360"/>
      <c r="FGT360"/>
      <c r="FGU360"/>
      <c r="FGV360"/>
      <c r="FGW360"/>
      <c r="FGX360"/>
      <c r="FGY360"/>
      <c r="FGZ360"/>
      <c r="FHA360"/>
      <c r="FHB360"/>
      <c r="FHC360"/>
      <c r="FHD360"/>
      <c r="FHE360"/>
      <c r="FHF360"/>
      <c r="FHG360"/>
      <c r="FHH360"/>
      <c r="FHI360"/>
      <c r="FHJ360"/>
      <c r="FHK360"/>
      <c r="FHL360"/>
      <c r="FHM360"/>
      <c r="FHN360"/>
      <c r="FHO360"/>
      <c r="FHP360"/>
      <c r="FHQ360"/>
      <c r="FHR360"/>
      <c r="FHS360"/>
      <c r="FHT360"/>
      <c r="FHU360"/>
      <c r="FHV360"/>
      <c r="FHW360"/>
      <c r="FHX360"/>
      <c r="FHY360"/>
      <c r="FHZ360"/>
      <c r="FIA360"/>
      <c r="FIB360"/>
      <c r="FIC360"/>
      <c r="FID360"/>
      <c r="FIE360"/>
      <c r="FIF360"/>
      <c r="FIG360"/>
      <c r="FIH360"/>
      <c r="FII360"/>
      <c r="FIJ360"/>
      <c r="FIK360"/>
      <c r="FIL360"/>
      <c r="FIM360"/>
      <c r="FIN360"/>
      <c r="FIO360"/>
      <c r="FIP360"/>
      <c r="FIQ360"/>
      <c r="FIR360"/>
      <c r="FIS360"/>
      <c r="FIT360"/>
      <c r="FIU360"/>
      <c r="FIV360"/>
      <c r="FIW360"/>
      <c r="FIX360"/>
      <c r="FIY360"/>
      <c r="FIZ360"/>
      <c r="FJA360"/>
      <c r="FJB360"/>
      <c r="FJC360"/>
      <c r="FJD360"/>
      <c r="FJE360"/>
      <c r="FJF360"/>
      <c r="FJG360"/>
      <c r="FJH360"/>
      <c r="FJI360"/>
      <c r="FJJ360"/>
      <c r="FJK360"/>
      <c r="FJL360"/>
      <c r="FJM360"/>
      <c r="FJN360"/>
      <c r="FJO360"/>
      <c r="FJP360"/>
      <c r="FJQ360"/>
      <c r="FJR360"/>
      <c r="FJS360"/>
      <c r="FJT360"/>
      <c r="FJU360"/>
      <c r="FJV360"/>
      <c r="FJW360"/>
      <c r="FJX360"/>
      <c r="FJY360"/>
      <c r="FJZ360"/>
      <c r="FKA360"/>
      <c r="FKB360"/>
      <c r="FKC360"/>
      <c r="FKD360"/>
      <c r="FKE360"/>
      <c r="FKF360"/>
      <c r="FKG360"/>
      <c r="FKH360"/>
      <c r="FKI360"/>
      <c r="FKJ360"/>
      <c r="FKK360"/>
      <c r="FKL360"/>
      <c r="FKM360"/>
      <c r="FKN360"/>
      <c r="FKO360"/>
      <c r="FKP360"/>
      <c r="FKQ360"/>
      <c r="FKR360"/>
      <c r="FKS360"/>
      <c r="FKT360"/>
      <c r="FKU360"/>
      <c r="FKV360"/>
      <c r="FKW360"/>
      <c r="FKX360"/>
      <c r="FKY360"/>
      <c r="FKZ360"/>
      <c r="FLA360"/>
      <c r="FLB360"/>
      <c r="FLC360"/>
      <c r="FLD360"/>
      <c r="FLE360"/>
      <c r="FLF360"/>
      <c r="FLG360"/>
      <c r="FLH360"/>
      <c r="FLI360"/>
      <c r="FLJ360"/>
      <c r="FLK360"/>
      <c r="FLL360"/>
      <c r="FLM360"/>
      <c r="FLN360"/>
      <c r="FLO360"/>
      <c r="FLP360"/>
      <c r="FLQ360"/>
      <c r="FLR360"/>
      <c r="FLS360"/>
      <c r="FLT360"/>
      <c r="FLU360"/>
      <c r="FLV360"/>
      <c r="FLW360"/>
      <c r="FLX360"/>
      <c r="FLY360"/>
      <c r="FLZ360"/>
      <c r="FMA360"/>
      <c r="FMB360"/>
      <c r="FMC360"/>
      <c r="FMD360"/>
      <c r="FME360"/>
      <c r="FMF360"/>
      <c r="FMG360"/>
      <c r="FMH360"/>
      <c r="FMI360"/>
      <c r="FMJ360"/>
      <c r="FMK360"/>
      <c r="FML360"/>
      <c r="FMM360"/>
      <c r="FMN360"/>
      <c r="FMO360"/>
      <c r="FMP360"/>
      <c r="FMQ360"/>
      <c r="FMR360"/>
      <c r="FMS360"/>
      <c r="FMT360"/>
      <c r="FMU360"/>
      <c r="FMV360"/>
      <c r="FMW360"/>
      <c r="FMX360"/>
      <c r="FMY360"/>
      <c r="FMZ360"/>
      <c r="FNA360"/>
      <c r="FNB360"/>
      <c r="FNC360"/>
      <c r="FND360"/>
      <c r="FNE360"/>
      <c r="FNF360"/>
      <c r="FNG360"/>
      <c r="FNH360"/>
      <c r="FNI360"/>
      <c r="FNJ360"/>
      <c r="FNK360"/>
      <c r="FNL360"/>
      <c r="FNM360"/>
      <c r="FNN360"/>
      <c r="FNO360"/>
      <c r="FNP360"/>
      <c r="FNQ360"/>
      <c r="FNR360"/>
      <c r="FNS360"/>
      <c r="FNT360"/>
      <c r="FNU360"/>
      <c r="FNV360"/>
      <c r="FNW360"/>
      <c r="FNX360"/>
      <c r="FNY360"/>
      <c r="FNZ360"/>
      <c r="FOA360"/>
      <c r="FOB360"/>
      <c r="FOC360"/>
      <c r="FOD360"/>
      <c r="FOE360"/>
      <c r="FOF360"/>
      <c r="FOG360"/>
      <c r="FOH360"/>
      <c r="FOI360"/>
      <c r="FOJ360"/>
      <c r="FOK360"/>
      <c r="FOL360"/>
      <c r="FOM360"/>
      <c r="FON360"/>
      <c r="FOO360"/>
      <c r="FOP360"/>
      <c r="FOQ360"/>
      <c r="FOR360"/>
      <c r="FOS360"/>
      <c r="FOT360"/>
      <c r="FOU360"/>
      <c r="FOV360"/>
      <c r="FOW360"/>
      <c r="FOX360"/>
      <c r="FOY360"/>
      <c r="FOZ360"/>
      <c r="FPA360"/>
      <c r="FPB360"/>
      <c r="FPC360"/>
      <c r="FPD360"/>
      <c r="FPE360"/>
      <c r="FPF360"/>
      <c r="FPG360"/>
      <c r="FPH360"/>
      <c r="FPI360"/>
      <c r="FPJ360"/>
      <c r="FPK360"/>
      <c r="FPL360"/>
      <c r="FPM360"/>
      <c r="FPN360"/>
      <c r="FPO360"/>
      <c r="FPP360"/>
      <c r="FPQ360"/>
      <c r="FPR360"/>
      <c r="FPS360"/>
      <c r="FPT360"/>
      <c r="FPU360"/>
      <c r="FPV360"/>
      <c r="FPW360"/>
      <c r="FPX360"/>
      <c r="FPY360"/>
      <c r="FPZ360"/>
      <c r="FQA360"/>
      <c r="FQB360"/>
      <c r="FQC360"/>
      <c r="FQD360"/>
      <c r="FQE360"/>
      <c r="FQF360"/>
      <c r="FQG360"/>
      <c r="FQH360"/>
      <c r="FQI360"/>
      <c r="FQJ360"/>
      <c r="FQK360"/>
      <c r="FQL360"/>
      <c r="FQM360"/>
      <c r="FQN360"/>
      <c r="FQO360"/>
      <c r="FQP360"/>
      <c r="FQQ360"/>
      <c r="FQR360"/>
      <c r="FQS360"/>
      <c r="FQT360"/>
      <c r="FQU360"/>
      <c r="FQV360"/>
      <c r="FQW360"/>
      <c r="FQX360"/>
      <c r="FQY360"/>
      <c r="FQZ360"/>
      <c r="FRA360"/>
      <c r="FRB360"/>
      <c r="FRC360"/>
      <c r="FRD360"/>
      <c r="FRE360"/>
      <c r="FRF360"/>
      <c r="FRG360"/>
      <c r="FRH360"/>
      <c r="FRI360"/>
      <c r="FRJ360"/>
      <c r="FRK360"/>
      <c r="FRL360"/>
      <c r="FRM360"/>
      <c r="FRN360"/>
      <c r="FRO360"/>
      <c r="FRP360"/>
      <c r="FRQ360"/>
      <c r="FRR360"/>
      <c r="FRS360"/>
      <c r="FRT360"/>
      <c r="FRU360"/>
      <c r="FRV360"/>
      <c r="FRW360"/>
      <c r="FRX360"/>
      <c r="FRY360"/>
      <c r="FRZ360"/>
      <c r="FSA360"/>
      <c r="FSB360"/>
      <c r="FSC360"/>
      <c r="FSD360"/>
      <c r="FSE360"/>
      <c r="FSF360"/>
      <c r="FSG360"/>
      <c r="FSH360"/>
      <c r="FSI360"/>
      <c r="FSJ360"/>
      <c r="FSK360"/>
      <c r="FSL360"/>
      <c r="FSM360"/>
      <c r="FSN360"/>
      <c r="FSO360"/>
      <c r="FSP360"/>
      <c r="FSQ360"/>
      <c r="FSR360"/>
      <c r="FSS360"/>
      <c r="FST360"/>
      <c r="FSU360"/>
      <c r="FSV360"/>
      <c r="FSW360"/>
      <c r="FSX360"/>
      <c r="FSY360"/>
      <c r="FSZ360"/>
      <c r="FTA360"/>
      <c r="FTB360"/>
      <c r="FTC360"/>
      <c r="FTD360"/>
      <c r="FTE360"/>
      <c r="FTF360"/>
      <c r="FTG360"/>
      <c r="FTH360"/>
      <c r="FTI360"/>
      <c r="FTJ360"/>
      <c r="FTK360"/>
      <c r="FTL360"/>
      <c r="FTM360"/>
      <c r="FTN360"/>
      <c r="FTO360"/>
      <c r="FTP360"/>
      <c r="FTQ360"/>
      <c r="FTR360"/>
      <c r="FTS360"/>
      <c r="FTT360"/>
      <c r="FTU360"/>
      <c r="FTV360"/>
      <c r="FTW360"/>
      <c r="FTX360"/>
      <c r="FTY360"/>
      <c r="FTZ360"/>
      <c r="FUA360"/>
      <c r="FUB360"/>
      <c r="FUC360"/>
      <c r="FUD360"/>
      <c r="FUE360"/>
      <c r="FUF360"/>
      <c r="FUG360"/>
      <c r="FUH360"/>
      <c r="FUI360"/>
      <c r="FUJ360"/>
      <c r="FUK360"/>
      <c r="FUL360"/>
      <c r="FUM360"/>
      <c r="FUN360"/>
      <c r="FUO360"/>
      <c r="FUP360"/>
      <c r="FUQ360"/>
      <c r="FUR360"/>
      <c r="FUS360"/>
      <c r="FUT360"/>
      <c r="FUU360"/>
      <c r="FUV360"/>
      <c r="FUW360"/>
      <c r="FUX360"/>
      <c r="FUY360"/>
      <c r="FUZ360"/>
      <c r="FVA360"/>
      <c r="FVB360"/>
      <c r="FVC360"/>
      <c r="FVD360"/>
      <c r="FVE360"/>
      <c r="FVF360"/>
      <c r="FVG360"/>
      <c r="FVH360"/>
      <c r="FVI360"/>
      <c r="FVJ360"/>
      <c r="FVK360"/>
      <c r="FVL360"/>
      <c r="FVM360"/>
      <c r="FVN360"/>
      <c r="FVO360"/>
      <c r="FVP360"/>
      <c r="FVQ360"/>
      <c r="FVR360"/>
      <c r="FVS360"/>
      <c r="FVT360"/>
      <c r="FVU360"/>
      <c r="FVV360"/>
      <c r="FVW360"/>
      <c r="FVX360"/>
      <c r="FVY360"/>
      <c r="FVZ360"/>
      <c r="FWA360"/>
      <c r="FWB360"/>
      <c r="FWC360"/>
      <c r="FWD360"/>
      <c r="FWE360"/>
      <c r="FWF360"/>
      <c r="FWG360"/>
      <c r="FWH360"/>
      <c r="FWI360"/>
      <c r="FWJ360"/>
      <c r="FWK360"/>
      <c r="FWL360"/>
      <c r="FWM360"/>
      <c r="FWN360"/>
      <c r="FWO360"/>
      <c r="FWP360"/>
      <c r="FWQ360"/>
      <c r="FWR360"/>
      <c r="FWS360"/>
      <c r="FWT360"/>
      <c r="FWU360"/>
      <c r="FWV360"/>
      <c r="FWW360"/>
      <c r="FWX360"/>
      <c r="FWY360"/>
      <c r="FWZ360"/>
      <c r="FXA360"/>
      <c r="FXB360"/>
      <c r="FXC360"/>
      <c r="FXD360"/>
      <c r="FXE360"/>
      <c r="FXF360"/>
      <c r="FXG360"/>
      <c r="FXH360"/>
      <c r="FXI360"/>
      <c r="FXJ360"/>
      <c r="FXK360"/>
      <c r="FXL360"/>
      <c r="FXM360"/>
      <c r="FXN360"/>
      <c r="FXO360"/>
      <c r="FXP360"/>
      <c r="FXQ360"/>
      <c r="FXR360"/>
      <c r="FXS360"/>
      <c r="FXT360"/>
      <c r="FXU360"/>
      <c r="FXV360"/>
      <c r="FXW360"/>
      <c r="FXX360"/>
      <c r="FXY360"/>
      <c r="FXZ360"/>
      <c r="FYA360"/>
      <c r="FYB360"/>
      <c r="FYC360"/>
      <c r="FYD360"/>
      <c r="FYE360"/>
      <c r="FYF360"/>
      <c r="FYG360"/>
      <c r="FYH360"/>
      <c r="FYI360"/>
      <c r="FYJ360"/>
      <c r="FYK360"/>
      <c r="FYL360"/>
      <c r="FYM360"/>
      <c r="FYN360"/>
      <c r="FYO360"/>
      <c r="FYP360"/>
      <c r="FYQ360"/>
      <c r="FYR360"/>
      <c r="FYS360"/>
      <c r="FYT360"/>
      <c r="FYU360"/>
      <c r="FYV360"/>
      <c r="FYW360"/>
      <c r="FYX360"/>
      <c r="FYY360"/>
      <c r="FYZ360"/>
      <c r="FZA360"/>
      <c r="FZB360"/>
      <c r="FZC360"/>
      <c r="FZD360"/>
      <c r="FZE360"/>
      <c r="FZF360"/>
      <c r="FZG360"/>
      <c r="FZH360"/>
      <c r="FZI360"/>
      <c r="FZJ360"/>
      <c r="FZK360"/>
      <c r="FZL360"/>
      <c r="FZM360"/>
      <c r="FZN360"/>
      <c r="FZO360"/>
      <c r="FZP360"/>
      <c r="FZQ360"/>
      <c r="FZR360"/>
      <c r="FZS360"/>
      <c r="FZT360"/>
      <c r="FZU360"/>
      <c r="FZV360"/>
      <c r="FZW360"/>
      <c r="FZX360"/>
      <c r="FZY360"/>
      <c r="FZZ360"/>
      <c r="GAA360"/>
      <c r="GAB360"/>
      <c r="GAC360"/>
      <c r="GAD360"/>
      <c r="GAE360"/>
      <c r="GAF360"/>
      <c r="GAG360"/>
      <c r="GAH360"/>
      <c r="GAI360"/>
      <c r="GAJ360"/>
      <c r="GAK360"/>
      <c r="GAL360"/>
      <c r="GAM360"/>
      <c r="GAN360"/>
      <c r="GAO360"/>
      <c r="GAP360"/>
      <c r="GAQ360"/>
      <c r="GAR360"/>
      <c r="GAS360"/>
      <c r="GAT360"/>
      <c r="GAU360"/>
      <c r="GAV360"/>
      <c r="GAW360"/>
      <c r="GAX360"/>
      <c r="GAY360"/>
      <c r="GAZ360"/>
      <c r="GBA360"/>
      <c r="GBB360"/>
      <c r="GBC360"/>
      <c r="GBD360"/>
      <c r="GBE360"/>
      <c r="GBF360"/>
      <c r="GBG360"/>
      <c r="GBH360"/>
      <c r="GBI360"/>
      <c r="GBJ360"/>
      <c r="GBK360"/>
      <c r="GBL360"/>
      <c r="GBM360"/>
      <c r="GBN360"/>
      <c r="GBO360"/>
      <c r="GBP360"/>
      <c r="GBQ360"/>
      <c r="GBR360"/>
      <c r="GBS360"/>
      <c r="GBT360"/>
      <c r="GBU360"/>
      <c r="GBV360"/>
      <c r="GBW360"/>
      <c r="GBX360"/>
      <c r="GBY360"/>
      <c r="GBZ360"/>
      <c r="GCA360"/>
      <c r="GCB360"/>
      <c r="GCC360"/>
      <c r="GCD360"/>
      <c r="GCE360"/>
      <c r="GCF360"/>
      <c r="GCG360"/>
      <c r="GCH360"/>
      <c r="GCI360"/>
      <c r="GCJ360"/>
      <c r="GCK360"/>
      <c r="GCL360"/>
      <c r="GCM360"/>
      <c r="GCN360"/>
      <c r="GCO360"/>
      <c r="GCP360"/>
      <c r="GCQ360"/>
      <c r="GCR360"/>
      <c r="GCS360"/>
      <c r="GCT360"/>
      <c r="GCU360"/>
      <c r="GCV360"/>
      <c r="GCW360"/>
      <c r="GCX360"/>
      <c r="GCY360"/>
      <c r="GCZ360"/>
      <c r="GDA360"/>
      <c r="GDB360"/>
      <c r="GDC360"/>
      <c r="GDD360"/>
      <c r="GDE360"/>
      <c r="GDF360"/>
      <c r="GDG360"/>
      <c r="GDH360"/>
      <c r="GDI360"/>
      <c r="GDJ360"/>
      <c r="GDK360"/>
      <c r="GDL360"/>
      <c r="GDM360"/>
      <c r="GDN360"/>
      <c r="GDO360"/>
      <c r="GDP360"/>
      <c r="GDQ360"/>
      <c r="GDR360"/>
      <c r="GDS360"/>
      <c r="GDT360"/>
      <c r="GDU360"/>
      <c r="GDV360"/>
      <c r="GDW360"/>
      <c r="GDX360"/>
      <c r="GDY360"/>
      <c r="GDZ360"/>
      <c r="GEA360"/>
      <c r="GEB360"/>
      <c r="GEC360"/>
      <c r="GED360"/>
      <c r="GEE360"/>
      <c r="GEF360"/>
      <c r="GEG360"/>
      <c r="GEH360"/>
      <c r="GEI360"/>
      <c r="GEJ360"/>
      <c r="GEK360"/>
      <c r="GEL360"/>
      <c r="GEM360"/>
      <c r="GEN360"/>
      <c r="GEO360"/>
      <c r="GEP360"/>
      <c r="GEQ360"/>
      <c r="GER360"/>
      <c r="GES360"/>
      <c r="GET360"/>
      <c r="GEU360"/>
      <c r="GEV360"/>
      <c r="GEW360"/>
      <c r="GEX360"/>
      <c r="GEY360"/>
      <c r="GEZ360"/>
      <c r="GFA360"/>
      <c r="GFB360"/>
      <c r="GFC360"/>
      <c r="GFD360"/>
      <c r="GFE360"/>
      <c r="GFF360"/>
      <c r="GFG360"/>
      <c r="GFH360"/>
      <c r="GFI360"/>
      <c r="GFJ360"/>
      <c r="GFK360"/>
      <c r="GFL360"/>
      <c r="GFM360"/>
      <c r="GFN360"/>
      <c r="GFO360"/>
      <c r="GFP360"/>
      <c r="GFQ360"/>
      <c r="GFR360"/>
      <c r="GFS360"/>
      <c r="GFT360"/>
      <c r="GFU360"/>
      <c r="GFV360"/>
      <c r="GFW360"/>
      <c r="GFX360"/>
      <c r="GFY360"/>
      <c r="GFZ360"/>
      <c r="GGA360"/>
      <c r="GGB360"/>
      <c r="GGC360"/>
      <c r="GGD360"/>
      <c r="GGE360"/>
      <c r="GGF360"/>
      <c r="GGG360"/>
      <c r="GGH360"/>
      <c r="GGI360"/>
      <c r="GGJ360"/>
      <c r="GGK360"/>
      <c r="GGL360"/>
      <c r="GGM360"/>
      <c r="GGN360"/>
      <c r="GGO360"/>
      <c r="GGP360"/>
      <c r="GGQ360"/>
      <c r="GGR360"/>
      <c r="GGS360"/>
      <c r="GGT360"/>
      <c r="GGU360"/>
      <c r="GGV360"/>
      <c r="GGW360"/>
      <c r="GGX360"/>
      <c r="GGY360"/>
      <c r="GGZ360"/>
      <c r="GHA360"/>
      <c r="GHB360"/>
      <c r="GHC360"/>
      <c r="GHD360"/>
      <c r="GHE360"/>
      <c r="GHF360"/>
      <c r="GHG360"/>
      <c r="GHH360"/>
      <c r="GHI360"/>
      <c r="GHJ360"/>
      <c r="GHK360"/>
      <c r="GHL360"/>
      <c r="GHM360"/>
      <c r="GHN360"/>
      <c r="GHO360"/>
      <c r="GHP360"/>
      <c r="GHQ360"/>
      <c r="GHR360"/>
      <c r="GHS360"/>
      <c r="GHT360"/>
      <c r="GHU360"/>
      <c r="GHV360"/>
      <c r="GHW360"/>
      <c r="GHX360"/>
      <c r="GHY360"/>
      <c r="GHZ360"/>
      <c r="GIA360"/>
      <c r="GIB360"/>
      <c r="GIC360"/>
      <c r="GID360"/>
      <c r="GIE360"/>
      <c r="GIF360"/>
      <c r="GIG360"/>
      <c r="GIH360"/>
      <c r="GII360"/>
      <c r="GIJ360"/>
      <c r="GIK360"/>
      <c r="GIL360"/>
      <c r="GIM360"/>
      <c r="GIN360"/>
      <c r="GIO360"/>
      <c r="GIP360"/>
      <c r="GIQ360"/>
      <c r="GIR360"/>
      <c r="GIS360"/>
      <c r="GIT360"/>
      <c r="GIU360"/>
      <c r="GIV360"/>
      <c r="GIW360"/>
      <c r="GIX360"/>
      <c r="GIY360"/>
      <c r="GIZ360"/>
      <c r="GJA360"/>
      <c r="GJB360"/>
      <c r="GJC360"/>
      <c r="GJD360"/>
      <c r="GJE360"/>
      <c r="GJF360"/>
      <c r="GJG360"/>
      <c r="GJH360"/>
      <c r="GJI360"/>
      <c r="GJJ360"/>
      <c r="GJK360"/>
      <c r="GJL360"/>
      <c r="GJM360"/>
      <c r="GJN360"/>
      <c r="GJO360"/>
      <c r="GJP360"/>
      <c r="GJQ360"/>
      <c r="GJR360"/>
      <c r="GJS360"/>
      <c r="GJT360"/>
      <c r="GJU360"/>
      <c r="GJV360"/>
      <c r="GJW360"/>
      <c r="GJX360"/>
      <c r="GJY360"/>
      <c r="GJZ360"/>
      <c r="GKA360"/>
      <c r="GKB360"/>
      <c r="GKC360"/>
      <c r="GKD360"/>
      <c r="GKE360"/>
      <c r="GKF360"/>
      <c r="GKG360"/>
      <c r="GKH360"/>
      <c r="GKI360"/>
      <c r="GKJ360"/>
      <c r="GKK360"/>
      <c r="GKL360"/>
      <c r="GKM360"/>
      <c r="GKN360"/>
      <c r="GKO360"/>
      <c r="GKP360"/>
      <c r="GKQ360"/>
      <c r="GKR360"/>
      <c r="GKS360"/>
      <c r="GKT360"/>
      <c r="GKU360"/>
      <c r="GKV360"/>
      <c r="GKW360"/>
      <c r="GKX360"/>
      <c r="GKY360"/>
      <c r="GKZ360"/>
      <c r="GLA360"/>
      <c r="GLB360"/>
      <c r="GLC360"/>
      <c r="GLD360"/>
      <c r="GLE360"/>
      <c r="GLF360"/>
      <c r="GLG360"/>
      <c r="GLH360"/>
      <c r="GLI360"/>
      <c r="GLJ360"/>
      <c r="GLK360"/>
      <c r="GLL360"/>
      <c r="GLM360"/>
      <c r="GLN360"/>
      <c r="GLO360"/>
      <c r="GLP360"/>
      <c r="GLQ360"/>
      <c r="GLR360"/>
      <c r="GLS360"/>
      <c r="GLT360"/>
      <c r="GLU360"/>
      <c r="GLV360"/>
      <c r="GLW360"/>
      <c r="GLX360"/>
      <c r="GLY360"/>
      <c r="GLZ360"/>
      <c r="GMA360"/>
      <c r="GMB360"/>
      <c r="GMC360"/>
      <c r="GMD360"/>
      <c r="GME360"/>
      <c r="GMF360"/>
      <c r="GMG360"/>
      <c r="GMH360"/>
      <c r="GMI360"/>
      <c r="GMJ360"/>
      <c r="GMK360"/>
      <c r="GML360"/>
      <c r="GMM360"/>
      <c r="GMN360"/>
      <c r="GMO360"/>
      <c r="GMP360"/>
      <c r="GMQ360"/>
      <c r="GMR360"/>
      <c r="GMS360"/>
      <c r="GMT360"/>
      <c r="GMU360"/>
      <c r="GMV360"/>
      <c r="GMW360"/>
      <c r="GMX360"/>
      <c r="GMY360"/>
      <c r="GMZ360"/>
      <c r="GNA360"/>
      <c r="GNB360"/>
      <c r="GNC360"/>
      <c r="GND360"/>
      <c r="GNE360"/>
      <c r="GNF360"/>
      <c r="GNG360"/>
      <c r="GNH360"/>
      <c r="GNI360"/>
      <c r="GNJ360"/>
      <c r="GNK360"/>
      <c r="GNL360"/>
      <c r="GNM360"/>
      <c r="GNN360"/>
      <c r="GNO360"/>
      <c r="GNP360"/>
      <c r="GNQ360"/>
      <c r="GNR360"/>
      <c r="GNS360"/>
      <c r="GNT360"/>
      <c r="GNU360"/>
      <c r="GNV360"/>
      <c r="GNW360"/>
      <c r="GNX360"/>
      <c r="GNY360"/>
      <c r="GNZ360"/>
      <c r="GOA360"/>
      <c r="GOB360"/>
      <c r="GOC360"/>
      <c r="GOD360"/>
      <c r="GOE360"/>
      <c r="GOF360"/>
      <c r="GOG360"/>
      <c r="GOH360"/>
      <c r="GOI360"/>
      <c r="GOJ360"/>
      <c r="GOK360"/>
      <c r="GOL360"/>
      <c r="GOM360"/>
      <c r="GON360"/>
      <c r="GOO360"/>
      <c r="GOP360"/>
      <c r="GOQ360"/>
      <c r="GOR360"/>
      <c r="GOS360"/>
      <c r="GOT360"/>
      <c r="GOU360"/>
      <c r="GOV360"/>
      <c r="GOW360"/>
      <c r="GOX360"/>
      <c r="GOY360"/>
      <c r="GOZ360"/>
      <c r="GPA360"/>
      <c r="GPB360"/>
      <c r="GPC360"/>
      <c r="GPD360"/>
      <c r="GPE360"/>
      <c r="GPF360"/>
      <c r="GPG360"/>
      <c r="GPH360"/>
      <c r="GPI360"/>
      <c r="GPJ360"/>
      <c r="GPK360"/>
      <c r="GPL360"/>
      <c r="GPM360"/>
      <c r="GPN360"/>
      <c r="GPO360"/>
      <c r="GPP360"/>
      <c r="GPQ360"/>
      <c r="GPR360"/>
      <c r="GPS360"/>
      <c r="GPT360"/>
      <c r="GPU360"/>
      <c r="GPV360"/>
      <c r="GPW360"/>
      <c r="GPX360"/>
      <c r="GPY360"/>
      <c r="GPZ360"/>
      <c r="GQA360"/>
      <c r="GQB360"/>
      <c r="GQC360"/>
      <c r="GQD360"/>
      <c r="GQE360"/>
      <c r="GQF360"/>
      <c r="GQG360"/>
      <c r="GQH360"/>
      <c r="GQI360"/>
      <c r="GQJ360"/>
      <c r="GQK360"/>
      <c r="GQL360"/>
      <c r="GQM360"/>
      <c r="GQN360"/>
      <c r="GQO360"/>
      <c r="GQP360"/>
      <c r="GQQ360"/>
      <c r="GQR360"/>
      <c r="GQS360"/>
      <c r="GQT360"/>
      <c r="GQU360"/>
      <c r="GQV360"/>
      <c r="GQW360"/>
      <c r="GQX360"/>
      <c r="GQY360"/>
      <c r="GQZ360"/>
      <c r="GRA360"/>
      <c r="GRB360"/>
      <c r="GRC360"/>
      <c r="GRD360"/>
      <c r="GRE360"/>
      <c r="GRF360"/>
      <c r="GRG360"/>
      <c r="GRH360"/>
      <c r="GRI360"/>
      <c r="GRJ360"/>
      <c r="GRK360"/>
      <c r="GRL360"/>
      <c r="GRM360"/>
      <c r="GRN360"/>
      <c r="GRO360"/>
      <c r="GRP360"/>
      <c r="GRQ360"/>
      <c r="GRR360"/>
      <c r="GRS360"/>
      <c r="GRT360"/>
      <c r="GRU360"/>
      <c r="GRV360"/>
      <c r="GRW360"/>
      <c r="GRX360"/>
      <c r="GRY360"/>
      <c r="GRZ360"/>
      <c r="GSA360"/>
      <c r="GSB360"/>
      <c r="GSC360"/>
      <c r="GSD360"/>
      <c r="GSE360"/>
      <c r="GSF360"/>
      <c r="GSG360"/>
      <c r="GSH360"/>
      <c r="GSI360"/>
      <c r="GSJ360"/>
      <c r="GSK360"/>
      <c r="GSL360"/>
      <c r="GSM360"/>
      <c r="GSN360"/>
      <c r="GSO360"/>
      <c r="GSP360"/>
      <c r="GSQ360"/>
      <c r="GSR360"/>
      <c r="GSS360"/>
      <c r="GST360"/>
      <c r="GSU360"/>
      <c r="GSV360"/>
      <c r="GSW360"/>
      <c r="GSX360"/>
      <c r="GSY360"/>
      <c r="GSZ360"/>
      <c r="GTA360"/>
      <c r="GTB360"/>
      <c r="GTC360"/>
      <c r="GTD360"/>
      <c r="GTE360"/>
      <c r="GTF360"/>
      <c r="GTG360"/>
      <c r="GTH360"/>
      <c r="GTI360"/>
      <c r="GTJ360"/>
      <c r="GTK360"/>
      <c r="GTL360"/>
      <c r="GTM360"/>
      <c r="GTN360"/>
      <c r="GTO360"/>
      <c r="GTP360"/>
      <c r="GTQ360"/>
      <c r="GTR360"/>
      <c r="GTS360"/>
      <c r="GTT360"/>
      <c r="GTU360"/>
      <c r="GTV360"/>
      <c r="GTW360"/>
      <c r="GTX360"/>
      <c r="GTY360"/>
      <c r="GTZ360"/>
      <c r="GUA360"/>
      <c r="GUB360"/>
      <c r="GUC360"/>
      <c r="GUD360"/>
      <c r="GUE360"/>
      <c r="GUF360"/>
      <c r="GUG360"/>
      <c r="GUH360"/>
      <c r="GUI360"/>
      <c r="GUJ360"/>
      <c r="GUK360"/>
      <c r="GUL360"/>
      <c r="GUM360"/>
      <c r="GUN360"/>
      <c r="GUO360"/>
      <c r="GUP360"/>
      <c r="GUQ360"/>
      <c r="GUR360"/>
      <c r="GUS360"/>
      <c r="GUT360"/>
      <c r="GUU360"/>
      <c r="GUV360"/>
      <c r="GUW360"/>
      <c r="GUX360"/>
      <c r="GUY360"/>
      <c r="GUZ360"/>
      <c r="GVA360"/>
      <c r="GVB360"/>
      <c r="GVC360"/>
      <c r="GVD360"/>
      <c r="GVE360"/>
      <c r="GVF360"/>
      <c r="GVG360"/>
      <c r="GVH360"/>
      <c r="GVI360"/>
      <c r="GVJ360"/>
      <c r="GVK360"/>
      <c r="GVL360"/>
      <c r="GVM360"/>
      <c r="GVN360"/>
      <c r="GVO360"/>
      <c r="GVP360"/>
      <c r="GVQ360"/>
      <c r="GVR360"/>
      <c r="GVS360"/>
      <c r="GVT360"/>
      <c r="GVU360"/>
      <c r="GVV360"/>
      <c r="GVW360"/>
      <c r="GVX360"/>
      <c r="GVY360"/>
      <c r="GVZ360"/>
      <c r="GWA360"/>
      <c r="GWB360"/>
      <c r="GWC360"/>
      <c r="GWD360"/>
      <c r="GWE360"/>
      <c r="GWF360"/>
      <c r="GWG360"/>
      <c r="GWH360"/>
      <c r="GWI360"/>
      <c r="GWJ360"/>
      <c r="GWK360"/>
      <c r="GWL360"/>
      <c r="GWM360"/>
      <c r="GWN360"/>
      <c r="GWO360"/>
      <c r="GWP360"/>
      <c r="GWQ360"/>
      <c r="GWR360"/>
      <c r="GWS360"/>
      <c r="GWT360"/>
      <c r="GWU360"/>
      <c r="GWV360"/>
      <c r="GWW360"/>
      <c r="GWX360"/>
      <c r="GWY360"/>
      <c r="GWZ360"/>
      <c r="GXA360"/>
      <c r="GXB360"/>
      <c r="GXC360"/>
      <c r="GXD360"/>
      <c r="GXE360"/>
      <c r="GXF360"/>
      <c r="GXG360"/>
      <c r="GXH360"/>
      <c r="GXI360"/>
      <c r="GXJ360"/>
      <c r="GXK360"/>
      <c r="GXL360"/>
      <c r="GXM360"/>
      <c r="GXN360"/>
      <c r="GXO360"/>
      <c r="GXP360"/>
      <c r="GXQ360"/>
      <c r="GXR360"/>
      <c r="GXS360"/>
      <c r="GXT360"/>
      <c r="GXU360"/>
      <c r="GXV360"/>
      <c r="GXW360"/>
      <c r="GXX360"/>
      <c r="GXY360"/>
      <c r="GXZ360"/>
      <c r="GYA360"/>
      <c r="GYB360"/>
      <c r="GYC360"/>
      <c r="GYD360"/>
      <c r="GYE360"/>
      <c r="GYF360"/>
      <c r="GYG360"/>
      <c r="GYH360"/>
      <c r="GYI360"/>
      <c r="GYJ360"/>
      <c r="GYK360"/>
      <c r="GYL360"/>
      <c r="GYM360"/>
      <c r="GYN360"/>
      <c r="GYO360"/>
      <c r="GYP360"/>
      <c r="GYQ360"/>
      <c r="GYR360"/>
      <c r="GYS360"/>
      <c r="GYT360"/>
      <c r="GYU360"/>
      <c r="GYV360"/>
      <c r="GYW360"/>
      <c r="GYX360"/>
      <c r="GYY360"/>
      <c r="GYZ360"/>
      <c r="GZA360"/>
      <c r="GZB360"/>
      <c r="GZC360"/>
      <c r="GZD360"/>
      <c r="GZE360"/>
      <c r="GZF360"/>
      <c r="GZG360"/>
      <c r="GZH360"/>
      <c r="GZI360"/>
      <c r="GZJ360"/>
      <c r="GZK360"/>
      <c r="GZL360"/>
      <c r="GZM360"/>
      <c r="GZN360"/>
      <c r="GZO360"/>
      <c r="GZP360"/>
      <c r="GZQ360"/>
      <c r="GZR360"/>
      <c r="GZS360"/>
      <c r="GZT360"/>
      <c r="GZU360"/>
      <c r="GZV360"/>
      <c r="GZW360"/>
      <c r="GZX360"/>
      <c r="GZY360"/>
      <c r="GZZ360"/>
      <c r="HAA360"/>
      <c r="HAB360"/>
      <c r="HAC360"/>
      <c r="HAD360"/>
      <c r="HAE360"/>
      <c r="HAF360"/>
      <c r="HAG360"/>
      <c r="HAH360"/>
      <c r="HAI360"/>
      <c r="HAJ360"/>
      <c r="HAK360"/>
      <c r="HAL360"/>
      <c r="HAM360"/>
      <c r="HAN360"/>
      <c r="HAO360"/>
      <c r="HAP360"/>
      <c r="HAQ360"/>
      <c r="HAR360"/>
      <c r="HAS360"/>
      <c r="HAT360"/>
      <c r="HAU360"/>
      <c r="HAV360"/>
      <c r="HAW360"/>
      <c r="HAX360"/>
      <c r="HAY360"/>
      <c r="HAZ360"/>
      <c r="HBA360"/>
      <c r="HBB360"/>
      <c r="HBC360"/>
      <c r="HBD360"/>
      <c r="HBE360"/>
      <c r="HBF360"/>
      <c r="HBG360"/>
      <c r="HBH360"/>
      <c r="HBI360"/>
      <c r="HBJ360"/>
      <c r="HBK360"/>
      <c r="HBL360"/>
      <c r="HBM360"/>
      <c r="HBN360"/>
      <c r="HBO360"/>
      <c r="HBP360"/>
      <c r="HBQ360"/>
      <c r="HBR360"/>
      <c r="HBS360"/>
      <c r="HBT360"/>
      <c r="HBU360"/>
      <c r="HBV360"/>
      <c r="HBW360"/>
      <c r="HBX360"/>
      <c r="HBY360"/>
      <c r="HBZ360"/>
      <c r="HCA360"/>
      <c r="HCB360"/>
      <c r="HCC360"/>
      <c r="HCD360"/>
      <c r="HCE360"/>
      <c r="HCF360"/>
      <c r="HCG360"/>
      <c r="HCH360"/>
      <c r="HCI360"/>
      <c r="HCJ360"/>
      <c r="HCK360"/>
      <c r="HCL360"/>
      <c r="HCM360"/>
      <c r="HCN360"/>
      <c r="HCO360"/>
      <c r="HCP360"/>
      <c r="HCQ360"/>
      <c r="HCR360"/>
      <c r="HCS360"/>
      <c r="HCT360"/>
      <c r="HCU360"/>
      <c r="HCV360"/>
      <c r="HCW360"/>
      <c r="HCX360"/>
      <c r="HCY360"/>
      <c r="HCZ360"/>
      <c r="HDA360"/>
      <c r="HDB360"/>
      <c r="HDC360"/>
      <c r="HDD360"/>
      <c r="HDE360"/>
      <c r="HDF360"/>
      <c r="HDG360"/>
      <c r="HDH360"/>
      <c r="HDI360"/>
      <c r="HDJ360"/>
      <c r="HDK360"/>
      <c r="HDL360"/>
      <c r="HDM360"/>
      <c r="HDN360"/>
      <c r="HDO360"/>
      <c r="HDP360"/>
      <c r="HDQ360"/>
      <c r="HDR360"/>
      <c r="HDS360"/>
      <c r="HDT360"/>
      <c r="HDU360"/>
      <c r="HDV360"/>
      <c r="HDW360"/>
      <c r="HDX360"/>
      <c r="HDY360"/>
      <c r="HDZ360"/>
      <c r="HEA360"/>
      <c r="HEB360"/>
      <c r="HEC360"/>
      <c r="HED360"/>
      <c r="HEE360"/>
      <c r="HEF360"/>
      <c r="HEG360"/>
      <c r="HEH360"/>
      <c r="HEI360"/>
      <c r="HEJ360"/>
      <c r="HEK360"/>
      <c r="HEL360"/>
      <c r="HEM360"/>
      <c r="HEN360"/>
      <c r="HEO360"/>
      <c r="HEP360"/>
      <c r="HEQ360"/>
      <c r="HER360"/>
      <c r="HES360"/>
      <c r="HET360"/>
      <c r="HEU360"/>
      <c r="HEV360"/>
      <c r="HEW360"/>
      <c r="HEX360"/>
      <c r="HEY360"/>
      <c r="HEZ360"/>
      <c r="HFA360"/>
      <c r="HFB360"/>
      <c r="HFC360"/>
      <c r="HFD360"/>
      <c r="HFE360"/>
      <c r="HFF360"/>
      <c r="HFG360"/>
      <c r="HFH360"/>
      <c r="HFI360"/>
      <c r="HFJ360"/>
      <c r="HFK360"/>
      <c r="HFL360"/>
      <c r="HFM360"/>
      <c r="HFN360"/>
      <c r="HFO360"/>
      <c r="HFP360"/>
      <c r="HFQ360"/>
      <c r="HFR360"/>
      <c r="HFS360"/>
      <c r="HFT360"/>
      <c r="HFU360"/>
      <c r="HFV360"/>
      <c r="HFW360"/>
      <c r="HFX360"/>
      <c r="HFY360"/>
      <c r="HFZ360"/>
      <c r="HGA360"/>
      <c r="HGB360"/>
      <c r="HGC360"/>
      <c r="HGD360"/>
      <c r="HGE360"/>
      <c r="HGF360"/>
      <c r="HGG360"/>
      <c r="HGH360"/>
      <c r="HGI360"/>
      <c r="HGJ360"/>
      <c r="HGK360"/>
      <c r="HGL360"/>
      <c r="HGM360"/>
      <c r="HGN360"/>
      <c r="HGO360"/>
      <c r="HGP360"/>
      <c r="HGQ360"/>
      <c r="HGR360"/>
      <c r="HGS360"/>
      <c r="HGT360"/>
      <c r="HGU360"/>
      <c r="HGV360"/>
      <c r="HGW360"/>
      <c r="HGX360"/>
      <c r="HGY360"/>
      <c r="HGZ360"/>
      <c r="HHA360"/>
      <c r="HHB360"/>
      <c r="HHC360"/>
      <c r="HHD360"/>
      <c r="HHE360"/>
      <c r="HHF360"/>
      <c r="HHG360"/>
      <c r="HHH360"/>
      <c r="HHI360"/>
      <c r="HHJ360"/>
      <c r="HHK360"/>
      <c r="HHL360"/>
      <c r="HHM360"/>
      <c r="HHN360"/>
      <c r="HHO360"/>
      <c r="HHP360"/>
      <c r="HHQ360"/>
      <c r="HHR360"/>
      <c r="HHS360"/>
      <c r="HHT360"/>
      <c r="HHU360"/>
      <c r="HHV360"/>
      <c r="HHW360"/>
      <c r="HHX360"/>
      <c r="HHY360"/>
      <c r="HHZ360"/>
      <c r="HIA360"/>
      <c r="HIB360"/>
      <c r="HIC360"/>
      <c r="HID360"/>
      <c r="HIE360"/>
      <c r="HIF360"/>
      <c r="HIG360"/>
      <c r="HIH360"/>
      <c r="HII360"/>
      <c r="HIJ360"/>
      <c r="HIK360"/>
      <c r="HIL360"/>
      <c r="HIM360"/>
      <c r="HIN360"/>
      <c r="HIO360"/>
      <c r="HIP360"/>
      <c r="HIQ360"/>
      <c r="HIR360"/>
      <c r="HIS360"/>
      <c r="HIT360"/>
      <c r="HIU360"/>
      <c r="HIV360"/>
      <c r="HIW360"/>
      <c r="HIX360"/>
      <c r="HIY360"/>
      <c r="HIZ360"/>
      <c r="HJA360"/>
      <c r="HJB360"/>
      <c r="HJC360"/>
      <c r="HJD360"/>
      <c r="HJE360"/>
      <c r="HJF360"/>
      <c r="HJG360"/>
      <c r="HJH360"/>
      <c r="HJI360"/>
      <c r="HJJ360"/>
      <c r="HJK360"/>
      <c r="HJL360"/>
      <c r="HJM360"/>
      <c r="HJN360"/>
      <c r="HJO360"/>
      <c r="HJP360"/>
      <c r="HJQ360"/>
      <c r="HJR360"/>
      <c r="HJS360"/>
      <c r="HJT360"/>
      <c r="HJU360"/>
      <c r="HJV360"/>
      <c r="HJW360"/>
      <c r="HJX360"/>
      <c r="HJY360"/>
      <c r="HJZ360"/>
      <c r="HKA360"/>
      <c r="HKB360"/>
      <c r="HKC360"/>
      <c r="HKD360"/>
      <c r="HKE360"/>
      <c r="HKF360"/>
      <c r="HKG360"/>
      <c r="HKH360"/>
      <c r="HKI360"/>
      <c r="HKJ360"/>
      <c r="HKK360"/>
      <c r="HKL360"/>
      <c r="HKM360"/>
      <c r="HKN360"/>
      <c r="HKO360"/>
      <c r="HKP360"/>
      <c r="HKQ360"/>
      <c r="HKR360"/>
      <c r="HKS360"/>
      <c r="HKT360"/>
      <c r="HKU360"/>
      <c r="HKV360"/>
      <c r="HKW360"/>
      <c r="HKX360"/>
      <c r="HKY360"/>
      <c r="HKZ360"/>
      <c r="HLA360"/>
      <c r="HLB360"/>
      <c r="HLC360"/>
      <c r="HLD360"/>
      <c r="HLE360"/>
      <c r="HLF360"/>
      <c r="HLG360"/>
      <c r="HLH360"/>
      <c r="HLI360"/>
      <c r="HLJ360"/>
      <c r="HLK360"/>
      <c r="HLL360"/>
      <c r="HLM360"/>
      <c r="HLN360"/>
      <c r="HLO360"/>
      <c r="HLP360"/>
      <c r="HLQ360"/>
      <c r="HLR360"/>
      <c r="HLS360"/>
      <c r="HLT360"/>
      <c r="HLU360"/>
      <c r="HLV360"/>
      <c r="HLW360"/>
      <c r="HLX360"/>
      <c r="HLY360"/>
      <c r="HLZ360"/>
      <c r="HMA360"/>
      <c r="HMB360"/>
      <c r="HMC360"/>
      <c r="HMD360"/>
      <c r="HME360"/>
      <c r="HMF360"/>
      <c r="HMG360"/>
      <c r="HMH360"/>
      <c r="HMI360"/>
      <c r="HMJ360"/>
      <c r="HMK360"/>
      <c r="HML360"/>
      <c r="HMM360"/>
      <c r="HMN360"/>
      <c r="HMO360"/>
      <c r="HMP360"/>
      <c r="HMQ360"/>
      <c r="HMR360"/>
      <c r="HMS360"/>
      <c r="HMT360"/>
      <c r="HMU360"/>
      <c r="HMV360"/>
      <c r="HMW360"/>
      <c r="HMX360"/>
      <c r="HMY360"/>
      <c r="HMZ360"/>
      <c r="HNA360"/>
      <c r="HNB360"/>
      <c r="HNC360"/>
      <c r="HND360"/>
      <c r="HNE360"/>
      <c r="HNF360"/>
      <c r="HNG360"/>
      <c r="HNH360"/>
      <c r="HNI360"/>
      <c r="HNJ360"/>
      <c r="HNK360"/>
      <c r="HNL360"/>
      <c r="HNM360"/>
      <c r="HNN360"/>
      <c r="HNO360"/>
      <c r="HNP360"/>
      <c r="HNQ360"/>
      <c r="HNR360"/>
      <c r="HNS360"/>
      <c r="HNT360"/>
      <c r="HNU360"/>
      <c r="HNV360"/>
      <c r="HNW360"/>
      <c r="HNX360"/>
      <c r="HNY360"/>
      <c r="HNZ360"/>
      <c r="HOA360"/>
      <c r="HOB360"/>
      <c r="HOC360"/>
      <c r="HOD360"/>
      <c r="HOE360"/>
      <c r="HOF360"/>
      <c r="HOG360"/>
      <c r="HOH360"/>
      <c r="HOI360"/>
      <c r="HOJ360"/>
      <c r="HOK360"/>
      <c r="HOL360"/>
      <c r="HOM360"/>
      <c r="HON360"/>
      <c r="HOO360"/>
      <c r="HOP360"/>
      <c r="HOQ360"/>
      <c r="HOR360"/>
      <c r="HOS360"/>
      <c r="HOT360"/>
      <c r="HOU360"/>
      <c r="HOV360"/>
      <c r="HOW360"/>
      <c r="HOX360"/>
      <c r="HOY360"/>
      <c r="HOZ360"/>
      <c r="HPA360"/>
      <c r="HPB360"/>
      <c r="HPC360"/>
      <c r="HPD360"/>
      <c r="HPE360"/>
      <c r="HPF360"/>
      <c r="HPG360"/>
      <c r="HPH360"/>
      <c r="HPI360"/>
      <c r="HPJ360"/>
      <c r="HPK360"/>
      <c r="HPL360"/>
      <c r="HPM360"/>
      <c r="HPN360"/>
      <c r="HPO360"/>
      <c r="HPP360"/>
      <c r="HPQ360"/>
      <c r="HPR360"/>
      <c r="HPS360"/>
      <c r="HPT360"/>
      <c r="HPU360"/>
      <c r="HPV360"/>
      <c r="HPW360"/>
      <c r="HPX360"/>
      <c r="HPY360"/>
      <c r="HPZ360"/>
      <c r="HQA360"/>
      <c r="HQB360"/>
      <c r="HQC360"/>
      <c r="HQD360"/>
      <c r="HQE360"/>
      <c r="HQF360"/>
      <c r="HQG360"/>
      <c r="HQH360"/>
      <c r="HQI360"/>
      <c r="HQJ360"/>
      <c r="HQK360"/>
      <c r="HQL360"/>
      <c r="HQM360"/>
      <c r="HQN360"/>
      <c r="HQO360"/>
      <c r="HQP360"/>
      <c r="HQQ360"/>
      <c r="HQR360"/>
      <c r="HQS360"/>
      <c r="HQT360"/>
      <c r="HQU360"/>
      <c r="HQV360"/>
      <c r="HQW360"/>
      <c r="HQX360"/>
      <c r="HQY360"/>
      <c r="HQZ360"/>
      <c r="HRA360"/>
      <c r="HRB360"/>
      <c r="HRC360"/>
      <c r="HRD360"/>
      <c r="HRE360"/>
      <c r="HRF360"/>
      <c r="HRG360"/>
      <c r="HRH360"/>
      <c r="HRI360"/>
      <c r="HRJ360"/>
      <c r="HRK360"/>
      <c r="HRL360"/>
      <c r="HRM360"/>
      <c r="HRN360"/>
      <c r="HRO360"/>
      <c r="HRP360"/>
      <c r="HRQ360"/>
      <c r="HRR360"/>
      <c r="HRS360"/>
      <c r="HRT360"/>
      <c r="HRU360"/>
      <c r="HRV360"/>
      <c r="HRW360"/>
      <c r="HRX360"/>
      <c r="HRY360"/>
      <c r="HRZ360"/>
      <c r="HSA360"/>
      <c r="HSB360"/>
      <c r="HSC360"/>
      <c r="HSD360"/>
      <c r="HSE360"/>
      <c r="HSF360"/>
      <c r="HSG360"/>
      <c r="HSH360"/>
      <c r="HSI360"/>
      <c r="HSJ360"/>
      <c r="HSK360"/>
      <c r="HSL360"/>
      <c r="HSM360"/>
      <c r="HSN360"/>
      <c r="HSO360"/>
      <c r="HSP360"/>
      <c r="HSQ360"/>
      <c r="HSR360"/>
      <c r="HSS360"/>
      <c r="HST360"/>
      <c r="HSU360"/>
      <c r="HSV360"/>
      <c r="HSW360"/>
      <c r="HSX360"/>
      <c r="HSY360"/>
      <c r="HSZ360"/>
      <c r="HTA360"/>
      <c r="HTB360"/>
      <c r="HTC360"/>
      <c r="HTD360"/>
      <c r="HTE360"/>
      <c r="HTF360"/>
      <c r="HTG360"/>
      <c r="HTH360"/>
      <c r="HTI360"/>
      <c r="HTJ360"/>
      <c r="HTK360"/>
      <c r="HTL360"/>
      <c r="HTM360"/>
      <c r="HTN360"/>
      <c r="HTO360"/>
      <c r="HTP360"/>
      <c r="HTQ360"/>
      <c r="HTR360"/>
      <c r="HTS360"/>
      <c r="HTT360"/>
      <c r="HTU360"/>
      <c r="HTV360"/>
      <c r="HTW360"/>
      <c r="HTX360"/>
      <c r="HTY360"/>
      <c r="HTZ360"/>
      <c r="HUA360"/>
      <c r="HUB360"/>
      <c r="HUC360"/>
      <c r="HUD360"/>
      <c r="HUE360"/>
      <c r="HUF360"/>
      <c r="HUG360"/>
      <c r="HUH360"/>
      <c r="HUI360"/>
      <c r="HUJ360"/>
      <c r="HUK360"/>
      <c r="HUL360"/>
      <c r="HUM360"/>
      <c r="HUN360"/>
      <c r="HUO360"/>
      <c r="HUP360"/>
      <c r="HUQ360"/>
      <c r="HUR360"/>
      <c r="HUS360"/>
      <c r="HUT360"/>
      <c r="HUU360"/>
      <c r="HUV360"/>
      <c r="HUW360"/>
      <c r="HUX360"/>
      <c r="HUY360"/>
      <c r="HUZ360"/>
      <c r="HVA360"/>
      <c r="HVB360"/>
      <c r="HVC360"/>
      <c r="HVD360"/>
      <c r="HVE360"/>
      <c r="HVF360"/>
      <c r="HVG360"/>
      <c r="HVH360"/>
      <c r="HVI360"/>
      <c r="HVJ360"/>
      <c r="HVK360"/>
      <c r="HVL360"/>
      <c r="HVM360"/>
      <c r="HVN360"/>
      <c r="HVO360"/>
      <c r="HVP360"/>
      <c r="HVQ360"/>
      <c r="HVR360"/>
      <c r="HVS360"/>
      <c r="HVT360"/>
      <c r="HVU360"/>
      <c r="HVV360"/>
      <c r="HVW360"/>
      <c r="HVX360"/>
      <c r="HVY360"/>
      <c r="HVZ360"/>
      <c r="HWA360"/>
      <c r="HWB360"/>
      <c r="HWC360"/>
      <c r="HWD360"/>
      <c r="HWE360"/>
      <c r="HWF360"/>
      <c r="HWG360"/>
      <c r="HWH360"/>
      <c r="HWI360"/>
      <c r="HWJ360"/>
      <c r="HWK360"/>
      <c r="HWL360"/>
      <c r="HWM360"/>
      <c r="HWN360"/>
      <c r="HWO360"/>
      <c r="HWP360"/>
      <c r="HWQ360"/>
      <c r="HWR360"/>
      <c r="HWS360"/>
      <c r="HWT360"/>
      <c r="HWU360"/>
      <c r="HWV360"/>
      <c r="HWW360"/>
      <c r="HWX360"/>
      <c r="HWY360"/>
      <c r="HWZ360"/>
      <c r="HXA360"/>
      <c r="HXB360"/>
      <c r="HXC360"/>
      <c r="HXD360"/>
      <c r="HXE360"/>
      <c r="HXF360"/>
      <c r="HXG360"/>
      <c r="HXH360"/>
      <c r="HXI360"/>
      <c r="HXJ360"/>
      <c r="HXK360"/>
      <c r="HXL360"/>
      <c r="HXM360"/>
      <c r="HXN360"/>
      <c r="HXO360"/>
      <c r="HXP360"/>
      <c r="HXQ360"/>
      <c r="HXR360"/>
      <c r="HXS360"/>
      <c r="HXT360"/>
      <c r="HXU360"/>
      <c r="HXV360"/>
      <c r="HXW360"/>
      <c r="HXX360"/>
      <c r="HXY360"/>
      <c r="HXZ360"/>
      <c r="HYA360"/>
      <c r="HYB360"/>
      <c r="HYC360"/>
      <c r="HYD360"/>
      <c r="HYE360"/>
      <c r="HYF360"/>
      <c r="HYG360"/>
      <c r="HYH360"/>
      <c r="HYI360"/>
      <c r="HYJ360"/>
      <c r="HYK360"/>
      <c r="HYL360"/>
      <c r="HYM360"/>
      <c r="HYN360"/>
      <c r="HYO360"/>
      <c r="HYP360"/>
      <c r="HYQ360"/>
      <c r="HYR360"/>
      <c r="HYS360"/>
      <c r="HYT360"/>
      <c r="HYU360"/>
      <c r="HYV360"/>
      <c r="HYW360"/>
      <c r="HYX360"/>
      <c r="HYY360"/>
      <c r="HYZ360"/>
      <c r="HZA360"/>
      <c r="HZB360"/>
      <c r="HZC360"/>
      <c r="HZD360"/>
      <c r="HZE360"/>
      <c r="HZF360"/>
      <c r="HZG360"/>
      <c r="HZH360"/>
      <c r="HZI360"/>
      <c r="HZJ360"/>
      <c r="HZK360"/>
      <c r="HZL360"/>
      <c r="HZM360"/>
      <c r="HZN360"/>
      <c r="HZO360"/>
      <c r="HZP360"/>
      <c r="HZQ360"/>
      <c r="HZR360"/>
      <c r="HZS360"/>
      <c r="HZT360"/>
      <c r="HZU360"/>
      <c r="HZV360"/>
      <c r="HZW360"/>
      <c r="HZX360"/>
      <c r="HZY360"/>
      <c r="HZZ360"/>
      <c r="IAA360"/>
      <c r="IAB360"/>
      <c r="IAC360"/>
      <c r="IAD360"/>
      <c r="IAE360"/>
      <c r="IAF360"/>
      <c r="IAG360"/>
      <c r="IAH360"/>
      <c r="IAI360"/>
      <c r="IAJ360"/>
      <c r="IAK360"/>
      <c r="IAL360"/>
      <c r="IAM360"/>
      <c r="IAN360"/>
      <c r="IAO360"/>
      <c r="IAP360"/>
      <c r="IAQ360"/>
      <c r="IAR360"/>
      <c r="IAS360"/>
      <c r="IAT360"/>
      <c r="IAU360"/>
      <c r="IAV360"/>
      <c r="IAW360"/>
      <c r="IAX360"/>
      <c r="IAY360"/>
      <c r="IAZ360"/>
      <c r="IBA360"/>
      <c r="IBB360"/>
      <c r="IBC360"/>
      <c r="IBD360"/>
      <c r="IBE360"/>
      <c r="IBF360"/>
      <c r="IBG360"/>
      <c r="IBH360"/>
      <c r="IBI360"/>
      <c r="IBJ360"/>
      <c r="IBK360"/>
      <c r="IBL360"/>
      <c r="IBM360"/>
      <c r="IBN360"/>
      <c r="IBO360"/>
      <c r="IBP360"/>
      <c r="IBQ360"/>
      <c r="IBR360"/>
      <c r="IBS360"/>
      <c r="IBT360"/>
      <c r="IBU360"/>
      <c r="IBV360"/>
      <c r="IBW360"/>
      <c r="IBX360"/>
      <c r="IBY360"/>
      <c r="IBZ360"/>
      <c r="ICA360"/>
      <c r="ICB360"/>
      <c r="ICC360"/>
      <c r="ICD360"/>
      <c r="ICE360"/>
      <c r="ICF360"/>
      <c r="ICG360"/>
      <c r="ICH360"/>
      <c r="ICI360"/>
      <c r="ICJ360"/>
      <c r="ICK360"/>
      <c r="ICL360"/>
      <c r="ICM360"/>
      <c r="ICN360"/>
      <c r="ICO360"/>
      <c r="ICP360"/>
      <c r="ICQ360"/>
      <c r="ICR360"/>
      <c r="ICS360"/>
      <c r="ICT360"/>
      <c r="ICU360"/>
      <c r="ICV360"/>
      <c r="ICW360"/>
      <c r="ICX360"/>
      <c r="ICY360"/>
      <c r="ICZ360"/>
      <c r="IDA360"/>
      <c r="IDB360"/>
      <c r="IDC360"/>
      <c r="IDD360"/>
      <c r="IDE360"/>
      <c r="IDF360"/>
      <c r="IDG360"/>
      <c r="IDH360"/>
      <c r="IDI360"/>
      <c r="IDJ360"/>
      <c r="IDK360"/>
      <c r="IDL360"/>
      <c r="IDM360"/>
      <c r="IDN360"/>
      <c r="IDO360"/>
      <c r="IDP360"/>
      <c r="IDQ360"/>
      <c r="IDR360"/>
      <c r="IDS360"/>
      <c r="IDT360"/>
      <c r="IDU360"/>
      <c r="IDV360"/>
      <c r="IDW360"/>
      <c r="IDX360"/>
      <c r="IDY360"/>
      <c r="IDZ360"/>
      <c r="IEA360"/>
      <c r="IEB360"/>
      <c r="IEC360"/>
      <c r="IED360"/>
      <c r="IEE360"/>
      <c r="IEF360"/>
      <c r="IEG360"/>
      <c r="IEH360"/>
      <c r="IEI360"/>
      <c r="IEJ360"/>
      <c r="IEK360"/>
      <c r="IEL360"/>
      <c r="IEM360"/>
      <c r="IEN360"/>
      <c r="IEO360"/>
      <c r="IEP360"/>
      <c r="IEQ360"/>
      <c r="IER360"/>
      <c r="IES360"/>
      <c r="IET360"/>
      <c r="IEU360"/>
      <c r="IEV360"/>
      <c r="IEW360"/>
      <c r="IEX360"/>
      <c r="IEY360"/>
      <c r="IEZ360"/>
      <c r="IFA360"/>
      <c r="IFB360"/>
      <c r="IFC360"/>
      <c r="IFD360"/>
      <c r="IFE360"/>
      <c r="IFF360"/>
      <c r="IFG360"/>
      <c r="IFH360"/>
      <c r="IFI360"/>
      <c r="IFJ360"/>
      <c r="IFK360"/>
      <c r="IFL360"/>
      <c r="IFM360"/>
      <c r="IFN360"/>
      <c r="IFO360"/>
      <c r="IFP360"/>
      <c r="IFQ360"/>
      <c r="IFR360"/>
      <c r="IFS360"/>
      <c r="IFT360"/>
      <c r="IFU360"/>
      <c r="IFV360"/>
      <c r="IFW360"/>
      <c r="IFX360"/>
      <c r="IFY360"/>
      <c r="IFZ360"/>
      <c r="IGA360"/>
      <c r="IGB360"/>
      <c r="IGC360"/>
      <c r="IGD360"/>
      <c r="IGE360"/>
      <c r="IGF360"/>
      <c r="IGG360"/>
      <c r="IGH360"/>
      <c r="IGI360"/>
      <c r="IGJ360"/>
      <c r="IGK360"/>
      <c r="IGL360"/>
      <c r="IGM360"/>
      <c r="IGN360"/>
      <c r="IGO360"/>
      <c r="IGP360"/>
      <c r="IGQ360"/>
      <c r="IGR360"/>
      <c r="IGS360"/>
      <c r="IGT360"/>
      <c r="IGU360"/>
      <c r="IGV360"/>
      <c r="IGW360"/>
      <c r="IGX360"/>
      <c r="IGY360"/>
      <c r="IGZ360"/>
      <c r="IHA360"/>
      <c r="IHB360"/>
      <c r="IHC360"/>
      <c r="IHD360"/>
      <c r="IHE360"/>
      <c r="IHF360"/>
      <c r="IHG360"/>
      <c r="IHH360"/>
      <c r="IHI360"/>
      <c r="IHJ360"/>
      <c r="IHK360"/>
      <c r="IHL360"/>
      <c r="IHM360"/>
      <c r="IHN360"/>
      <c r="IHO360"/>
      <c r="IHP360"/>
      <c r="IHQ360"/>
      <c r="IHR360"/>
      <c r="IHS360"/>
      <c r="IHT360"/>
      <c r="IHU360"/>
      <c r="IHV360"/>
      <c r="IHW360"/>
      <c r="IHX360"/>
      <c r="IHY360"/>
      <c r="IHZ360"/>
      <c r="IIA360"/>
      <c r="IIB360"/>
      <c r="IIC360"/>
      <c r="IID360"/>
      <c r="IIE360"/>
      <c r="IIF360"/>
      <c r="IIG360"/>
      <c r="IIH360"/>
      <c r="III360"/>
      <c r="IIJ360"/>
      <c r="IIK360"/>
      <c r="IIL360"/>
      <c r="IIM360"/>
      <c r="IIN360"/>
      <c r="IIO360"/>
      <c r="IIP360"/>
      <c r="IIQ360"/>
      <c r="IIR360"/>
      <c r="IIS360"/>
      <c r="IIT360"/>
      <c r="IIU360"/>
      <c r="IIV360"/>
      <c r="IIW360"/>
      <c r="IIX360"/>
      <c r="IIY360"/>
      <c r="IIZ360"/>
      <c r="IJA360"/>
      <c r="IJB360"/>
      <c r="IJC360"/>
      <c r="IJD360"/>
      <c r="IJE360"/>
      <c r="IJF360"/>
      <c r="IJG360"/>
      <c r="IJH360"/>
      <c r="IJI360"/>
      <c r="IJJ360"/>
      <c r="IJK360"/>
      <c r="IJL360"/>
      <c r="IJM360"/>
      <c r="IJN360"/>
      <c r="IJO360"/>
      <c r="IJP360"/>
      <c r="IJQ360"/>
      <c r="IJR360"/>
      <c r="IJS360"/>
      <c r="IJT360"/>
      <c r="IJU360"/>
      <c r="IJV360"/>
      <c r="IJW360"/>
      <c r="IJX360"/>
      <c r="IJY360"/>
      <c r="IJZ360"/>
      <c r="IKA360"/>
      <c r="IKB360"/>
      <c r="IKC360"/>
      <c r="IKD360"/>
      <c r="IKE360"/>
      <c r="IKF360"/>
      <c r="IKG360"/>
      <c r="IKH360"/>
      <c r="IKI360"/>
      <c r="IKJ360"/>
      <c r="IKK360"/>
      <c r="IKL360"/>
      <c r="IKM360"/>
      <c r="IKN360"/>
      <c r="IKO360"/>
      <c r="IKP360"/>
      <c r="IKQ360"/>
      <c r="IKR360"/>
      <c r="IKS360"/>
      <c r="IKT360"/>
      <c r="IKU360"/>
      <c r="IKV360"/>
      <c r="IKW360"/>
      <c r="IKX360"/>
      <c r="IKY360"/>
      <c r="IKZ360"/>
      <c r="ILA360"/>
      <c r="ILB360"/>
      <c r="ILC360"/>
      <c r="ILD360"/>
      <c r="ILE360"/>
      <c r="ILF360"/>
      <c r="ILG360"/>
      <c r="ILH360"/>
      <c r="ILI360"/>
      <c r="ILJ360"/>
      <c r="ILK360"/>
      <c r="ILL360"/>
      <c r="ILM360"/>
      <c r="ILN360"/>
      <c r="ILO360"/>
      <c r="ILP360"/>
      <c r="ILQ360"/>
      <c r="ILR360"/>
      <c r="ILS360"/>
      <c r="ILT360"/>
      <c r="ILU360"/>
      <c r="ILV360"/>
      <c r="ILW360"/>
      <c r="ILX360"/>
      <c r="ILY360"/>
      <c r="ILZ360"/>
      <c r="IMA360"/>
      <c r="IMB360"/>
      <c r="IMC360"/>
      <c r="IMD360"/>
      <c r="IME360"/>
      <c r="IMF360"/>
      <c r="IMG360"/>
      <c r="IMH360"/>
      <c r="IMI360"/>
      <c r="IMJ360"/>
      <c r="IMK360"/>
      <c r="IML360"/>
      <c r="IMM360"/>
      <c r="IMN360"/>
      <c r="IMO360"/>
      <c r="IMP360"/>
      <c r="IMQ360"/>
      <c r="IMR360"/>
      <c r="IMS360"/>
      <c r="IMT360"/>
      <c r="IMU360"/>
      <c r="IMV360"/>
      <c r="IMW360"/>
      <c r="IMX360"/>
      <c r="IMY360"/>
      <c r="IMZ360"/>
      <c r="INA360"/>
      <c r="INB360"/>
      <c r="INC360"/>
      <c r="IND360"/>
      <c r="INE360"/>
      <c r="INF360"/>
      <c r="ING360"/>
      <c r="INH360"/>
      <c r="INI360"/>
      <c r="INJ360"/>
      <c r="INK360"/>
      <c r="INL360"/>
      <c r="INM360"/>
      <c r="INN360"/>
      <c r="INO360"/>
      <c r="INP360"/>
      <c r="INQ360"/>
      <c r="INR360"/>
      <c r="INS360"/>
      <c r="INT360"/>
      <c r="INU360"/>
      <c r="INV360"/>
      <c r="INW360"/>
      <c r="INX360"/>
      <c r="INY360"/>
      <c r="INZ360"/>
      <c r="IOA360"/>
      <c r="IOB360"/>
      <c r="IOC360"/>
      <c r="IOD360"/>
      <c r="IOE360"/>
      <c r="IOF360"/>
      <c r="IOG360"/>
      <c r="IOH360"/>
      <c r="IOI360"/>
      <c r="IOJ360"/>
      <c r="IOK360"/>
      <c r="IOL360"/>
      <c r="IOM360"/>
      <c r="ION360"/>
      <c r="IOO360"/>
      <c r="IOP360"/>
      <c r="IOQ360"/>
      <c r="IOR360"/>
      <c r="IOS360"/>
      <c r="IOT360"/>
      <c r="IOU360"/>
      <c r="IOV360"/>
      <c r="IOW360"/>
      <c r="IOX360"/>
      <c r="IOY360"/>
      <c r="IOZ360"/>
      <c r="IPA360"/>
      <c r="IPB360"/>
      <c r="IPC360"/>
      <c r="IPD360"/>
      <c r="IPE360"/>
      <c r="IPF360"/>
      <c r="IPG360"/>
      <c r="IPH360"/>
      <c r="IPI360"/>
      <c r="IPJ360"/>
      <c r="IPK360"/>
      <c r="IPL360"/>
      <c r="IPM360"/>
      <c r="IPN360"/>
      <c r="IPO360"/>
      <c r="IPP360"/>
      <c r="IPQ360"/>
      <c r="IPR360"/>
      <c r="IPS360"/>
      <c r="IPT360"/>
      <c r="IPU360"/>
      <c r="IPV360"/>
      <c r="IPW360"/>
      <c r="IPX360"/>
      <c r="IPY360"/>
      <c r="IPZ360"/>
      <c r="IQA360"/>
      <c r="IQB360"/>
      <c r="IQC360"/>
      <c r="IQD360"/>
      <c r="IQE360"/>
      <c r="IQF360"/>
      <c r="IQG360"/>
      <c r="IQH360"/>
      <c r="IQI360"/>
      <c r="IQJ360"/>
      <c r="IQK360"/>
      <c r="IQL360"/>
      <c r="IQM360"/>
      <c r="IQN360"/>
      <c r="IQO360"/>
      <c r="IQP360"/>
      <c r="IQQ360"/>
      <c r="IQR360"/>
      <c r="IQS360"/>
      <c r="IQT360"/>
      <c r="IQU360"/>
      <c r="IQV360"/>
      <c r="IQW360"/>
      <c r="IQX360"/>
      <c r="IQY360"/>
      <c r="IQZ360"/>
      <c r="IRA360"/>
      <c r="IRB360"/>
      <c r="IRC360"/>
      <c r="IRD360"/>
      <c r="IRE360"/>
      <c r="IRF360"/>
      <c r="IRG360"/>
      <c r="IRH360"/>
      <c r="IRI360"/>
      <c r="IRJ360"/>
      <c r="IRK360"/>
      <c r="IRL360"/>
      <c r="IRM360"/>
      <c r="IRN360"/>
      <c r="IRO360"/>
      <c r="IRP360"/>
      <c r="IRQ360"/>
      <c r="IRR360"/>
      <c r="IRS360"/>
      <c r="IRT360"/>
      <c r="IRU360"/>
      <c r="IRV360"/>
      <c r="IRW360"/>
      <c r="IRX360"/>
      <c r="IRY360"/>
      <c r="IRZ360"/>
      <c r="ISA360"/>
      <c r="ISB360"/>
      <c r="ISC360"/>
      <c r="ISD360"/>
      <c r="ISE360"/>
      <c r="ISF360"/>
      <c r="ISG360"/>
      <c r="ISH360"/>
      <c r="ISI360"/>
      <c r="ISJ360"/>
      <c r="ISK360"/>
      <c r="ISL360"/>
      <c r="ISM360"/>
      <c r="ISN360"/>
      <c r="ISO360"/>
      <c r="ISP360"/>
      <c r="ISQ360"/>
      <c r="ISR360"/>
      <c r="ISS360"/>
      <c r="IST360"/>
      <c r="ISU360"/>
      <c r="ISV360"/>
      <c r="ISW360"/>
      <c r="ISX360"/>
      <c r="ISY360"/>
      <c r="ISZ360"/>
      <c r="ITA360"/>
      <c r="ITB360"/>
      <c r="ITC360"/>
      <c r="ITD360"/>
      <c r="ITE360"/>
      <c r="ITF360"/>
      <c r="ITG360"/>
      <c r="ITH360"/>
      <c r="ITI360"/>
      <c r="ITJ360"/>
      <c r="ITK360"/>
      <c r="ITL360"/>
      <c r="ITM360"/>
      <c r="ITN360"/>
      <c r="ITO360"/>
      <c r="ITP360"/>
      <c r="ITQ360"/>
      <c r="ITR360"/>
      <c r="ITS360"/>
      <c r="ITT360"/>
      <c r="ITU360"/>
      <c r="ITV360"/>
      <c r="ITW360"/>
      <c r="ITX360"/>
      <c r="ITY360"/>
      <c r="ITZ360"/>
      <c r="IUA360"/>
      <c r="IUB360"/>
      <c r="IUC360"/>
      <c r="IUD360"/>
      <c r="IUE360"/>
      <c r="IUF360"/>
      <c r="IUG360"/>
      <c r="IUH360"/>
      <c r="IUI360"/>
      <c r="IUJ360"/>
      <c r="IUK360"/>
      <c r="IUL360"/>
      <c r="IUM360"/>
      <c r="IUN360"/>
      <c r="IUO360"/>
      <c r="IUP360"/>
      <c r="IUQ360"/>
      <c r="IUR360"/>
      <c r="IUS360"/>
      <c r="IUT360"/>
      <c r="IUU360"/>
      <c r="IUV360"/>
      <c r="IUW360"/>
      <c r="IUX360"/>
      <c r="IUY360"/>
      <c r="IUZ360"/>
      <c r="IVA360"/>
      <c r="IVB360"/>
      <c r="IVC360"/>
      <c r="IVD360"/>
      <c r="IVE360"/>
      <c r="IVF360"/>
      <c r="IVG360"/>
      <c r="IVH360"/>
      <c r="IVI360"/>
      <c r="IVJ360"/>
      <c r="IVK360"/>
      <c r="IVL360"/>
      <c r="IVM360"/>
      <c r="IVN360"/>
      <c r="IVO360"/>
      <c r="IVP360"/>
      <c r="IVQ360"/>
      <c r="IVR360"/>
      <c r="IVS360"/>
      <c r="IVT360"/>
      <c r="IVU360"/>
      <c r="IVV360"/>
      <c r="IVW360"/>
      <c r="IVX360"/>
      <c r="IVY360"/>
      <c r="IVZ360"/>
      <c r="IWA360"/>
      <c r="IWB360"/>
      <c r="IWC360"/>
      <c r="IWD360"/>
      <c r="IWE360"/>
      <c r="IWF360"/>
      <c r="IWG360"/>
      <c r="IWH360"/>
      <c r="IWI360"/>
      <c r="IWJ360"/>
      <c r="IWK360"/>
      <c r="IWL360"/>
      <c r="IWM360"/>
      <c r="IWN360"/>
      <c r="IWO360"/>
      <c r="IWP360"/>
      <c r="IWQ360"/>
      <c r="IWR360"/>
      <c r="IWS360"/>
      <c r="IWT360"/>
      <c r="IWU360"/>
      <c r="IWV360"/>
      <c r="IWW360"/>
      <c r="IWX360"/>
      <c r="IWY360"/>
      <c r="IWZ360"/>
      <c r="IXA360"/>
      <c r="IXB360"/>
      <c r="IXC360"/>
      <c r="IXD360"/>
      <c r="IXE360"/>
      <c r="IXF360"/>
      <c r="IXG360"/>
      <c r="IXH360"/>
      <c r="IXI360"/>
      <c r="IXJ360"/>
      <c r="IXK360"/>
      <c r="IXL360"/>
      <c r="IXM360"/>
      <c r="IXN360"/>
      <c r="IXO360"/>
      <c r="IXP360"/>
      <c r="IXQ360"/>
      <c r="IXR360"/>
      <c r="IXS360"/>
      <c r="IXT360"/>
      <c r="IXU360"/>
      <c r="IXV360"/>
      <c r="IXW360"/>
      <c r="IXX360"/>
      <c r="IXY360"/>
      <c r="IXZ360"/>
      <c r="IYA360"/>
      <c r="IYB360"/>
      <c r="IYC360"/>
      <c r="IYD360"/>
      <c r="IYE360"/>
      <c r="IYF360"/>
      <c r="IYG360"/>
      <c r="IYH360"/>
      <c r="IYI360"/>
      <c r="IYJ360"/>
      <c r="IYK360"/>
      <c r="IYL360"/>
      <c r="IYM360"/>
      <c r="IYN360"/>
      <c r="IYO360"/>
      <c r="IYP360"/>
      <c r="IYQ360"/>
      <c r="IYR360"/>
      <c r="IYS360"/>
      <c r="IYT360"/>
      <c r="IYU360"/>
      <c r="IYV360"/>
      <c r="IYW360"/>
      <c r="IYX360"/>
      <c r="IYY360"/>
      <c r="IYZ360"/>
      <c r="IZA360"/>
      <c r="IZB360"/>
      <c r="IZC360"/>
      <c r="IZD360"/>
      <c r="IZE360"/>
      <c r="IZF360"/>
      <c r="IZG360"/>
      <c r="IZH360"/>
      <c r="IZI360"/>
      <c r="IZJ360"/>
      <c r="IZK360"/>
      <c r="IZL360"/>
      <c r="IZM360"/>
      <c r="IZN360"/>
      <c r="IZO360"/>
      <c r="IZP360"/>
      <c r="IZQ360"/>
      <c r="IZR360"/>
      <c r="IZS360"/>
      <c r="IZT360"/>
      <c r="IZU360"/>
      <c r="IZV360"/>
      <c r="IZW360"/>
      <c r="IZX360"/>
      <c r="IZY360"/>
      <c r="IZZ360"/>
      <c r="JAA360"/>
      <c r="JAB360"/>
      <c r="JAC360"/>
      <c r="JAD360"/>
      <c r="JAE360"/>
      <c r="JAF360"/>
      <c r="JAG360"/>
      <c r="JAH360"/>
      <c r="JAI360"/>
      <c r="JAJ360"/>
      <c r="JAK360"/>
      <c r="JAL360"/>
      <c r="JAM360"/>
      <c r="JAN360"/>
      <c r="JAO360"/>
      <c r="JAP360"/>
      <c r="JAQ360"/>
      <c r="JAR360"/>
      <c r="JAS360"/>
      <c r="JAT360"/>
      <c r="JAU360"/>
      <c r="JAV360"/>
      <c r="JAW360"/>
      <c r="JAX360"/>
      <c r="JAY360"/>
      <c r="JAZ360"/>
      <c r="JBA360"/>
      <c r="JBB360"/>
      <c r="JBC360"/>
      <c r="JBD360"/>
      <c r="JBE360"/>
      <c r="JBF360"/>
      <c r="JBG360"/>
      <c r="JBH360"/>
      <c r="JBI360"/>
      <c r="JBJ360"/>
      <c r="JBK360"/>
      <c r="JBL360"/>
      <c r="JBM360"/>
      <c r="JBN360"/>
      <c r="JBO360"/>
      <c r="JBP360"/>
      <c r="JBQ360"/>
      <c r="JBR360"/>
      <c r="JBS360"/>
      <c r="JBT360"/>
      <c r="JBU360"/>
      <c r="JBV360"/>
      <c r="JBW360"/>
      <c r="JBX360"/>
      <c r="JBY360"/>
      <c r="JBZ360"/>
      <c r="JCA360"/>
      <c r="JCB360"/>
      <c r="JCC360"/>
      <c r="JCD360"/>
      <c r="JCE360"/>
      <c r="JCF360"/>
      <c r="JCG360"/>
      <c r="JCH360"/>
      <c r="JCI360"/>
      <c r="JCJ360"/>
      <c r="JCK360"/>
      <c r="JCL360"/>
      <c r="JCM360"/>
      <c r="JCN360"/>
      <c r="JCO360"/>
      <c r="JCP360"/>
      <c r="JCQ360"/>
      <c r="JCR360"/>
      <c r="JCS360"/>
      <c r="JCT360"/>
      <c r="JCU360"/>
      <c r="JCV360"/>
      <c r="JCW360"/>
      <c r="JCX360"/>
      <c r="JCY360"/>
      <c r="JCZ360"/>
      <c r="JDA360"/>
      <c r="JDB360"/>
      <c r="JDC360"/>
      <c r="JDD360"/>
      <c r="JDE360"/>
      <c r="JDF360"/>
      <c r="JDG360"/>
      <c r="JDH360"/>
      <c r="JDI360"/>
      <c r="JDJ360"/>
      <c r="JDK360"/>
      <c r="JDL360"/>
      <c r="JDM360"/>
      <c r="JDN360"/>
      <c r="JDO360"/>
      <c r="JDP360"/>
      <c r="JDQ360"/>
      <c r="JDR360"/>
      <c r="JDS360"/>
      <c r="JDT360"/>
      <c r="JDU360"/>
      <c r="JDV360"/>
      <c r="JDW360"/>
      <c r="JDX360"/>
      <c r="JDY360"/>
      <c r="JDZ360"/>
      <c r="JEA360"/>
      <c r="JEB360"/>
      <c r="JEC360"/>
      <c r="JED360"/>
      <c r="JEE360"/>
      <c r="JEF360"/>
      <c r="JEG360"/>
      <c r="JEH360"/>
      <c r="JEI360"/>
      <c r="JEJ360"/>
      <c r="JEK360"/>
      <c r="JEL360"/>
      <c r="JEM360"/>
      <c r="JEN360"/>
      <c r="JEO360"/>
      <c r="JEP360"/>
      <c r="JEQ360"/>
      <c r="JER360"/>
      <c r="JES360"/>
      <c r="JET360"/>
      <c r="JEU360"/>
      <c r="JEV360"/>
      <c r="JEW360"/>
      <c r="JEX360"/>
      <c r="JEY360"/>
      <c r="JEZ360"/>
      <c r="JFA360"/>
      <c r="JFB360"/>
      <c r="JFC360"/>
      <c r="JFD360"/>
      <c r="JFE360"/>
      <c r="JFF360"/>
      <c r="JFG360"/>
      <c r="JFH360"/>
      <c r="JFI360"/>
      <c r="JFJ360"/>
      <c r="JFK360"/>
      <c r="JFL360"/>
      <c r="JFM360"/>
      <c r="JFN360"/>
      <c r="JFO360"/>
      <c r="JFP360"/>
      <c r="JFQ360"/>
      <c r="JFR360"/>
      <c r="JFS360"/>
      <c r="JFT360"/>
      <c r="JFU360"/>
      <c r="JFV360"/>
      <c r="JFW360"/>
      <c r="JFX360"/>
      <c r="JFY360"/>
      <c r="JFZ360"/>
      <c r="JGA360"/>
      <c r="JGB360"/>
      <c r="JGC360"/>
      <c r="JGD360"/>
      <c r="JGE360"/>
      <c r="JGF360"/>
      <c r="JGG360"/>
      <c r="JGH360"/>
      <c r="JGI360"/>
      <c r="JGJ360"/>
      <c r="JGK360"/>
      <c r="JGL360"/>
      <c r="JGM360"/>
      <c r="JGN360"/>
      <c r="JGO360"/>
      <c r="JGP360"/>
      <c r="JGQ360"/>
      <c r="JGR360"/>
      <c r="JGS360"/>
      <c r="JGT360"/>
      <c r="JGU360"/>
      <c r="JGV360"/>
      <c r="JGW360"/>
      <c r="JGX360"/>
      <c r="JGY360"/>
      <c r="JGZ360"/>
      <c r="JHA360"/>
      <c r="JHB360"/>
      <c r="JHC360"/>
      <c r="JHD360"/>
      <c r="JHE360"/>
      <c r="JHF360"/>
      <c r="JHG360"/>
      <c r="JHH360"/>
      <c r="JHI360"/>
      <c r="JHJ360"/>
      <c r="JHK360"/>
      <c r="JHL360"/>
      <c r="JHM360"/>
      <c r="JHN360"/>
      <c r="JHO360"/>
      <c r="JHP360"/>
      <c r="JHQ360"/>
      <c r="JHR360"/>
      <c r="JHS360"/>
      <c r="JHT360"/>
      <c r="JHU360"/>
      <c r="JHV360"/>
      <c r="JHW360"/>
      <c r="JHX360"/>
      <c r="JHY360"/>
      <c r="JHZ360"/>
      <c r="JIA360"/>
      <c r="JIB360"/>
      <c r="JIC360"/>
      <c r="JID360"/>
      <c r="JIE360"/>
      <c r="JIF360"/>
      <c r="JIG360"/>
      <c r="JIH360"/>
      <c r="JII360"/>
      <c r="JIJ360"/>
      <c r="JIK360"/>
      <c r="JIL360"/>
      <c r="JIM360"/>
      <c r="JIN360"/>
      <c r="JIO360"/>
      <c r="JIP360"/>
      <c r="JIQ360"/>
      <c r="JIR360"/>
      <c r="JIS360"/>
      <c r="JIT360"/>
      <c r="JIU360"/>
      <c r="JIV360"/>
      <c r="JIW360"/>
      <c r="JIX360"/>
      <c r="JIY360"/>
      <c r="JIZ360"/>
      <c r="JJA360"/>
      <c r="JJB360"/>
      <c r="JJC360"/>
      <c r="JJD360"/>
      <c r="JJE360"/>
      <c r="JJF360"/>
      <c r="JJG360"/>
      <c r="JJH360"/>
      <c r="JJI360"/>
      <c r="JJJ360"/>
      <c r="JJK360"/>
      <c r="JJL360"/>
      <c r="JJM360"/>
      <c r="JJN360"/>
      <c r="JJO360"/>
      <c r="JJP360"/>
      <c r="JJQ360"/>
      <c r="JJR360"/>
      <c r="JJS360"/>
      <c r="JJT360"/>
      <c r="JJU360"/>
      <c r="JJV360"/>
      <c r="JJW360"/>
      <c r="JJX360"/>
      <c r="JJY360"/>
      <c r="JJZ360"/>
      <c r="JKA360"/>
      <c r="JKB360"/>
      <c r="JKC360"/>
      <c r="JKD360"/>
      <c r="JKE360"/>
      <c r="JKF360"/>
      <c r="JKG360"/>
      <c r="JKH360"/>
      <c r="JKI360"/>
      <c r="JKJ360"/>
      <c r="JKK360"/>
      <c r="JKL360"/>
      <c r="JKM360"/>
      <c r="JKN360"/>
      <c r="JKO360"/>
      <c r="JKP360"/>
      <c r="JKQ360"/>
      <c r="JKR360"/>
      <c r="JKS360"/>
      <c r="JKT360"/>
      <c r="JKU360"/>
      <c r="JKV360"/>
      <c r="JKW360"/>
      <c r="JKX360"/>
      <c r="JKY360"/>
      <c r="JKZ360"/>
      <c r="JLA360"/>
      <c r="JLB360"/>
      <c r="JLC360"/>
      <c r="JLD360"/>
      <c r="JLE360"/>
      <c r="JLF360"/>
      <c r="JLG360"/>
      <c r="JLH360"/>
      <c r="JLI360"/>
      <c r="JLJ360"/>
      <c r="JLK360"/>
      <c r="JLL360"/>
      <c r="JLM360"/>
      <c r="JLN360"/>
      <c r="JLO360"/>
      <c r="JLP360"/>
      <c r="JLQ360"/>
      <c r="JLR360"/>
      <c r="JLS360"/>
      <c r="JLT360"/>
      <c r="JLU360"/>
      <c r="JLV360"/>
      <c r="JLW360"/>
      <c r="JLX360"/>
      <c r="JLY360"/>
      <c r="JLZ360"/>
      <c r="JMA360"/>
      <c r="JMB360"/>
      <c r="JMC360"/>
      <c r="JMD360"/>
      <c r="JME360"/>
      <c r="JMF360"/>
      <c r="JMG360"/>
      <c r="JMH360"/>
      <c r="JMI360"/>
      <c r="JMJ360"/>
      <c r="JMK360"/>
      <c r="JML360"/>
      <c r="JMM360"/>
      <c r="JMN360"/>
      <c r="JMO360"/>
      <c r="JMP360"/>
      <c r="JMQ360"/>
      <c r="JMR360"/>
      <c r="JMS360"/>
      <c r="JMT360"/>
      <c r="JMU360"/>
      <c r="JMV360"/>
      <c r="JMW360"/>
      <c r="JMX360"/>
      <c r="JMY360"/>
      <c r="JMZ360"/>
      <c r="JNA360"/>
      <c r="JNB360"/>
      <c r="JNC360"/>
      <c r="JND360"/>
      <c r="JNE360"/>
      <c r="JNF360"/>
      <c r="JNG360"/>
      <c r="JNH360"/>
      <c r="JNI360"/>
      <c r="JNJ360"/>
      <c r="JNK360"/>
      <c r="JNL360"/>
      <c r="JNM360"/>
      <c r="JNN360"/>
      <c r="JNO360"/>
      <c r="JNP360"/>
      <c r="JNQ360"/>
      <c r="JNR360"/>
      <c r="JNS360"/>
      <c r="JNT360"/>
      <c r="JNU360"/>
      <c r="JNV360"/>
      <c r="JNW360"/>
      <c r="JNX360"/>
      <c r="JNY360"/>
      <c r="JNZ360"/>
      <c r="JOA360"/>
      <c r="JOB360"/>
      <c r="JOC360"/>
      <c r="JOD360"/>
      <c r="JOE360"/>
      <c r="JOF360"/>
      <c r="JOG360"/>
      <c r="JOH360"/>
      <c r="JOI360"/>
      <c r="JOJ360"/>
      <c r="JOK360"/>
      <c r="JOL360"/>
      <c r="JOM360"/>
      <c r="JON360"/>
      <c r="JOO360"/>
      <c r="JOP360"/>
      <c r="JOQ360"/>
      <c r="JOR360"/>
      <c r="JOS360"/>
      <c r="JOT360"/>
      <c r="JOU360"/>
      <c r="JOV360"/>
      <c r="JOW360"/>
      <c r="JOX360"/>
      <c r="JOY360"/>
      <c r="JOZ360"/>
      <c r="JPA360"/>
      <c r="JPB360"/>
      <c r="JPC360"/>
      <c r="JPD360"/>
      <c r="JPE360"/>
      <c r="JPF360"/>
      <c r="JPG360"/>
      <c r="JPH360"/>
      <c r="JPI360"/>
      <c r="JPJ360"/>
      <c r="JPK360"/>
      <c r="JPL360"/>
      <c r="JPM360"/>
      <c r="JPN360"/>
      <c r="JPO360"/>
      <c r="JPP360"/>
      <c r="JPQ360"/>
      <c r="JPR360"/>
      <c r="JPS360"/>
      <c r="JPT360"/>
      <c r="JPU360"/>
      <c r="JPV360"/>
      <c r="JPW360"/>
      <c r="JPX360"/>
      <c r="JPY360"/>
      <c r="JPZ360"/>
      <c r="JQA360"/>
      <c r="JQB360"/>
      <c r="JQC360"/>
      <c r="JQD360"/>
      <c r="JQE360"/>
      <c r="JQF360"/>
      <c r="JQG360"/>
      <c r="JQH360"/>
      <c r="JQI360"/>
      <c r="JQJ360"/>
      <c r="JQK360"/>
      <c r="JQL360"/>
      <c r="JQM360"/>
      <c r="JQN360"/>
      <c r="JQO360"/>
      <c r="JQP360"/>
      <c r="JQQ360"/>
      <c r="JQR360"/>
      <c r="JQS360"/>
      <c r="JQT360"/>
      <c r="JQU360"/>
      <c r="JQV360"/>
      <c r="JQW360"/>
      <c r="JQX360"/>
      <c r="JQY360"/>
      <c r="JQZ360"/>
      <c r="JRA360"/>
      <c r="JRB360"/>
      <c r="JRC360"/>
      <c r="JRD360"/>
      <c r="JRE360"/>
      <c r="JRF360"/>
      <c r="JRG360"/>
      <c r="JRH360"/>
      <c r="JRI360"/>
      <c r="JRJ360"/>
      <c r="JRK360"/>
      <c r="JRL360"/>
      <c r="JRM360"/>
      <c r="JRN360"/>
      <c r="JRO360"/>
      <c r="JRP360"/>
      <c r="JRQ360"/>
      <c r="JRR360"/>
      <c r="JRS360"/>
      <c r="JRT360"/>
      <c r="JRU360"/>
      <c r="JRV360"/>
      <c r="JRW360"/>
      <c r="JRX360"/>
      <c r="JRY360"/>
      <c r="JRZ360"/>
      <c r="JSA360"/>
      <c r="JSB360"/>
      <c r="JSC360"/>
      <c r="JSD360"/>
      <c r="JSE360"/>
      <c r="JSF360"/>
      <c r="JSG360"/>
      <c r="JSH360"/>
      <c r="JSI360"/>
      <c r="JSJ360"/>
      <c r="JSK360"/>
      <c r="JSL360"/>
      <c r="JSM360"/>
      <c r="JSN360"/>
      <c r="JSO360"/>
      <c r="JSP360"/>
      <c r="JSQ360"/>
      <c r="JSR360"/>
      <c r="JSS360"/>
      <c r="JST360"/>
      <c r="JSU360"/>
      <c r="JSV360"/>
      <c r="JSW360"/>
      <c r="JSX360"/>
      <c r="JSY360"/>
      <c r="JSZ360"/>
      <c r="JTA360"/>
      <c r="JTB360"/>
      <c r="JTC360"/>
      <c r="JTD360"/>
      <c r="JTE360"/>
      <c r="JTF360"/>
      <c r="JTG360"/>
      <c r="JTH360"/>
      <c r="JTI360"/>
      <c r="JTJ360"/>
      <c r="JTK360"/>
      <c r="JTL360"/>
      <c r="JTM360"/>
      <c r="JTN360"/>
      <c r="JTO360"/>
      <c r="JTP360"/>
      <c r="JTQ360"/>
      <c r="JTR360"/>
      <c r="JTS360"/>
      <c r="JTT360"/>
      <c r="JTU360"/>
      <c r="JTV360"/>
      <c r="JTW360"/>
      <c r="JTX360"/>
      <c r="JTY360"/>
      <c r="JTZ360"/>
      <c r="JUA360"/>
      <c r="JUB360"/>
      <c r="JUC360"/>
      <c r="JUD360"/>
      <c r="JUE360"/>
      <c r="JUF360"/>
      <c r="JUG360"/>
      <c r="JUH360"/>
      <c r="JUI360"/>
      <c r="JUJ360"/>
      <c r="JUK360"/>
      <c r="JUL360"/>
      <c r="JUM360"/>
      <c r="JUN360"/>
      <c r="JUO360"/>
      <c r="JUP360"/>
      <c r="JUQ360"/>
      <c r="JUR360"/>
      <c r="JUS360"/>
      <c r="JUT360"/>
      <c r="JUU360"/>
      <c r="JUV360"/>
      <c r="JUW360"/>
      <c r="JUX360"/>
      <c r="JUY360"/>
      <c r="JUZ360"/>
      <c r="JVA360"/>
      <c r="JVB360"/>
      <c r="JVC360"/>
      <c r="JVD360"/>
      <c r="JVE360"/>
      <c r="JVF360"/>
      <c r="JVG360"/>
      <c r="JVH360"/>
      <c r="JVI360"/>
      <c r="JVJ360"/>
      <c r="JVK360"/>
      <c r="JVL360"/>
      <c r="JVM360"/>
      <c r="JVN360"/>
      <c r="JVO360"/>
      <c r="JVP360"/>
      <c r="JVQ360"/>
      <c r="JVR360"/>
      <c r="JVS360"/>
      <c r="JVT360"/>
      <c r="JVU360"/>
      <c r="JVV360"/>
      <c r="JVW360"/>
      <c r="JVX360"/>
      <c r="JVY360"/>
      <c r="JVZ360"/>
      <c r="JWA360"/>
      <c r="JWB360"/>
      <c r="JWC360"/>
      <c r="JWD360"/>
      <c r="JWE360"/>
      <c r="JWF360"/>
      <c r="JWG360"/>
      <c r="JWH360"/>
      <c r="JWI360"/>
      <c r="JWJ360"/>
      <c r="JWK360"/>
      <c r="JWL360"/>
      <c r="JWM360"/>
      <c r="JWN360"/>
      <c r="JWO360"/>
      <c r="JWP360"/>
      <c r="JWQ360"/>
      <c r="JWR360"/>
      <c r="JWS360"/>
      <c r="JWT360"/>
      <c r="JWU360"/>
      <c r="JWV360"/>
      <c r="JWW360"/>
      <c r="JWX360"/>
      <c r="JWY360"/>
      <c r="JWZ360"/>
      <c r="JXA360"/>
      <c r="JXB360"/>
      <c r="JXC360"/>
      <c r="JXD360"/>
      <c r="JXE360"/>
      <c r="JXF360"/>
      <c r="JXG360"/>
      <c r="JXH360"/>
      <c r="JXI360"/>
      <c r="JXJ360"/>
      <c r="JXK360"/>
      <c r="JXL360"/>
      <c r="JXM360"/>
      <c r="JXN360"/>
      <c r="JXO360"/>
      <c r="JXP360"/>
      <c r="JXQ360"/>
      <c r="JXR360"/>
      <c r="JXS360"/>
      <c r="JXT360"/>
      <c r="JXU360"/>
      <c r="JXV360"/>
      <c r="JXW360"/>
      <c r="JXX360"/>
      <c r="JXY360"/>
      <c r="JXZ360"/>
      <c r="JYA360"/>
      <c r="JYB360"/>
      <c r="JYC360"/>
      <c r="JYD360"/>
      <c r="JYE360"/>
      <c r="JYF360"/>
      <c r="JYG360"/>
      <c r="JYH360"/>
      <c r="JYI360"/>
      <c r="JYJ360"/>
      <c r="JYK360"/>
      <c r="JYL360"/>
      <c r="JYM360"/>
      <c r="JYN360"/>
      <c r="JYO360"/>
      <c r="JYP360"/>
      <c r="JYQ360"/>
      <c r="JYR360"/>
      <c r="JYS360"/>
      <c r="JYT360"/>
      <c r="JYU360"/>
      <c r="JYV360"/>
      <c r="JYW360"/>
      <c r="JYX360"/>
      <c r="JYY360"/>
      <c r="JYZ360"/>
      <c r="JZA360"/>
      <c r="JZB360"/>
      <c r="JZC360"/>
      <c r="JZD360"/>
      <c r="JZE360"/>
      <c r="JZF360"/>
      <c r="JZG360"/>
      <c r="JZH360"/>
      <c r="JZI360"/>
      <c r="JZJ360"/>
      <c r="JZK360"/>
      <c r="JZL360"/>
      <c r="JZM360"/>
      <c r="JZN360"/>
      <c r="JZO360"/>
      <c r="JZP360"/>
      <c r="JZQ360"/>
      <c r="JZR360"/>
      <c r="JZS360"/>
      <c r="JZT360"/>
      <c r="JZU360"/>
      <c r="JZV360"/>
      <c r="JZW360"/>
      <c r="JZX360"/>
      <c r="JZY360"/>
      <c r="JZZ360"/>
      <c r="KAA360"/>
      <c r="KAB360"/>
      <c r="KAC360"/>
      <c r="KAD360"/>
      <c r="KAE360"/>
      <c r="KAF360"/>
      <c r="KAG360"/>
      <c r="KAH360"/>
      <c r="KAI360"/>
      <c r="KAJ360"/>
      <c r="KAK360"/>
      <c r="KAL360"/>
      <c r="KAM360"/>
      <c r="KAN360"/>
      <c r="KAO360"/>
      <c r="KAP360"/>
      <c r="KAQ360"/>
      <c r="KAR360"/>
      <c r="KAS360"/>
      <c r="KAT360"/>
      <c r="KAU360"/>
      <c r="KAV360"/>
      <c r="KAW360"/>
      <c r="KAX360"/>
      <c r="KAY360"/>
      <c r="KAZ360"/>
      <c r="KBA360"/>
      <c r="KBB360"/>
      <c r="KBC360"/>
      <c r="KBD360"/>
      <c r="KBE360"/>
      <c r="KBF360"/>
      <c r="KBG360"/>
      <c r="KBH360"/>
      <c r="KBI360"/>
      <c r="KBJ360"/>
      <c r="KBK360"/>
      <c r="KBL360"/>
      <c r="KBM360"/>
      <c r="KBN360"/>
      <c r="KBO360"/>
      <c r="KBP360"/>
      <c r="KBQ360"/>
      <c r="KBR360"/>
      <c r="KBS360"/>
      <c r="KBT360"/>
      <c r="KBU360"/>
      <c r="KBV360"/>
      <c r="KBW360"/>
      <c r="KBX360"/>
      <c r="KBY360"/>
      <c r="KBZ360"/>
      <c r="KCA360"/>
      <c r="KCB360"/>
      <c r="KCC360"/>
      <c r="KCD360"/>
      <c r="KCE360"/>
      <c r="KCF360"/>
      <c r="KCG360"/>
      <c r="KCH360"/>
      <c r="KCI360"/>
      <c r="KCJ360"/>
      <c r="KCK360"/>
      <c r="KCL360"/>
      <c r="KCM360"/>
      <c r="KCN360"/>
      <c r="KCO360"/>
      <c r="KCP360"/>
      <c r="KCQ360"/>
      <c r="KCR360"/>
      <c r="KCS360"/>
      <c r="KCT360"/>
      <c r="KCU360"/>
      <c r="KCV360"/>
      <c r="KCW360"/>
      <c r="KCX360"/>
      <c r="KCY360"/>
      <c r="KCZ360"/>
      <c r="KDA360"/>
      <c r="KDB360"/>
      <c r="KDC360"/>
      <c r="KDD360"/>
      <c r="KDE360"/>
      <c r="KDF360"/>
      <c r="KDG360"/>
      <c r="KDH360"/>
      <c r="KDI360"/>
      <c r="KDJ360"/>
      <c r="KDK360"/>
      <c r="KDL360"/>
      <c r="KDM360"/>
      <c r="KDN360"/>
      <c r="KDO360"/>
      <c r="KDP360"/>
      <c r="KDQ360"/>
      <c r="KDR360"/>
      <c r="KDS360"/>
      <c r="KDT360"/>
      <c r="KDU360"/>
      <c r="KDV360"/>
      <c r="KDW360"/>
      <c r="KDX360"/>
      <c r="KDY360"/>
      <c r="KDZ360"/>
      <c r="KEA360"/>
      <c r="KEB360"/>
      <c r="KEC360"/>
      <c r="KED360"/>
      <c r="KEE360"/>
      <c r="KEF360"/>
      <c r="KEG360"/>
      <c r="KEH360"/>
      <c r="KEI360"/>
      <c r="KEJ360"/>
      <c r="KEK360"/>
      <c r="KEL360"/>
      <c r="KEM360"/>
      <c r="KEN360"/>
      <c r="KEO360"/>
      <c r="KEP360"/>
      <c r="KEQ360"/>
      <c r="KER360"/>
      <c r="KES360"/>
      <c r="KET360"/>
      <c r="KEU360"/>
      <c r="KEV360"/>
      <c r="KEW360"/>
      <c r="KEX360"/>
      <c r="KEY360"/>
      <c r="KEZ360"/>
      <c r="KFA360"/>
      <c r="KFB360"/>
      <c r="KFC360"/>
      <c r="KFD360"/>
      <c r="KFE360"/>
      <c r="KFF360"/>
      <c r="KFG360"/>
      <c r="KFH360"/>
      <c r="KFI360"/>
      <c r="KFJ360"/>
      <c r="KFK360"/>
      <c r="KFL360"/>
      <c r="KFM360"/>
      <c r="KFN360"/>
      <c r="KFO360"/>
      <c r="KFP360"/>
      <c r="KFQ360"/>
      <c r="KFR360"/>
      <c r="KFS360"/>
      <c r="KFT360"/>
      <c r="KFU360"/>
      <c r="KFV360"/>
      <c r="KFW360"/>
      <c r="KFX360"/>
      <c r="KFY360"/>
      <c r="KFZ360"/>
      <c r="KGA360"/>
      <c r="KGB360"/>
      <c r="KGC360"/>
      <c r="KGD360"/>
      <c r="KGE360"/>
      <c r="KGF360"/>
      <c r="KGG360"/>
      <c r="KGH360"/>
      <c r="KGI360"/>
      <c r="KGJ360"/>
      <c r="KGK360"/>
      <c r="KGL360"/>
      <c r="KGM360"/>
      <c r="KGN360"/>
      <c r="KGO360"/>
      <c r="KGP360"/>
      <c r="KGQ360"/>
      <c r="KGR360"/>
      <c r="KGS360"/>
      <c r="KGT360"/>
      <c r="KGU360"/>
      <c r="KGV360"/>
      <c r="KGW360"/>
      <c r="KGX360"/>
      <c r="KGY360"/>
      <c r="KGZ360"/>
      <c r="KHA360"/>
      <c r="KHB360"/>
      <c r="KHC360"/>
      <c r="KHD360"/>
      <c r="KHE360"/>
      <c r="KHF360"/>
      <c r="KHG360"/>
      <c r="KHH360"/>
      <c r="KHI360"/>
      <c r="KHJ360"/>
      <c r="KHK360"/>
      <c r="KHL360"/>
      <c r="KHM360"/>
      <c r="KHN360"/>
      <c r="KHO360"/>
      <c r="KHP360"/>
      <c r="KHQ360"/>
      <c r="KHR360"/>
      <c r="KHS360"/>
      <c r="KHT360"/>
      <c r="KHU360"/>
      <c r="KHV360"/>
      <c r="KHW360"/>
      <c r="KHX360"/>
      <c r="KHY360"/>
      <c r="KHZ360"/>
      <c r="KIA360"/>
      <c r="KIB360"/>
      <c r="KIC360"/>
      <c r="KID360"/>
      <c r="KIE360"/>
      <c r="KIF360"/>
      <c r="KIG360"/>
      <c r="KIH360"/>
      <c r="KII360"/>
      <c r="KIJ360"/>
      <c r="KIK360"/>
      <c r="KIL360"/>
      <c r="KIM360"/>
      <c r="KIN360"/>
      <c r="KIO360"/>
      <c r="KIP360"/>
      <c r="KIQ360"/>
      <c r="KIR360"/>
      <c r="KIS360"/>
      <c r="KIT360"/>
      <c r="KIU360"/>
      <c r="KIV360"/>
      <c r="KIW360"/>
      <c r="KIX360"/>
      <c r="KIY360"/>
      <c r="KIZ360"/>
      <c r="KJA360"/>
      <c r="KJB360"/>
      <c r="KJC360"/>
      <c r="KJD360"/>
      <c r="KJE360"/>
      <c r="KJF360"/>
      <c r="KJG360"/>
      <c r="KJH360"/>
      <c r="KJI360"/>
      <c r="KJJ360"/>
      <c r="KJK360"/>
      <c r="KJL360"/>
      <c r="KJM360"/>
      <c r="KJN360"/>
      <c r="KJO360"/>
      <c r="KJP360"/>
      <c r="KJQ360"/>
      <c r="KJR360"/>
      <c r="KJS360"/>
      <c r="KJT360"/>
      <c r="KJU360"/>
      <c r="KJV360"/>
      <c r="KJW360"/>
      <c r="KJX360"/>
      <c r="KJY360"/>
      <c r="KJZ360"/>
      <c r="KKA360"/>
      <c r="KKB360"/>
      <c r="KKC360"/>
      <c r="KKD360"/>
      <c r="KKE360"/>
      <c r="KKF360"/>
      <c r="KKG360"/>
      <c r="KKH360"/>
      <c r="KKI360"/>
      <c r="KKJ360"/>
      <c r="KKK360"/>
      <c r="KKL360"/>
      <c r="KKM360"/>
      <c r="KKN360"/>
      <c r="KKO360"/>
      <c r="KKP360"/>
      <c r="KKQ360"/>
      <c r="KKR360"/>
      <c r="KKS360"/>
      <c r="KKT360"/>
      <c r="KKU360"/>
      <c r="KKV360"/>
      <c r="KKW360"/>
      <c r="KKX360"/>
      <c r="KKY360"/>
      <c r="KKZ360"/>
      <c r="KLA360"/>
      <c r="KLB360"/>
      <c r="KLC360"/>
      <c r="KLD360"/>
      <c r="KLE360"/>
      <c r="KLF360"/>
      <c r="KLG360"/>
      <c r="KLH360"/>
      <c r="KLI360"/>
      <c r="KLJ360"/>
      <c r="KLK360"/>
      <c r="KLL360"/>
      <c r="KLM360"/>
      <c r="KLN360"/>
      <c r="KLO360"/>
      <c r="KLP360"/>
      <c r="KLQ360"/>
      <c r="KLR360"/>
      <c r="KLS360"/>
      <c r="KLT360"/>
      <c r="KLU360"/>
      <c r="KLV360"/>
      <c r="KLW360"/>
      <c r="KLX360"/>
      <c r="KLY360"/>
      <c r="KLZ360"/>
      <c r="KMA360"/>
      <c r="KMB360"/>
      <c r="KMC360"/>
      <c r="KMD360"/>
      <c r="KME360"/>
      <c r="KMF360"/>
      <c r="KMG360"/>
      <c r="KMH360"/>
      <c r="KMI360"/>
      <c r="KMJ360"/>
      <c r="KMK360"/>
      <c r="KML360"/>
      <c r="KMM360"/>
      <c r="KMN360"/>
      <c r="KMO360"/>
      <c r="KMP360"/>
      <c r="KMQ360"/>
      <c r="KMR360"/>
      <c r="KMS360"/>
      <c r="KMT360"/>
      <c r="KMU360"/>
      <c r="KMV360"/>
      <c r="KMW360"/>
      <c r="KMX360"/>
      <c r="KMY360"/>
      <c r="KMZ360"/>
      <c r="KNA360"/>
      <c r="KNB360"/>
      <c r="KNC360"/>
      <c r="KND360"/>
      <c r="KNE360"/>
      <c r="KNF360"/>
      <c r="KNG360"/>
      <c r="KNH360"/>
      <c r="KNI360"/>
      <c r="KNJ360"/>
      <c r="KNK360"/>
      <c r="KNL360"/>
      <c r="KNM360"/>
      <c r="KNN360"/>
      <c r="KNO360"/>
      <c r="KNP360"/>
      <c r="KNQ360"/>
      <c r="KNR360"/>
      <c r="KNS360"/>
      <c r="KNT360"/>
      <c r="KNU360"/>
      <c r="KNV360"/>
      <c r="KNW360"/>
      <c r="KNX360"/>
      <c r="KNY360"/>
      <c r="KNZ360"/>
      <c r="KOA360"/>
      <c r="KOB360"/>
      <c r="KOC360"/>
      <c r="KOD360"/>
      <c r="KOE360"/>
      <c r="KOF360"/>
      <c r="KOG360"/>
      <c r="KOH360"/>
      <c r="KOI360"/>
      <c r="KOJ360"/>
      <c r="KOK360"/>
      <c r="KOL360"/>
      <c r="KOM360"/>
      <c r="KON360"/>
      <c r="KOO360"/>
      <c r="KOP360"/>
      <c r="KOQ360"/>
      <c r="KOR360"/>
      <c r="KOS360"/>
      <c r="KOT360"/>
      <c r="KOU360"/>
      <c r="KOV360"/>
      <c r="KOW360"/>
      <c r="KOX360"/>
      <c r="KOY360"/>
      <c r="KOZ360"/>
      <c r="KPA360"/>
      <c r="KPB360"/>
      <c r="KPC360"/>
      <c r="KPD360"/>
      <c r="KPE360"/>
      <c r="KPF360"/>
      <c r="KPG360"/>
      <c r="KPH360"/>
      <c r="KPI360"/>
      <c r="KPJ360"/>
      <c r="KPK360"/>
      <c r="KPL360"/>
      <c r="KPM360"/>
      <c r="KPN360"/>
      <c r="KPO360"/>
      <c r="KPP360"/>
      <c r="KPQ360"/>
      <c r="KPR360"/>
      <c r="KPS360"/>
      <c r="KPT360"/>
      <c r="KPU360"/>
      <c r="KPV360"/>
      <c r="KPW360"/>
      <c r="KPX360"/>
      <c r="KPY360"/>
      <c r="KPZ360"/>
      <c r="KQA360"/>
      <c r="KQB360"/>
      <c r="KQC360"/>
      <c r="KQD360"/>
      <c r="KQE360"/>
      <c r="KQF360"/>
      <c r="KQG360"/>
      <c r="KQH360"/>
      <c r="KQI360"/>
      <c r="KQJ360"/>
      <c r="KQK360"/>
      <c r="KQL360"/>
      <c r="KQM360"/>
      <c r="KQN360"/>
      <c r="KQO360"/>
      <c r="KQP360"/>
      <c r="KQQ360"/>
      <c r="KQR360"/>
      <c r="KQS360"/>
      <c r="KQT360"/>
      <c r="KQU360"/>
      <c r="KQV360"/>
      <c r="KQW360"/>
      <c r="KQX360"/>
      <c r="KQY360"/>
      <c r="KQZ360"/>
      <c r="KRA360"/>
      <c r="KRB360"/>
      <c r="KRC360"/>
      <c r="KRD360"/>
      <c r="KRE360"/>
      <c r="KRF360"/>
      <c r="KRG360"/>
      <c r="KRH360"/>
      <c r="KRI360"/>
      <c r="KRJ360"/>
      <c r="KRK360"/>
      <c r="KRL360"/>
      <c r="KRM360"/>
      <c r="KRN360"/>
      <c r="KRO360"/>
      <c r="KRP360"/>
      <c r="KRQ360"/>
      <c r="KRR360"/>
      <c r="KRS360"/>
      <c r="KRT360"/>
      <c r="KRU360"/>
      <c r="KRV360"/>
      <c r="KRW360"/>
      <c r="KRX360"/>
      <c r="KRY360"/>
      <c r="KRZ360"/>
      <c r="KSA360"/>
      <c r="KSB360"/>
      <c r="KSC360"/>
      <c r="KSD360"/>
      <c r="KSE360"/>
      <c r="KSF360"/>
      <c r="KSG360"/>
      <c r="KSH360"/>
      <c r="KSI360"/>
      <c r="KSJ360"/>
      <c r="KSK360"/>
      <c r="KSL360"/>
      <c r="KSM360"/>
      <c r="KSN360"/>
      <c r="KSO360"/>
      <c r="KSP360"/>
      <c r="KSQ360"/>
      <c r="KSR360"/>
      <c r="KSS360"/>
      <c r="KST360"/>
      <c r="KSU360"/>
      <c r="KSV360"/>
      <c r="KSW360"/>
      <c r="KSX360"/>
      <c r="KSY360"/>
      <c r="KSZ360"/>
      <c r="KTA360"/>
      <c r="KTB360"/>
      <c r="KTC360"/>
      <c r="KTD360"/>
      <c r="KTE360"/>
      <c r="KTF360"/>
      <c r="KTG360"/>
      <c r="KTH360"/>
      <c r="KTI360"/>
      <c r="KTJ360"/>
      <c r="KTK360"/>
      <c r="KTL360"/>
      <c r="KTM360"/>
      <c r="KTN360"/>
      <c r="KTO360"/>
      <c r="KTP360"/>
      <c r="KTQ360"/>
      <c r="KTR360"/>
      <c r="KTS360"/>
      <c r="KTT360"/>
      <c r="KTU360"/>
      <c r="KTV360"/>
      <c r="KTW360"/>
      <c r="KTX360"/>
      <c r="KTY360"/>
      <c r="KTZ360"/>
      <c r="KUA360"/>
      <c r="KUB360"/>
      <c r="KUC360"/>
      <c r="KUD360"/>
      <c r="KUE360"/>
      <c r="KUF360"/>
      <c r="KUG360"/>
      <c r="KUH360"/>
      <c r="KUI360"/>
      <c r="KUJ360"/>
      <c r="KUK360"/>
      <c r="KUL360"/>
      <c r="KUM360"/>
      <c r="KUN360"/>
      <c r="KUO360"/>
      <c r="KUP360"/>
      <c r="KUQ360"/>
      <c r="KUR360"/>
      <c r="KUS360"/>
      <c r="KUT360"/>
      <c r="KUU360"/>
      <c r="KUV360"/>
      <c r="KUW360"/>
      <c r="KUX360"/>
      <c r="KUY360"/>
      <c r="KUZ360"/>
      <c r="KVA360"/>
      <c r="KVB360"/>
      <c r="KVC360"/>
      <c r="KVD360"/>
      <c r="KVE360"/>
      <c r="KVF360"/>
      <c r="KVG360"/>
      <c r="KVH360"/>
      <c r="KVI360"/>
      <c r="KVJ360"/>
      <c r="KVK360"/>
      <c r="KVL360"/>
      <c r="KVM360"/>
      <c r="KVN360"/>
      <c r="KVO360"/>
      <c r="KVP360"/>
      <c r="KVQ360"/>
      <c r="KVR360"/>
      <c r="KVS360"/>
      <c r="KVT360"/>
      <c r="KVU360"/>
      <c r="KVV360"/>
      <c r="KVW360"/>
      <c r="KVX360"/>
      <c r="KVY360"/>
      <c r="KVZ360"/>
      <c r="KWA360"/>
      <c r="KWB360"/>
      <c r="KWC360"/>
      <c r="KWD360"/>
      <c r="KWE360"/>
      <c r="KWF360"/>
      <c r="KWG360"/>
      <c r="KWH360"/>
      <c r="KWI360"/>
      <c r="KWJ360"/>
      <c r="KWK360"/>
      <c r="KWL360"/>
      <c r="KWM360"/>
      <c r="KWN360"/>
      <c r="KWO360"/>
      <c r="KWP360"/>
      <c r="KWQ360"/>
      <c r="KWR360"/>
      <c r="KWS360"/>
      <c r="KWT360"/>
      <c r="KWU360"/>
      <c r="KWV360"/>
      <c r="KWW360"/>
      <c r="KWX360"/>
      <c r="KWY360"/>
      <c r="KWZ360"/>
      <c r="KXA360"/>
      <c r="KXB360"/>
      <c r="KXC360"/>
      <c r="KXD360"/>
      <c r="KXE360"/>
      <c r="KXF360"/>
      <c r="KXG360"/>
      <c r="KXH360"/>
      <c r="KXI360"/>
      <c r="KXJ360"/>
      <c r="KXK360"/>
      <c r="KXL360"/>
      <c r="KXM360"/>
      <c r="KXN360"/>
      <c r="KXO360"/>
      <c r="KXP360"/>
      <c r="KXQ360"/>
      <c r="KXR360"/>
      <c r="KXS360"/>
      <c r="KXT360"/>
      <c r="KXU360"/>
      <c r="KXV360"/>
      <c r="KXW360"/>
      <c r="KXX360"/>
      <c r="KXY360"/>
      <c r="KXZ360"/>
      <c r="KYA360"/>
      <c r="KYB360"/>
      <c r="KYC360"/>
      <c r="KYD360"/>
      <c r="KYE360"/>
      <c r="KYF360"/>
      <c r="KYG360"/>
      <c r="KYH360"/>
      <c r="KYI360"/>
      <c r="KYJ360"/>
      <c r="KYK360"/>
      <c r="KYL360"/>
      <c r="KYM360"/>
      <c r="KYN360"/>
      <c r="KYO360"/>
      <c r="KYP360"/>
      <c r="KYQ360"/>
      <c r="KYR360"/>
      <c r="KYS360"/>
      <c r="KYT360"/>
      <c r="KYU360"/>
      <c r="KYV360"/>
      <c r="KYW360"/>
      <c r="KYX360"/>
      <c r="KYY360"/>
      <c r="KYZ360"/>
      <c r="KZA360"/>
      <c r="KZB360"/>
      <c r="KZC360"/>
      <c r="KZD360"/>
      <c r="KZE360"/>
      <c r="KZF360"/>
      <c r="KZG360"/>
      <c r="KZH360"/>
      <c r="KZI360"/>
      <c r="KZJ360"/>
      <c r="KZK360"/>
      <c r="KZL360"/>
      <c r="KZM360"/>
      <c r="KZN360"/>
      <c r="KZO360"/>
      <c r="KZP360"/>
      <c r="KZQ360"/>
      <c r="KZR360"/>
      <c r="KZS360"/>
      <c r="KZT360"/>
      <c r="KZU360"/>
      <c r="KZV360"/>
      <c r="KZW360"/>
      <c r="KZX360"/>
      <c r="KZY360"/>
      <c r="KZZ360"/>
      <c r="LAA360"/>
      <c r="LAB360"/>
      <c r="LAC360"/>
      <c r="LAD360"/>
      <c r="LAE360"/>
      <c r="LAF360"/>
      <c r="LAG360"/>
      <c r="LAH360"/>
      <c r="LAI360"/>
      <c r="LAJ360"/>
      <c r="LAK360"/>
      <c r="LAL360"/>
      <c r="LAM360"/>
      <c r="LAN360"/>
      <c r="LAO360"/>
      <c r="LAP360"/>
      <c r="LAQ360"/>
      <c r="LAR360"/>
      <c r="LAS360"/>
      <c r="LAT360"/>
      <c r="LAU360"/>
      <c r="LAV360"/>
      <c r="LAW360"/>
      <c r="LAX360"/>
      <c r="LAY360"/>
      <c r="LAZ360"/>
      <c r="LBA360"/>
      <c r="LBB360"/>
      <c r="LBC360"/>
      <c r="LBD360"/>
      <c r="LBE360"/>
      <c r="LBF360"/>
      <c r="LBG360"/>
      <c r="LBH360"/>
      <c r="LBI360"/>
      <c r="LBJ360"/>
      <c r="LBK360"/>
      <c r="LBL360"/>
      <c r="LBM360"/>
      <c r="LBN360"/>
      <c r="LBO360"/>
      <c r="LBP360"/>
      <c r="LBQ360"/>
      <c r="LBR360"/>
      <c r="LBS360"/>
      <c r="LBT360"/>
      <c r="LBU360"/>
      <c r="LBV360"/>
      <c r="LBW360"/>
      <c r="LBX360"/>
      <c r="LBY360"/>
      <c r="LBZ360"/>
      <c r="LCA360"/>
      <c r="LCB360"/>
      <c r="LCC360"/>
      <c r="LCD360"/>
      <c r="LCE360"/>
      <c r="LCF360"/>
      <c r="LCG360"/>
      <c r="LCH360"/>
      <c r="LCI360"/>
      <c r="LCJ360"/>
      <c r="LCK360"/>
      <c r="LCL360"/>
      <c r="LCM360"/>
      <c r="LCN360"/>
      <c r="LCO360"/>
      <c r="LCP360"/>
      <c r="LCQ360"/>
      <c r="LCR360"/>
      <c r="LCS360"/>
      <c r="LCT360"/>
      <c r="LCU360"/>
      <c r="LCV360"/>
      <c r="LCW360"/>
      <c r="LCX360"/>
      <c r="LCY360"/>
      <c r="LCZ360"/>
      <c r="LDA360"/>
      <c r="LDB360"/>
      <c r="LDC360"/>
      <c r="LDD360"/>
      <c r="LDE360"/>
      <c r="LDF360"/>
      <c r="LDG360"/>
      <c r="LDH360"/>
      <c r="LDI360"/>
      <c r="LDJ360"/>
      <c r="LDK360"/>
      <c r="LDL360"/>
      <c r="LDM360"/>
      <c r="LDN360"/>
      <c r="LDO360"/>
      <c r="LDP360"/>
      <c r="LDQ360"/>
      <c r="LDR360"/>
      <c r="LDS360"/>
      <c r="LDT360"/>
      <c r="LDU360"/>
      <c r="LDV360"/>
      <c r="LDW360"/>
      <c r="LDX360"/>
      <c r="LDY360"/>
      <c r="LDZ360"/>
      <c r="LEA360"/>
      <c r="LEB360"/>
      <c r="LEC360"/>
      <c r="LED360"/>
      <c r="LEE360"/>
      <c r="LEF360"/>
      <c r="LEG360"/>
      <c r="LEH360"/>
      <c r="LEI360"/>
      <c r="LEJ360"/>
      <c r="LEK360"/>
      <c r="LEL360"/>
      <c r="LEM360"/>
      <c r="LEN360"/>
      <c r="LEO360"/>
      <c r="LEP360"/>
      <c r="LEQ360"/>
      <c r="LER360"/>
      <c r="LES360"/>
      <c r="LET360"/>
      <c r="LEU360"/>
      <c r="LEV360"/>
      <c r="LEW360"/>
      <c r="LEX360"/>
      <c r="LEY360"/>
      <c r="LEZ360"/>
      <c r="LFA360"/>
      <c r="LFB360"/>
      <c r="LFC360"/>
      <c r="LFD360"/>
      <c r="LFE360"/>
      <c r="LFF360"/>
      <c r="LFG360"/>
      <c r="LFH360"/>
      <c r="LFI360"/>
      <c r="LFJ360"/>
      <c r="LFK360"/>
      <c r="LFL360"/>
      <c r="LFM360"/>
      <c r="LFN360"/>
      <c r="LFO360"/>
      <c r="LFP360"/>
      <c r="LFQ360"/>
      <c r="LFR360"/>
      <c r="LFS360"/>
      <c r="LFT360"/>
      <c r="LFU360"/>
      <c r="LFV360"/>
      <c r="LFW360"/>
      <c r="LFX360"/>
      <c r="LFY360"/>
      <c r="LFZ360"/>
      <c r="LGA360"/>
      <c r="LGB360"/>
      <c r="LGC360"/>
      <c r="LGD360"/>
      <c r="LGE360"/>
      <c r="LGF360"/>
      <c r="LGG360"/>
      <c r="LGH360"/>
      <c r="LGI360"/>
      <c r="LGJ360"/>
      <c r="LGK360"/>
      <c r="LGL360"/>
      <c r="LGM360"/>
      <c r="LGN360"/>
      <c r="LGO360"/>
      <c r="LGP360"/>
      <c r="LGQ360"/>
      <c r="LGR360"/>
      <c r="LGS360"/>
      <c r="LGT360"/>
      <c r="LGU360"/>
      <c r="LGV360"/>
      <c r="LGW360"/>
      <c r="LGX360"/>
      <c r="LGY360"/>
      <c r="LGZ360"/>
      <c r="LHA360"/>
      <c r="LHB360"/>
      <c r="LHC360"/>
      <c r="LHD360"/>
      <c r="LHE360"/>
      <c r="LHF360"/>
      <c r="LHG360"/>
      <c r="LHH360"/>
      <c r="LHI360"/>
      <c r="LHJ360"/>
      <c r="LHK360"/>
      <c r="LHL360"/>
      <c r="LHM360"/>
      <c r="LHN360"/>
      <c r="LHO360"/>
      <c r="LHP360"/>
      <c r="LHQ360"/>
      <c r="LHR360"/>
      <c r="LHS360"/>
      <c r="LHT360"/>
      <c r="LHU360"/>
      <c r="LHV360"/>
      <c r="LHW360"/>
      <c r="LHX360"/>
      <c r="LHY360"/>
      <c r="LHZ360"/>
      <c r="LIA360"/>
      <c r="LIB360"/>
      <c r="LIC360"/>
      <c r="LID360"/>
      <c r="LIE360"/>
      <c r="LIF360"/>
      <c r="LIG360"/>
      <c r="LIH360"/>
      <c r="LII360"/>
      <c r="LIJ360"/>
      <c r="LIK360"/>
      <c r="LIL360"/>
      <c r="LIM360"/>
      <c r="LIN360"/>
      <c r="LIO360"/>
      <c r="LIP360"/>
      <c r="LIQ360"/>
      <c r="LIR360"/>
      <c r="LIS360"/>
      <c r="LIT360"/>
      <c r="LIU360"/>
      <c r="LIV360"/>
      <c r="LIW360"/>
      <c r="LIX360"/>
      <c r="LIY360"/>
      <c r="LIZ360"/>
      <c r="LJA360"/>
      <c r="LJB360"/>
      <c r="LJC360"/>
      <c r="LJD360"/>
      <c r="LJE360"/>
      <c r="LJF360"/>
      <c r="LJG360"/>
      <c r="LJH360"/>
      <c r="LJI360"/>
      <c r="LJJ360"/>
      <c r="LJK360"/>
      <c r="LJL360"/>
      <c r="LJM360"/>
      <c r="LJN360"/>
      <c r="LJO360"/>
      <c r="LJP360"/>
      <c r="LJQ360"/>
      <c r="LJR360"/>
      <c r="LJS360"/>
      <c r="LJT360"/>
      <c r="LJU360"/>
      <c r="LJV360"/>
      <c r="LJW360"/>
      <c r="LJX360"/>
      <c r="LJY360"/>
      <c r="LJZ360"/>
      <c r="LKA360"/>
      <c r="LKB360"/>
      <c r="LKC360"/>
      <c r="LKD360"/>
      <c r="LKE360"/>
      <c r="LKF360"/>
      <c r="LKG360"/>
      <c r="LKH360"/>
      <c r="LKI360"/>
      <c r="LKJ360"/>
      <c r="LKK360"/>
      <c r="LKL360"/>
      <c r="LKM360"/>
      <c r="LKN360"/>
      <c r="LKO360"/>
      <c r="LKP360"/>
      <c r="LKQ360"/>
      <c r="LKR360"/>
      <c r="LKS360"/>
      <c r="LKT360"/>
      <c r="LKU360"/>
      <c r="LKV360"/>
      <c r="LKW360"/>
      <c r="LKX360"/>
      <c r="LKY360"/>
      <c r="LKZ360"/>
      <c r="LLA360"/>
      <c r="LLB360"/>
      <c r="LLC360"/>
      <c r="LLD360"/>
      <c r="LLE360"/>
      <c r="LLF360"/>
      <c r="LLG360"/>
      <c r="LLH360"/>
      <c r="LLI360"/>
      <c r="LLJ360"/>
      <c r="LLK360"/>
      <c r="LLL360"/>
      <c r="LLM360"/>
      <c r="LLN360"/>
      <c r="LLO360"/>
      <c r="LLP360"/>
      <c r="LLQ360"/>
      <c r="LLR360"/>
      <c r="LLS360"/>
      <c r="LLT360"/>
      <c r="LLU360"/>
      <c r="LLV360"/>
      <c r="LLW360"/>
      <c r="LLX360"/>
      <c r="LLY360"/>
      <c r="LLZ360"/>
      <c r="LMA360"/>
      <c r="LMB360"/>
      <c r="LMC360"/>
      <c r="LMD360"/>
      <c r="LME360"/>
      <c r="LMF360"/>
      <c r="LMG360"/>
      <c r="LMH360"/>
      <c r="LMI360"/>
      <c r="LMJ360"/>
      <c r="LMK360"/>
      <c r="LML360"/>
      <c r="LMM360"/>
      <c r="LMN360"/>
      <c r="LMO360"/>
      <c r="LMP360"/>
      <c r="LMQ360"/>
      <c r="LMR360"/>
      <c r="LMS360"/>
      <c r="LMT360"/>
      <c r="LMU360"/>
      <c r="LMV360"/>
      <c r="LMW360"/>
      <c r="LMX360"/>
      <c r="LMY360"/>
      <c r="LMZ360"/>
      <c r="LNA360"/>
      <c r="LNB360"/>
      <c r="LNC360"/>
      <c r="LND360"/>
      <c r="LNE360"/>
      <c r="LNF360"/>
      <c r="LNG360"/>
      <c r="LNH360"/>
      <c r="LNI360"/>
      <c r="LNJ360"/>
      <c r="LNK360"/>
      <c r="LNL360"/>
      <c r="LNM360"/>
      <c r="LNN360"/>
      <c r="LNO360"/>
      <c r="LNP360"/>
      <c r="LNQ360"/>
      <c r="LNR360"/>
      <c r="LNS360"/>
      <c r="LNT360"/>
      <c r="LNU360"/>
      <c r="LNV360"/>
      <c r="LNW360"/>
      <c r="LNX360"/>
      <c r="LNY360"/>
      <c r="LNZ360"/>
      <c r="LOA360"/>
      <c r="LOB360"/>
      <c r="LOC360"/>
      <c r="LOD360"/>
      <c r="LOE360"/>
      <c r="LOF360"/>
      <c r="LOG360"/>
      <c r="LOH360"/>
      <c r="LOI360"/>
      <c r="LOJ360"/>
      <c r="LOK360"/>
      <c r="LOL360"/>
      <c r="LOM360"/>
      <c r="LON360"/>
      <c r="LOO360"/>
      <c r="LOP360"/>
      <c r="LOQ360"/>
      <c r="LOR360"/>
      <c r="LOS360"/>
      <c r="LOT360"/>
      <c r="LOU360"/>
      <c r="LOV360"/>
      <c r="LOW360"/>
      <c r="LOX360"/>
      <c r="LOY360"/>
      <c r="LOZ360"/>
      <c r="LPA360"/>
      <c r="LPB360"/>
      <c r="LPC360"/>
      <c r="LPD360"/>
      <c r="LPE360"/>
      <c r="LPF360"/>
      <c r="LPG360"/>
      <c r="LPH360"/>
      <c r="LPI360"/>
      <c r="LPJ360"/>
      <c r="LPK360"/>
      <c r="LPL360"/>
      <c r="LPM360"/>
      <c r="LPN360"/>
      <c r="LPO360"/>
      <c r="LPP360"/>
      <c r="LPQ360"/>
      <c r="LPR360"/>
      <c r="LPS360"/>
      <c r="LPT360"/>
      <c r="LPU360"/>
      <c r="LPV360"/>
      <c r="LPW360"/>
      <c r="LPX360"/>
      <c r="LPY360"/>
      <c r="LPZ360"/>
      <c r="LQA360"/>
      <c r="LQB360"/>
      <c r="LQC360"/>
      <c r="LQD360"/>
      <c r="LQE360"/>
      <c r="LQF360"/>
      <c r="LQG360"/>
      <c r="LQH360"/>
      <c r="LQI360"/>
      <c r="LQJ360"/>
      <c r="LQK360"/>
      <c r="LQL360"/>
      <c r="LQM360"/>
      <c r="LQN360"/>
      <c r="LQO360"/>
      <c r="LQP360"/>
      <c r="LQQ360"/>
      <c r="LQR360"/>
      <c r="LQS360"/>
      <c r="LQT360"/>
      <c r="LQU360"/>
      <c r="LQV360"/>
      <c r="LQW360"/>
      <c r="LQX360"/>
      <c r="LQY360"/>
      <c r="LQZ360"/>
      <c r="LRA360"/>
      <c r="LRB360"/>
      <c r="LRC360"/>
      <c r="LRD360"/>
      <c r="LRE360"/>
      <c r="LRF360"/>
      <c r="LRG360"/>
      <c r="LRH360"/>
      <c r="LRI360"/>
      <c r="LRJ360"/>
      <c r="LRK360"/>
      <c r="LRL360"/>
      <c r="LRM360"/>
      <c r="LRN360"/>
      <c r="LRO360"/>
      <c r="LRP360"/>
      <c r="LRQ360"/>
      <c r="LRR360"/>
      <c r="LRS360"/>
      <c r="LRT360"/>
      <c r="LRU360"/>
      <c r="LRV360"/>
      <c r="LRW360"/>
      <c r="LRX360"/>
      <c r="LRY360"/>
      <c r="LRZ360"/>
      <c r="LSA360"/>
      <c r="LSB360"/>
      <c r="LSC360"/>
      <c r="LSD360"/>
      <c r="LSE360"/>
      <c r="LSF360"/>
      <c r="LSG360"/>
      <c r="LSH360"/>
      <c r="LSI360"/>
      <c r="LSJ360"/>
      <c r="LSK360"/>
      <c r="LSL360"/>
      <c r="LSM360"/>
      <c r="LSN360"/>
      <c r="LSO360"/>
      <c r="LSP360"/>
      <c r="LSQ360"/>
      <c r="LSR360"/>
      <c r="LSS360"/>
      <c r="LST360"/>
      <c r="LSU360"/>
      <c r="LSV360"/>
      <c r="LSW360"/>
      <c r="LSX360"/>
      <c r="LSY360"/>
      <c r="LSZ360"/>
      <c r="LTA360"/>
      <c r="LTB360"/>
      <c r="LTC360"/>
      <c r="LTD360"/>
      <c r="LTE360"/>
      <c r="LTF360"/>
      <c r="LTG360"/>
      <c r="LTH360"/>
      <c r="LTI360"/>
      <c r="LTJ360"/>
      <c r="LTK360"/>
      <c r="LTL360"/>
      <c r="LTM360"/>
      <c r="LTN360"/>
      <c r="LTO360"/>
      <c r="LTP360"/>
      <c r="LTQ360"/>
      <c r="LTR360"/>
      <c r="LTS360"/>
      <c r="LTT360"/>
      <c r="LTU360"/>
      <c r="LTV360"/>
      <c r="LTW360"/>
      <c r="LTX360"/>
      <c r="LTY360"/>
      <c r="LTZ360"/>
      <c r="LUA360"/>
      <c r="LUB360"/>
      <c r="LUC360"/>
      <c r="LUD360"/>
      <c r="LUE360"/>
      <c r="LUF360"/>
      <c r="LUG360"/>
      <c r="LUH360"/>
      <c r="LUI360"/>
      <c r="LUJ360"/>
      <c r="LUK360"/>
      <c r="LUL360"/>
      <c r="LUM360"/>
      <c r="LUN360"/>
      <c r="LUO360"/>
      <c r="LUP360"/>
      <c r="LUQ360"/>
      <c r="LUR360"/>
      <c r="LUS360"/>
      <c r="LUT360"/>
      <c r="LUU360"/>
      <c r="LUV360"/>
      <c r="LUW360"/>
      <c r="LUX360"/>
      <c r="LUY360"/>
      <c r="LUZ360"/>
      <c r="LVA360"/>
      <c r="LVB360"/>
      <c r="LVC360"/>
      <c r="LVD360"/>
      <c r="LVE360"/>
      <c r="LVF360"/>
      <c r="LVG360"/>
      <c r="LVH360"/>
      <c r="LVI360"/>
      <c r="LVJ360"/>
      <c r="LVK360"/>
      <c r="LVL360"/>
      <c r="LVM360"/>
      <c r="LVN360"/>
      <c r="LVO360"/>
      <c r="LVP360"/>
      <c r="LVQ360"/>
      <c r="LVR360"/>
      <c r="LVS360"/>
      <c r="LVT360"/>
      <c r="LVU360"/>
      <c r="LVV360"/>
      <c r="LVW360"/>
      <c r="LVX360"/>
      <c r="LVY360"/>
      <c r="LVZ360"/>
      <c r="LWA360"/>
      <c r="LWB360"/>
      <c r="LWC360"/>
      <c r="LWD360"/>
      <c r="LWE360"/>
      <c r="LWF360"/>
      <c r="LWG360"/>
      <c r="LWH360"/>
      <c r="LWI360"/>
      <c r="LWJ360"/>
      <c r="LWK360"/>
      <c r="LWL360"/>
      <c r="LWM360"/>
      <c r="LWN360"/>
      <c r="LWO360"/>
      <c r="LWP360"/>
      <c r="LWQ360"/>
      <c r="LWR360"/>
      <c r="LWS360"/>
      <c r="LWT360"/>
      <c r="LWU360"/>
      <c r="LWV360"/>
      <c r="LWW360"/>
      <c r="LWX360"/>
      <c r="LWY360"/>
      <c r="LWZ360"/>
      <c r="LXA360"/>
      <c r="LXB360"/>
      <c r="LXC360"/>
      <c r="LXD360"/>
      <c r="LXE360"/>
      <c r="LXF360"/>
      <c r="LXG360"/>
      <c r="LXH360"/>
      <c r="LXI360"/>
      <c r="LXJ360"/>
      <c r="LXK360"/>
      <c r="LXL360"/>
      <c r="LXM360"/>
      <c r="LXN360"/>
      <c r="LXO360"/>
      <c r="LXP360"/>
      <c r="LXQ360"/>
      <c r="LXR360"/>
      <c r="LXS360"/>
      <c r="LXT360"/>
      <c r="LXU360"/>
      <c r="LXV360"/>
      <c r="LXW360"/>
      <c r="LXX360"/>
      <c r="LXY360"/>
      <c r="LXZ360"/>
      <c r="LYA360"/>
      <c r="LYB360"/>
      <c r="LYC360"/>
      <c r="LYD360"/>
      <c r="LYE360"/>
      <c r="LYF360"/>
      <c r="LYG360"/>
      <c r="LYH360"/>
      <c r="LYI360"/>
      <c r="LYJ360"/>
      <c r="LYK360"/>
      <c r="LYL360"/>
      <c r="LYM360"/>
      <c r="LYN360"/>
      <c r="LYO360"/>
      <c r="LYP360"/>
      <c r="LYQ360"/>
      <c r="LYR360"/>
      <c r="LYS360"/>
      <c r="LYT360"/>
      <c r="LYU360"/>
      <c r="LYV360"/>
      <c r="LYW360"/>
      <c r="LYX360"/>
      <c r="LYY360"/>
      <c r="LYZ360"/>
      <c r="LZA360"/>
      <c r="LZB360"/>
      <c r="LZC360"/>
      <c r="LZD360"/>
      <c r="LZE360"/>
      <c r="LZF360"/>
      <c r="LZG360"/>
      <c r="LZH360"/>
      <c r="LZI360"/>
      <c r="LZJ360"/>
      <c r="LZK360"/>
      <c r="LZL360"/>
      <c r="LZM360"/>
      <c r="LZN360"/>
      <c r="LZO360"/>
      <c r="LZP360"/>
      <c r="LZQ360"/>
      <c r="LZR360"/>
      <c r="LZS360"/>
      <c r="LZT360"/>
      <c r="LZU360"/>
      <c r="LZV360"/>
      <c r="LZW360"/>
      <c r="LZX360"/>
      <c r="LZY360"/>
      <c r="LZZ360"/>
      <c r="MAA360"/>
      <c r="MAB360"/>
      <c r="MAC360"/>
      <c r="MAD360"/>
      <c r="MAE360"/>
      <c r="MAF360"/>
      <c r="MAG360"/>
      <c r="MAH360"/>
      <c r="MAI360"/>
      <c r="MAJ360"/>
      <c r="MAK360"/>
      <c r="MAL360"/>
      <c r="MAM360"/>
      <c r="MAN360"/>
      <c r="MAO360"/>
      <c r="MAP360"/>
      <c r="MAQ360"/>
      <c r="MAR360"/>
      <c r="MAS360"/>
      <c r="MAT360"/>
      <c r="MAU360"/>
      <c r="MAV360"/>
      <c r="MAW360"/>
      <c r="MAX360"/>
      <c r="MAY360"/>
      <c r="MAZ360"/>
      <c r="MBA360"/>
      <c r="MBB360"/>
      <c r="MBC360"/>
      <c r="MBD360"/>
      <c r="MBE360"/>
      <c r="MBF360"/>
      <c r="MBG360"/>
      <c r="MBH360"/>
      <c r="MBI360"/>
      <c r="MBJ360"/>
      <c r="MBK360"/>
      <c r="MBL360"/>
      <c r="MBM360"/>
      <c r="MBN360"/>
      <c r="MBO360"/>
      <c r="MBP360"/>
      <c r="MBQ360"/>
      <c r="MBR360"/>
      <c r="MBS360"/>
      <c r="MBT360"/>
      <c r="MBU360"/>
      <c r="MBV360"/>
      <c r="MBW360"/>
      <c r="MBX360"/>
      <c r="MBY360"/>
      <c r="MBZ360"/>
      <c r="MCA360"/>
      <c r="MCB360"/>
      <c r="MCC360"/>
      <c r="MCD360"/>
      <c r="MCE360"/>
      <c r="MCF360"/>
      <c r="MCG360"/>
      <c r="MCH360"/>
      <c r="MCI360"/>
      <c r="MCJ360"/>
      <c r="MCK360"/>
      <c r="MCL360"/>
      <c r="MCM360"/>
      <c r="MCN360"/>
      <c r="MCO360"/>
      <c r="MCP360"/>
      <c r="MCQ360"/>
      <c r="MCR360"/>
      <c r="MCS360"/>
      <c r="MCT360"/>
      <c r="MCU360"/>
      <c r="MCV360"/>
      <c r="MCW360"/>
      <c r="MCX360"/>
      <c r="MCY360"/>
      <c r="MCZ360"/>
      <c r="MDA360"/>
      <c r="MDB360"/>
      <c r="MDC360"/>
      <c r="MDD360"/>
      <c r="MDE360"/>
      <c r="MDF360"/>
      <c r="MDG360"/>
      <c r="MDH360"/>
      <c r="MDI360"/>
      <c r="MDJ360"/>
      <c r="MDK360"/>
      <c r="MDL360"/>
      <c r="MDM360"/>
      <c r="MDN360"/>
      <c r="MDO360"/>
      <c r="MDP360"/>
      <c r="MDQ360"/>
      <c r="MDR360"/>
      <c r="MDS360"/>
      <c r="MDT360"/>
      <c r="MDU360"/>
      <c r="MDV360"/>
      <c r="MDW360"/>
      <c r="MDX360"/>
      <c r="MDY360"/>
      <c r="MDZ360"/>
      <c r="MEA360"/>
      <c r="MEB360"/>
      <c r="MEC360"/>
      <c r="MED360"/>
      <c r="MEE360"/>
      <c r="MEF360"/>
      <c r="MEG360"/>
      <c r="MEH360"/>
      <c r="MEI360"/>
      <c r="MEJ360"/>
      <c r="MEK360"/>
      <c r="MEL360"/>
      <c r="MEM360"/>
      <c r="MEN360"/>
      <c r="MEO360"/>
      <c r="MEP360"/>
      <c r="MEQ360"/>
      <c r="MER360"/>
      <c r="MES360"/>
      <c r="MET360"/>
      <c r="MEU360"/>
      <c r="MEV360"/>
      <c r="MEW360"/>
      <c r="MEX360"/>
      <c r="MEY360"/>
      <c r="MEZ360"/>
      <c r="MFA360"/>
      <c r="MFB360"/>
      <c r="MFC360"/>
      <c r="MFD360"/>
      <c r="MFE360"/>
      <c r="MFF360"/>
      <c r="MFG360"/>
      <c r="MFH360"/>
      <c r="MFI360"/>
      <c r="MFJ360"/>
      <c r="MFK360"/>
      <c r="MFL360"/>
      <c r="MFM360"/>
      <c r="MFN360"/>
      <c r="MFO360"/>
      <c r="MFP360"/>
      <c r="MFQ360"/>
      <c r="MFR360"/>
      <c r="MFS360"/>
      <c r="MFT360"/>
      <c r="MFU360"/>
      <c r="MFV360"/>
      <c r="MFW360"/>
      <c r="MFX360"/>
      <c r="MFY360"/>
      <c r="MFZ360"/>
      <c r="MGA360"/>
      <c r="MGB360"/>
      <c r="MGC360"/>
      <c r="MGD360"/>
      <c r="MGE360"/>
      <c r="MGF360"/>
      <c r="MGG360"/>
      <c r="MGH360"/>
      <c r="MGI360"/>
      <c r="MGJ360"/>
      <c r="MGK360"/>
      <c r="MGL360"/>
      <c r="MGM360"/>
      <c r="MGN360"/>
      <c r="MGO360"/>
      <c r="MGP360"/>
      <c r="MGQ360"/>
      <c r="MGR360"/>
      <c r="MGS360"/>
      <c r="MGT360"/>
      <c r="MGU360"/>
      <c r="MGV360"/>
      <c r="MGW360"/>
      <c r="MGX360"/>
      <c r="MGY360"/>
      <c r="MGZ360"/>
      <c r="MHA360"/>
      <c r="MHB360"/>
      <c r="MHC360"/>
      <c r="MHD360"/>
      <c r="MHE360"/>
      <c r="MHF360"/>
      <c r="MHG360"/>
      <c r="MHH360"/>
      <c r="MHI360"/>
      <c r="MHJ360"/>
      <c r="MHK360"/>
      <c r="MHL360"/>
      <c r="MHM360"/>
      <c r="MHN360"/>
      <c r="MHO360"/>
      <c r="MHP360"/>
      <c r="MHQ360"/>
      <c r="MHR360"/>
      <c r="MHS360"/>
      <c r="MHT360"/>
      <c r="MHU360"/>
      <c r="MHV360"/>
      <c r="MHW360"/>
      <c r="MHX360"/>
      <c r="MHY360"/>
      <c r="MHZ360"/>
      <c r="MIA360"/>
      <c r="MIB360"/>
      <c r="MIC360"/>
      <c r="MID360"/>
      <c r="MIE360"/>
      <c r="MIF360"/>
      <c r="MIG360"/>
      <c r="MIH360"/>
      <c r="MII360"/>
      <c r="MIJ360"/>
      <c r="MIK360"/>
      <c r="MIL360"/>
      <c r="MIM360"/>
      <c r="MIN360"/>
      <c r="MIO360"/>
      <c r="MIP360"/>
      <c r="MIQ360"/>
      <c r="MIR360"/>
      <c r="MIS360"/>
      <c r="MIT360"/>
      <c r="MIU360"/>
      <c r="MIV360"/>
      <c r="MIW360"/>
      <c r="MIX360"/>
      <c r="MIY360"/>
      <c r="MIZ360"/>
      <c r="MJA360"/>
      <c r="MJB360"/>
      <c r="MJC360"/>
      <c r="MJD360"/>
      <c r="MJE360"/>
      <c r="MJF360"/>
      <c r="MJG360"/>
      <c r="MJH360"/>
      <c r="MJI360"/>
      <c r="MJJ360"/>
      <c r="MJK360"/>
      <c r="MJL360"/>
      <c r="MJM360"/>
      <c r="MJN360"/>
      <c r="MJO360"/>
      <c r="MJP360"/>
      <c r="MJQ360"/>
      <c r="MJR360"/>
      <c r="MJS360"/>
      <c r="MJT360"/>
      <c r="MJU360"/>
      <c r="MJV360"/>
      <c r="MJW360"/>
      <c r="MJX360"/>
      <c r="MJY360"/>
      <c r="MJZ360"/>
      <c r="MKA360"/>
      <c r="MKB360"/>
      <c r="MKC360"/>
      <c r="MKD360"/>
      <c r="MKE360"/>
      <c r="MKF360"/>
      <c r="MKG360"/>
      <c r="MKH360"/>
      <c r="MKI360"/>
      <c r="MKJ360"/>
      <c r="MKK360"/>
      <c r="MKL360"/>
      <c r="MKM360"/>
      <c r="MKN360"/>
      <c r="MKO360"/>
      <c r="MKP360"/>
      <c r="MKQ360"/>
      <c r="MKR360"/>
      <c r="MKS360"/>
      <c r="MKT360"/>
      <c r="MKU360"/>
      <c r="MKV360"/>
      <c r="MKW360"/>
      <c r="MKX360"/>
      <c r="MKY360"/>
      <c r="MKZ360"/>
      <c r="MLA360"/>
      <c r="MLB360"/>
      <c r="MLC360"/>
      <c r="MLD360"/>
      <c r="MLE360"/>
      <c r="MLF360"/>
      <c r="MLG360"/>
      <c r="MLH360"/>
      <c r="MLI360"/>
      <c r="MLJ360"/>
      <c r="MLK360"/>
      <c r="MLL360"/>
      <c r="MLM360"/>
      <c r="MLN360"/>
      <c r="MLO360"/>
      <c r="MLP360"/>
      <c r="MLQ360"/>
      <c r="MLR360"/>
      <c r="MLS360"/>
      <c r="MLT360"/>
      <c r="MLU360"/>
      <c r="MLV360"/>
      <c r="MLW360"/>
      <c r="MLX360"/>
      <c r="MLY360"/>
      <c r="MLZ360"/>
      <c r="MMA360"/>
      <c r="MMB360"/>
      <c r="MMC360"/>
      <c r="MMD360"/>
      <c r="MME360"/>
      <c r="MMF360"/>
      <c r="MMG360"/>
      <c r="MMH360"/>
      <c r="MMI360"/>
      <c r="MMJ360"/>
      <c r="MMK360"/>
      <c r="MML360"/>
      <c r="MMM360"/>
      <c r="MMN360"/>
      <c r="MMO360"/>
      <c r="MMP360"/>
      <c r="MMQ360"/>
      <c r="MMR360"/>
      <c r="MMS360"/>
      <c r="MMT360"/>
      <c r="MMU360"/>
      <c r="MMV360"/>
      <c r="MMW360"/>
      <c r="MMX360"/>
      <c r="MMY360"/>
      <c r="MMZ360"/>
      <c r="MNA360"/>
      <c r="MNB360"/>
      <c r="MNC360"/>
      <c r="MND360"/>
      <c r="MNE360"/>
      <c r="MNF360"/>
      <c r="MNG360"/>
      <c r="MNH360"/>
      <c r="MNI360"/>
      <c r="MNJ360"/>
      <c r="MNK360"/>
      <c r="MNL360"/>
      <c r="MNM360"/>
      <c r="MNN360"/>
      <c r="MNO360"/>
      <c r="MNP360"/>
      <c r="MNQ360"/>
      <c r="MNR360"/>
      <c r="MNS360"/>
      <c r="MNT360"/>
      <c r="MNU360"/>
      <c r="MNV360"/>
      <c r="MNW360"/>
      <c r="MNX360"/>
      <c r="MNY360"/>
      <c r="MNZ360"/>
      <c r="MOA360"/>
      <c r="MOB360"/>
      <c r="MOC360"/>
      <c r="MOD360"/>
      <c r="MOE360"/>
      <c r="MOF360"/>
      <c r="MOG360"/>
      <c r="MOH360"/>
      <c r="MOI360"/>
      <c r="MOJ360"/>
      <c r="MOK360"/>
      <c r="MOL360"/>
      <c r="MOM360"/>
      <c r="MON360"/>
      <c r="MOO360"/>
      <c r="MOP360"/>
      <c r="MOQ360"/>
      <c r="MOR360"/>
      <c r="MOS360"/>
      <c r="MOT360"/>
      <c r="MOU360"/>
      <c r="MOV360"/>
      <c r="MOW360"/>
      <c r="MOX360"/>
      <c r="MOY360"/>
      <c r="MOZ360"/>
      <c r="MPA360"/>
      <c r="MPB360"/>
      <c r="MPC360"/>
      <c r="MPD360"/>
      <c r="MPE360"/>
      <c r="MPF360"/>
      <c r="MPG360"/>
      <c r="MPH360"/>
      <c r="MPI360"/>
      <c r="MPJ360"/>
      <c r="MPK360"/>
      <c r="MPL360"/>
      <c r="MPM360"/>
      <c r="MPN360"/>
      <c r="MPO360"/>
      <c r="MPP360"/>
      <c r="MPQ360"/>
      <c r="MPR360"/>
      <c r="MPS360"/>
      <c r="MPT360"/>
      <c r="MPU360"/>
      <c r="MPV360"/>
      <c r="MPW360"/>
      <c r="MPX360"/>
      <c r="MPY360"/>
      <c r="MPZ360"/>
      <c r="MQA360"/>
      <c r="MQB360"/>
      <c r="MQC360"/>
      <c r="MQD360"/>
      <c r="MQE360"/>
      <c r="MQF360"/>
      <c r="MQG360"/>
      <c r="MQH360"/>
      <c r="MQI360"/>
      <c r="MQJ360"/>
      <c r="MQK360"/>
      <c r="MQL360"/>
      <c r="MQM360"/>
      <c r="MQN360"/>
      <c r="MQO360"/>
      <c r="MQP360"/>
      <c r="MQQ360"/>
      <c r="MQR360"/>
      <c r="MQS360"/>
      <c r="MQT360"/>
      <c r="MQU360"/>
      <c r="MQV360"/>
      <c r="MQW360"/>
      <c r="MQX360"/>
      <c r="MQY360"/>
      <c r="MQZ360"/>
      <c r="MRA360"/>
      <c r="MRB360"/>
      <c r="MRC360"/>
      <c r="MRD360"/>
      <c r="MRE360"/>
      <c r="MRF360"/>
      <c r="MRG360"/>
      <c r="MRH360"/>
      <c r="MRI360"/>
      <c r="MRJ360"/>
      <c r="MRK360"/>
      <c r="MRL360"/>
      <c r="MRM360"/>
      <c r="MRN360"/>
      <c r="MRO360"/>
      <c r="MRP360"/>
      <c r="MRQ360"/>
      <c r="MRR360"/>
      <c r="MRS360"/>
      <c r="MRT360"/>
      <c r="MRU360"/>
      <c r="MRV360"/>
      <c r="MRW360"/>
      <c r="MRX360"/>
      <c r="MRY360"/>
      <c r="MRZ360"/>
      <c r="MSA360"/>
      <c r="MSB360"/>
      <c r="MSC360"/>
      <c r="MSD360"/>
      <c r="MSE360"/>
      <c r="MSF360"/>
      <c r="MSG360"/>
      <c r="MSH360"/>
      <c r="MSI360"/>
      <c r="MSJ360"/>
      <c r="MSK360"/>
      <c r="MSL360"/>
      <c r="MSM360"/>
      <c r="MSN360"/>
      <c r="MSO360"/>
      <c r="MSP360"/>
      <c r="MSQ360"/>
      <c r="MSR360"/>
      <c r="MSS360"/>
      <c r="MST360"/>
      <c r="MSU360"/>
      <c r="MSV360"/>
      <c r="MSW360"/>
      <c r="MSX360"/>
      <c r="MSY360"/>
      <c r="MSZ360"/>
      <c r="MTA360"/>
      <c r="MTB360"/>
      <c r="MTC360"/>
      <c r="MTD360"/>
      <c r="MTE360"/>
      <c r="MTF360"/>
      <c r="MTG360"/>
      <c r="MTH360"/>
      <c r="MTI360"/>
      <c r="MTJ360"/>
      <c r="MTK360"/>
      <c r="MTL360"/>
      <c r="MTM360"/>
      <c r="MTN360"/>
      <c r="MTO360"/>
      <c r="MTP360"/>
      <c r="MTQ360"/>
      <c r="MTR360"/>
      <c r="MTS360"/>
      <c r="MTT360"/>
      <c r="MTU360"/>
      <c r="MTV360"/>
      <c r="MTW360"/>
      <c r="MTX360"/>
      <c r="MTY360"/>
      <c r="MTZ360"/>
      <c r="MUA360"/>
      <c r="MUB360"/>
      <c r="MUC360"/>
      <c r="MUD360"/>
      <c r="MUE360"/>
      <c r="MUF360"/>
      <c r="MUG360"/>
      <c r="MUH360"/>
      <c r="MUI360"/>
      <c r="MUJ360"/>
      <c r="MUK360"/>
      <c r="MUL360"/>
      <c r="MUM360"/>
      <c r="MUN360"/>
      <c r="MUO360"/>
      <c r="MUP360"/>
      <c r="MUQ360"/>
      <c r="MUR360"/>
      <c r="MUS360"/>
      <c r="MUT360"/>
      <c r="MUU360"/>
      <c r="MUV360"/>
      <c r="MUW360"/>
      <c r="MUX360"/>
      <c r="MUY360"/>
      <c r="MUZ360"/>
      <c r="MVA360"/>
      <c r="MVB360"/>
      <c r="MVC360"/>
      <c r="MVD360"/>
      <c r="MVE360"/>
      <c r="MVF360"/>
      <c r="MVG360"/>
      <c r="MVH360"/>
      <c r="MVI360"/>
      <c r="MVJ360"/>
      <c r="MVK360"/>
      <c r="MVL360"/>
      <c r="MVM360"/>
      <c r="MVN360"/>
      <c r="MVO360"/>
      <c r="MVP360"/>
      <c r="MVQ360"/>
      <c r="MVR360"/>
      <c r="MVS360"/>
      <c r="MVT360"/>
      <c r="MVU360"/>
      <c r="MVV360"/>
      <c r="MVW360"/>
      <c r="MVX360"/>
      <c r="MVY360"/>
      <c r="MVZ360"/>
      <c r="MWA360"/>
      <c r="MWB360"/>
      <c r="MWC360"/>
      <c r="MWD360"/>
      <c r="MWE360"/>
      <c r="MWF360"/>
      <c r="MWG360"/>
      <c r="MWH360"/>
      <c r="MWI360"/>
      <c r="MWJ360"/>
      <c r="MWK360"/>
      <c r="MWL360"/>
      <c r="MWM360"/>
      <c r="MWN360"/>
      <c r="MWO360"/>
      <c r="MWP360"/>
      <c r="MWQ360"/>
      <c r="MWR360"/>
      <c r="MWS360"/>
      <c r="MWT360"/>
      <c r="MWU360"/>
      <c r="MWV360"/>
      <c r="MWW360"/>
      <c r="MWX360"/>
      <c r="MWY360"/>
      <c r="MWZ360"/>
      <c r="MXA360"/>
      <c r="MXB360"/>
      <c r="MXC360"/>
      <c r="MXD360"/>
      <c r="MXE360"/>
      <c r="MXF360"/>
      <c r="MXG360"/>
      <c r="MXH360"/>
      <c r="MXI360"/>
      <c r="MXJ360"/>
      <c r="MXK360"/>
      <c r="MXL360"/>
      <c r="MXM360"/>
      <c r="MXN360"/>
      <c r="MXO360"/>
      <c r="MXP360"/>
      <c r="MXQ360"/>
      <c r="MXR360"/>
      <c r="MXS360"/>
      <c r="MXT360"/>
      <c r="MXU360"/>
      <c r="MXV360"/>
      <c r="MXW360"/>
      <c r="MXX360"/>
      <c r="MXY360"/>
      <c r="MXZ360"/>
      <c r="MYA360"/>
      <c r="MYB360"/>
      <c r="MYC360"/>
      <c r="MYD360"/>
      <c r="MYE360"/>
      <c r="MYF360"/>
      <c r="MYG360"/>
      <c r="MYH360"/>
      <c r="MYI360"/>
      <c r="MYJ360"/>
      <c r="MYK360"/>
      <c r="MYL360"/>
      <c r="MYM360"/>
      <c r="MYN360"/>
      <c r="MYO360"/>
      <c r="MYP360"/>
      <c r="MYQ360"/>
      <c r="MYR360"/>
      <c r="MYS360"/>
      <c r="MYT360"/>
      <c r="MYU360"/>
      <c r="MYV360"/>
      <c r="MYW360"/>
      <c r="MYX360"/>
      <c r="MYY360"/>
      <c r="MYZ360"/>
      <c r="MZA360"/>
      <c r="MZB360"/>
      <c r="MZC360"/>
      <c r="MZD360"/>
      <c r="MZE360"/>
      <c r="MZF360"/>
      <c r="MZG360"/>
      <c r="MZH360"/>
      <c r="MZI360"/>
      <c r="MZJ360"/>
      <c r="MZK360"/>
      <c r="MZL360"/>
      <c r="MZM360"/>
      <c r="MZN360"/>
      <c r="MZO360"/>
      <c r="MZP360"/>
      <c r="MZQ360"/>
      <c r="MZR360"/>
      <c r="MZS360"/>
      <c r="MZT360"/>
      <c r="MZU360"/>
      <c r="MZV360"/>
      <c r="MZW360"/>
      <c r="MZX360"/>
      <c r="MZY360"/>
      <c r="MZZ360"/>
      <c r="NAA360"/>
      <c r="NAB360"/>
      <c r="NAC360"/>
      <c r="NAD360"/>
      <c r="NAE360"/>
      <c r="NAF360"/>
      <c r="NAG360"/>
      <c r="NAH360"/>
      <c r="NAI360"/>
      <c r="NAJ360"/>
      <c r="NAK360"/>
      <c r="NAL360"/>
      <c r="NAM360"/>
      <c r="NAN360"/>
      <c r="NAO360"/>
      <c r="NAP360"/>
      <c r="NAQ360"/>
      <c r="NAR360"/>
      <c r="NAS360"/>
      <c r="NAT360"/>
      <c r="NAU360"/>
      <c r="NAV360"/>
      <c r="NAW360"/>
      <c r="NAX360"/>
      <c r="NAY360"/>
      <c r="NAZ360"/>
      <c r="NBA360"/>
      <c r="NBB360"/>
      <c r="NBC360"/>
      <c r="NBD360"/>
      <c r="NBE360"/>
      <c r="NBF360"/>
      <c r="NBG360"/>
      <c r="NBH360"/>
      <c r="NBI360"/>
      <c r="NBJ360"/>
      <c r="NBK360"/>
      <c r="NBL360"/>
      <c r="NBM360"/>
      <c r="NBN360"/>
      <c r="NBO360"/>
      <c r="NBP360"/>
      <c r="NBQ360"/>
      <c r="NBR360"/>
      <c r="NBS360"/>
      <c r="NBT360"/>
      <c r="NBU360"/>
      <c r="NBV360"/>
      <c r="NBW360"/>
      <c r="NBX360"/>
      <c r="NBY360"/>
      <c r="NBZ360"/>
      <c r="NCA360"/>
      <c r="NCB360"/>
      <c r="NCC360"/>
      <c r="NCD360"/>
      <c r="NCE360"/>
      <c r="NCF360"/>
      <c r="NCG360"/>
      <c r="NCH360"/>
      <c r="NCI360"/>
      <c r="NCJ360"/>
      <c r="NCK360"/>
      <c r="NCL360"/>
      <c r="NCM360"/>
      <c r="NCN360"/>
      <c r="NCO360"/>
      <c r="NCP360"/>
      <c r="NCQ360"/>
      <c r="NCR360"/>
      <c r="NCS360"/>
      <c r="NCT360"/>
      <c r="NCU360"/>
      <c r="NCV360"/>
      <c r="NCW360"/>
      <c r="NCX360"/>
      <c r="NCY360"/>
      <c r="NCZ360"/>
      <c r="NDA360"/>
      <c r="NDB360"/>
      <c r="NDC360"/>
      <c r="NDD360"/>
      <c r="NDE360"/>
      <c r="NDF360"/>
      <c r="NDG360"/>
      <c r="NDH360"/>
      <c r="NDI360"/>
      <c r="NDJ360"/>
      <c r="NDK360"/>
      <c r="NDL360"/>
      <c r="NDM360"/>
      <c r="NDN360"/>
      <c r="NDO360"/>
      <c r="NDP360"/>
      <c r="NDQ360"/>
      <c r="NDR360"/>
      <c r="NDS360"/>
      <c r="NDT360"/>
      <c r="NDU360"/>
      <c r="NDV360"/>
      <c r="NDW360"/>
      <c r="NDX360"/>
      <c r="NDY360"/>
      <c r="NDZ360"/>
      <c r="NEA360"/>
      <c r="NEB360"/>
      <c r="NEC360"/>
      <c r="NED360"/>
      <c r="NEE360"/>
      <c r="NEF360"/>
      <c r="NEG360"/>
      <c r="NEH360"/>
      <c r="NEI360"/>
      <c r="NEJ360"/>
      <c r="NEK360"/>
      <c r="NEL360"/>
      <c r="NEM360"/>
      <c r="NEN360"/>
      <c r="NEO360"/>
      <c r="NEP360"/>
      <c r="NEQ360"/>
      <c r="NER360"/>
      <c r="NES360"/>
      <c r="NET360"/>
      <c r="NEU360"/>
      <c r="NEV360"/>
      <c r="NEW360"/>
      <c r="NEX360"/>
      <c r="NEY360"/>
      <c r="NEZ360"/>
      <c r="NFA360"/>
      <c r="NFB360"/>
      <c r="NFC360"/>
      <c r="NFD360"/>
      <c r="NFE360"/>
      <c r="NFF360"/>
      <c r="NFG360"/>
      <c r="NFH360"/>
      <c r="NFI360"/>
      <c r="NFJ360"/>
      <c r="NFK360"/>
      <c r="NFL360"/>
      <c r="NFM360"/>
      <c r="NFN360"/>
      <c r="NFO360"/>
      <c r="NFP360"/>
      <c r="NFQ360"/>
      <c r="NFR360"/>
      <c r="NFS360"/>
      <c r="NFT360"/>
      <c r="NFU360"/>
      <c r="NFV360"/>
      <c r="NFW360"/>
      <c r="NFX360"/>
      <c r="NFY360"/>
      <c r="NFZ360"/>
      <c r="NGA360"/>
      <c r="NGB360"/>
      <c r="NGC360"/>
      <c r="NGD360"/>
      <c r="NGE360"/>
      <c r="NGF360"/>
      <c r="NGG360"/>
      <c r="NGH360"/>
      <c r="NGI360"/>
      <c r="NGJ360"/>
      <c r="NGK360"/>
      <c r="NGL360"/>
      <c r="NGM360"/>
      <c r="NGN360"/>
      <c r="NGO360"/>
      <c r="NGP360"/>
      <c r="NGQ360"/>
      <c r="NGR360"/>
      <c r="NGS360"/>
      <c r="NGT360"/>
      <c r="NGU360"/>
      <c r="NGV360"/>
      <c r="NGW360"/>
      <c r="NGX360"/>
      <c r="NGY360"/>
      <c r="NGZ360"/>
      <c r="NHA360"/>
      <c r="NHB360"/>
      <c r="NHC360"/>
      <c r="NHD360"/>
      <c r="NHE360"/>
      <c r="NHF360"/>
      <c r="NHG360"/>
      <c r="NHH360"/>
      <c r="NHI360"/>
      <c r="NHJ360"/>
      <c r="NHK360"/>
      <c r="NHL360"/>
      <c r="NHM360"/>
      <c r="NHN360"/>
      <c r="NHO360"/>
      <c r="NHP360"/>
      <c r="NHQ360"/>
      <c r="NHR360"/>
      <c r="NHS360"/>
      <c r="NHT360"/>
      <c r="NHU360"/>
      <c r="NHV360"/>
      <c r="NHW360"/>
      <c r="NHX360"/>
      <c r="NHY360"/>
      <c r="NHZ360"/>
      <c r="NIA360"/>
      <c r="NIB360"/>
      <c r="NIC360"/>
      <c r="NID360"/>
      <c r="NIE360"/>
      <c r="NIF360"/>
      <c r="NIG360"/>
      <c r="NIH360"/>
      <c r="NII360"/>
      <c r="NIJ360"/>
      <c r="NIK360"/>
      <c r="NIL360"/>
      <c r="NIM360"/>
      <c r="NIN360"/>
      <c r="NIO360"/>
      <c r="NIP360"/>
      <c r="NIQ360"/>
      <c r="NIR360"/>
      <c r="NIS360"/>
      <c r="NIT360"/>
      <c r="NIU360"/>
      <c r="NIV360"/>
      <c r="NIW360"/>
      <c r="NIX360"/>
      <c r="NIY360"/>
      <c r="NIZ360"/>
      <c r="NJA360"/>
      <c r="NJB360"/>
      <c r="NJC360"/>
      <c r="NJD360"/>
      <c r="NJE360"/>
      <c r="NJF360"/>
      <c r="NJG360"/>
      <c r="NJH360"/>
      <c r="NJI360"/>
      <c r="NJJ360"/>
      <c r="NJK360"/>
      <c r="NJL360"/>
      <c r="NJM360"/>
      <c r="NJN360"/>
      <c r="NJO360"/>
      <c r="NJP360"/>
      <c r="NJQ360"/>
      <c r="NJR360"/>
      <c r="NJS360"/>
      <c r="NJT360"/>
      <c r="NJU360"/>
      <c r="NJV360"/>
      <c r="NJW360"/>
      <c r="NJX360"/>
      <c r="NJY360"/>
      <c r="NJZ360"/>
      <c r="NKA360"/>
      <c r="NKB360"/>
      <c r="NKC360"/>
      <c r="NKD360"/>
      <c r="NKE360"/>
      <c r="NKF360"/>
      <c r="NKG360"/>
      <c r="NKH360"/>
      <c r="NKI360"/>
      <c r="NKJ360"/>
      <c r="NKK360"/>
      <c r="NKL360"/>
      <c r="NKM360"/>
      <c r="NKN360"/>
      <c r="NKO360"/>
      <c r="NKP360"/>
      <c r="NKQ360"/>
      <c r="NKR360"/>
      <c r="NKS360"/>
      <c r="NKT360"/>
      <c r="NKU360"/>
      <c r="NKV360"/>
      <c r="NKW360"/>
      <c r="NKX360"/>
      <c r="NKY360"/>
      <c r="NKZ360"/>
      <c r="NLA360"/>
      <c r="NLB360"/>
      <c r="NLC360"/>
      <c r="NLD360"/>
      <c r="NLE360"/>
      <c r="NLF360"/>
      <c r="NLG360"/>
      <c r="NLH360"/>
      <c r="NLI360"/>
      <c r="NLJ360"/>
      <c r="NLK360"/>
      <c r="NLL360"/>
      <c r="NLM360"/>
      <c r="NLN360"/>
      <c r="NLO360"/>
      <c r="NLP360"/>
      <c r="NLQ360"/>
      <c r="NLR360"/>
      <c r="NLS360"/>
      <c r="NLT360"/>
      <c r="NLU360"/>
      <c r="NLV360"/>
      <c r="NLW360"/>
      <c r="NLX360"/>
      <c r="NLY360"/>
      <c r="NLZ360"/>
      <c r="NMA360"/>
      <c r="NMB360"/>
      <c r="NMC360"/>
      <c r="NMD360"/>
      <c r="NME360"/>
      <c r="NMF360"/>
      <c r="NMG360"/>
      <c r="NMH360"/>
      <c r="NMI360"/>
      <c r="NMJ360"/>
      <c r="NMK360"/>
      <c r="NML360"/>
      <c r="NMM360"/>
      <c r="NMN360"/>
      <c r="NMO360"/>
      <c r="NMP360"/>
      <c r="NMQ360"/>
      <c r="NMR360"/>
      <c r="NMS360"/>
      <c r="NMT360"/>
      <c r="NMU360"/>
      <c r="NMV360"/>
      <c r="NMW360"/>
      <c r="NMX360"/>
      <c r="NMY360"/>
      <c r="NMZ360"/>
      <c r="NNA360"/>
      <c r="NNB360"/>
      <c r="NNC360"/>
      <c r="NND360"/>
      <c r="NNE360"/>
      <c r="NNF360"/>
      <c r="NNG360"/>
      <c r="NNH360"/>
      <c r="NNI360"/>
      <c r="NNJ360"/>
      <c r="NNK360"/>
      <c r="NNL360"/>
      <c r="NNM360"/>
      <c r="NNN360"/>
      <c r="NNO360"/>
      <c r="NNP360"/>
      <c r="NNQ360"/>
      <c r="NNR360"/>
      <c r="NNS360"/>
      <c r="NNT360"/>
      <c r="NNU360"/>
      <c r="NNV360"/>
      <c r="NNW360"/>
      <c r="NNX360"/>
      <c r="NNY360"/>
      <c r="NNZ360"/>
      <c r="NOA360"/>
      <c r="NOB360"/>
      <c r="NOC360"/>
      <c r="NOD360"/>
      <c r="NOE360"/>
      <c r="NOF360"/>
      <c r="NOG360"/>
      <c r="NOH360"/>
      <c r="NOI360"/>
      <c r="NOJ360"/>
      <c r="NOK360"/>
      <c r="NOL360"/>
      <c r="NOM360"/>
      <c r="NON360"/>
      <c r="NOO360"/>
      <c r="NOP360"/>
      <c r="NOQ360"/>
      <c r="NOR360"/>
      <c r="NOS360"/>
      <c r="NOT360"/>
      <c r="NOU360"/>
      <c r="NOV360"/>
      <c r="NOW360"/>
      <c r="NOX360"/>
      <c r="NOY360"/>
      <c r="NOZ360"/>
      <c r="NPA360"/>
      <c r="NPB360"/>
      <c r="NPC360"/>
      <c r="NPD360"/>
      <c r="NPE360"/>
      <c r="NPF360"/>
      <c r="NPG360"/>
      <c r="NPH360"/>
      <c r="NPI360"/>
      <c r="NPJ360"/>
      <c r="NPK360"/>
      <c r="NPL360"/>
      <c r="NPM360"/>
      <c r="NPN360"/>
      <c r="NPO360"/>
      <c r="NPP360"/>
      <c r="NPQ360"/>
      <c r="NPR360"/>
      <c r="NPS360"/>
      <c r="NPT360"/>
      <c r="NPU360"/>
      <c r="NPV360"/>
      <c r="NPW360"/>
      <c r="NPX360"/>
      <c r="NPY360"/>
      <c r="NPZ360"/>
      <c r="NQA360"/>
      <c r="NQB360"/>
      <c r="NQC360"/>
      <c r="NQD360"/>
      <c r="NQE360"/>
      <c r="NQF360"/>
      <c r="NQG360"/>
      <c r="NQH360"/>
      <c r="NQI360"/>
      <c r="NQJ360"/>
      <c r="NQK360"/>
      <c r="NQL360"/>
      <c r="NQM360"/>
      <c r="NQN360"/>
      <c r="NQO360"/>
      <c r="NQP360"/>
      <c r="NQQ360"/>
      <c r="NQR360"/>
      <c r="NQS360"/>
      <c r="NQT360"/>
      <c r="NQU360"/>
      <c r="NQV360"/>
      <c r="NQW360"/>
      <c r="NQX360"/>
      <c r="NQY360"/>
      <c r="NQZ360"/>
      <c r="NRA360"/>
      <c r="NRB360"/>
      <c r="NRC360"/>
      <c r="NRD360"/>
      <c r="NRE360"/>
      <c r="NRF360"/>
      <c r="NRG360"/>
      <c r="NRH360"/>
      <c r="NRI360"/>
      <c r="NRJ360"/>
      <c r="NRK360"/>
      <c r="NRL360"/>
      <c r="NRM360"/>
      <c r="NRN360"/>
      <c r="NRO360"/>
      <c r="NRP360"/>
      <c r="NRQ360"/>
      <c r="NRR360"/>
      <c r="NRS360"/>
      <c r="NRT360"/>
      <c r="NRU360"/>
      <c r="NRV360"/>
      <c r="NRW360"/>
      <c r="NRX360"/>
      <c r="NRY360"/>
      <c r="NRZ360"/>
      <c r="NSA360"/>
      <c r="NSB360"/>
      <c r="NSC360"/>
      <c r="NSD360"/>
      <c r="NSE360"/>
      <c r="NSF360"/>
      <c r="NSG360"/>
      <c r="NSH360"/>
      <c r="NSI360"/>
      <c r="NSJ360"/>
      <c r="NSK360"/>
      <c r="NSL360"/>
      <c r="NSM360"/>
      <c r="NSN360"/>
      <c r="NSO360"/>
      <c r="NSP360"/>
      <c r="NSQ360"/>
      <c r="NSR360"/>
      <c r="NSS360"/>
      <c r="NST360"/>
      <c r="NSU360"/>
      <c r="NSV360"/>
      <c r="NSW360"/>
      <c r="NSX360"/>
      <c r="NSY360"/>
      <c r="NSZ360"/>
      <c r="NTA360"/>
      <c r="NTB360"/>
      <c r="NTC360"/>
      <c r="NTD360"/>
      <c r="NTE360"/>
      <c r="NTF360"/>
      <c r="NTG360"/>
      <c r="NTH360"/>
      <c r="NTI360"/>
      <c r="NTJ360"/>
      <c r="NTK360"/>
      <c r="NTL360"/>
      <c r="NTM360"/>
      <c r="NTN360"/>
      <c r="NTO360"/>
      <c r="NTP360"/>
      <c r="NTQ360"/>
      <c r="NTR360"/>
      <c r="NTS360"/>
      <c r="NTT360"/>
      <c r="NTU360"/>
      <c r="NTV360"/>
      <c r="NTW360"/>
      <c r="NTX360"/>
      <c r="NTY360"/>
      <c r="NTZ360"/>
      <c r="NUA360"/>
      <c r="NUB360"/>
      <c r="NUC360"/>
      <c r="NUD360"/>
      <c r="NUE360"/>
      <c r="NUF360"/>
      <c r="NUG360"/>
      <c r="NUH360"/>
      <c r="NUI360"/>
      <c r="NUJ360"/>
      <c r="NUK360"/>
      <c r="NUL360"/>
      <c r="NUM360"/>
      <c r="NUN360"/>
      <c r="NUO360"/>
      <c r="NUP360"/>
      <c r="NUQ360"/>
      <c r="NUR360"/>
      <c r="NUS360"/>
      <c r="NUT360"/>
      <c r="NUU360"/>
      <c r="NUV360"/>
      <c r="NUW360"/>
      <c r="NUX360"/>
      <c r="NUY360"/>
      <c r="NUZ360"/>
      <c r="NVA360"/>
      <c r="NVB360"/>
      <c r="NVC360"/>
      <c r="NVD360"/>
      <c r="NVE360"/>
      <c r="NVF360"/>
      <c r="NVG360"/>
      <c r="NVH360"/>
      <c r="NVI360"/>
      <c r="NVJ360"/>
      <c r="NVK360"/>
      <c r="NVL360"/>
      <c r="NVM360"/>
      <c r="NVN360"/>
      <c r="NVO360"/>
      <c r="NVP360"/>
      <c r="NVQ360"/>
      <c r="NVR360"/>
      <c r="NVS360"/>
      <c r="NVT360"/>
      <c r="NVU360"/>
      <c r="NVV360"/>
      <c r="NVW360"/>
      <c r="NVX360"/>
      <c r="NVY360"/>
      <c r="NVZ360"/>
      <c r="NWA360"/>
      <c r="NWB360"/>
      <c r="NWC360"/>
      <c r="NWD360"/>
      <c r="NWE360"/>
      <c r="NWF360"/>
      <c r="NWG360"/>
      <c r="NWH360"/>
      <c r="NWI360"/>
      <c r="NWJ360"/>
      <c r="NWK360"/>
      <c r="NWL360"/>
      <c r="NWM360"/>
      <c r="NWN360"/>
      <c r="NWO360"/>
      <c r="NWP360"/>
      <c r="NWQ360"/>
      <c r="NWR360"/>
      <c r="NWS360"/>
      <c r="NWT360"/>
      <c r="NWU360"/>
      <c r="NWV360"/>
      <c r="NWW360"/>
      <c r="NWX360"/>
      <c r="NWY360"/>
      <c r="NWZ360"/>
      <c r="NXA360"/>
      <c r="NXB360"/>
      <c r="NXC360"/>
      <c r="NXD360"/>
      <c r="NXE360"/>
      <c r="NXF360"/>
      <c r="NXG360"/>
      <c r="NXH360"/>
      <c r="NXI360"/>
      <c r="NXJ360"/>
      <c r="NXK360"/>
      <c r="NXL360"/>
      <c r="NXM360"/>
      <c r="NXN360"/>
      <c r="NXO360"/>
      <c r="NXP360"/>
      <c r="NXQ360"/>
      <c r="NXR360"/>
      <c r="NXS360"/>
      <c r="NXT360"/>
      <c r="NXU360"/>
      <c r="NXV360"/>
      <c r="NXW360"/>
      <c r="NXX360"/>
      <c r="NXY360"/>
      <c r="NXZ360"/>
      <c r="NYA360"/>
      <c r="NYB360"/>
      <c r="NYC360"/>
      <c r="NYD360"/>
      <c r="NYE360"/>
      <c r="NYF360"/>
      <c r="NYG360"/>
      <c r="NYH360"/>
      <c r="NYI360"/>
      <c r="NYJ360"/>
      <c r="NYK360"/>
      <c r="NYL360"/>
      <c r="NYM360"/>
      <c r="NYN360"/>
      <c r="NYO360"/>
      <c r="NYP360"/>
      <c r="NYQ360"/>
      <c r="NYR360"/>
      <c r="NYS360"/>
      <c r="NYT360"/>
      <c r="NYU360"/>
      <c r="NYV360"/>
      <c r="NYW360"/>
      <c r="NYX360"/>
      <c r="NYY360"/>
      <c r="NYZ360"/>
      <c r="NZA360"/>
      <c r="NZB360"/>
      <c r="NZC360"/>
      <c r="NZD360"/>
      <c r="NZE360"/>
      <c r="NZF360"/>
      <c r="NZG360"/>
      <c r="NZH360"/>
      <c r="NZI360"/>
      <c r="NZJ360"/>
      <c r="NZK360"/>
      <c r="NZL360"/>
      <c r="NZM360"/>
      <c r="NZN360"/>
      <c r="NZO360"/>
      <c r="NZP360"/>
      <c r="NZQ360"/>
      <c r="NZR360"/>
      <c r="NZS360"/>
      <c r="NZT360"/>
      <c r="NZU360"/>
      <c r="NZV360"/>
      <c r="NZW360"/>
      <c r="NZX360"/>
      <c r="NZY360"/>
      <c r="NZZ360"/>
      <c r="OAA360"/>
      <c r="OAB360"/>
      <c r="OAC360"/>
      <c r="OAD360"/>
      <c r="OAE360"/>
      <c r="OAF360"/>
      <c r="OAG360"/>
      <c r="OAH360"/>
      <c r="OAI360"/>
      <c r="OAJ360"/>
      <c r="OAK360"/>
      <c r="OAL360"/>
      <c r="OAM360"/>
      <c r="OAN360"/>
      <c r="OAO360"/>
      <c r="OAP360"/>
      <c r="OAQ360"/>
      <c r="OAR360"/>
      <c r="OAS360"/>
      <c r="OAT360"/>
      <c r="OAU360"/>
      <c r="OAV360"/>
      <c r="OAW360"/>
      <c r="OAX360"/>
      <c r="OAY360"/>
      <c r="OAZ360"/>
      <c r="OBA360"/>
      <c r="OBB360"/>
      <c r="OBC360"/>
      <c r="OBD360"/>
      <c r="OBE360"/>
      <c r="OBF360"/>
      <c r="OBG360"/>
      <c r="OBH360"/>
      <c r="OBI360"/>
      <c r="OBJ360"/>
      <c r="OBK360"/>
      <c r="OBL360"/>
      <c r="OBM360"/>
      <c r="OBN360"/>
      <c r="OBO360"/>
      <c r="OBP360"/>
      <c r="OBQ360"/>
      <c r="OBR360"/>
      <c r="OBS360"/>
      <c r="OBT360"/>
      <c r="OBU360"/>
      <c r="OBV360"/>
      <c r="OBW360"/>
      <c r="OBX360"/>
      <c r="OBY360"/>
      <c r="OBZ360"/>
      <c r="OCA360"/>
      <c r="OCB360"/>
      <c r="OCC360"/>
      <c r="OCD360"/>
      <c r="OCE360"/>
      <c r="OCF360"/>
      <c r="OCG360"/>
      <c r="OCH360"/>
      <c r="OCI360"/>
      <c r="OCJ360"/>
      <c r="OCK360"/>
      <c r="OCL360"/>
      <c r="OCM360"/>
      <c r="OCN360"/>
      <c r="OCO360"/>
      <c r="OCP360"/>
      <c r="OCQ360"/>
      <c r="OCR360"/>
      <c r="OCS360"/>
      <c r="OCT360"/>
      <c r="OCU360"/>
      <c r="OCV360"/>
      <c r="OCW360"/>
      <c r="OCX360"/>
      <c r="OCY360"/>
      <c r="OCZ360"/>
      <c r="ODA360"/>
      <c r="ODB360"/>
      <c r="ODC360"/>
      <c r="ODD360"/>
      <c r="ODE360"/>
      <c r="ODF360"/>
      <c r="ODG360"/>
      <c r="ODH360"/>
      <c r="ODI360"/>
      <c r="ODJ360"/>
      <c r="ODK360"/>
      <c r="ODL360"/>
      <c r="ODM360"/>
      <c r="ODN360"/>
      <c r="ODO360"/>
      <c r="ODP360"/>
      <c r="ODQ360"/>
      <c r="ODR360"/>
      <c r="ODS360"/>
      <c r="ODT360"/>
      <c r="ODU360"/>
      <c r="ODV360"/>
      <c r="ODW360"/>
      <c r="ODX360"/>
      <c r="ODY360"/>
      <c r="ODZ360"/>
      <c r="OEA360"/>
      <c r="OEB360"/>
      <c r="OEC360"/>
      <c r="OED360"/>
      <c r="OEE360"/>
      <c r="OEF360"/>
      <c r="OEG360"/>
      <c r="OEH360"/>
      <c r="OEI360"/>
      <c r="OEJ360"/>
      <c r="OEK360"/>
      <c r="OEL360"/>
      <c r="OEM360"/>
      <c r="OEN360"/>
      <c r="OEO360"/>
      <c r="OEP360"/>
      <c r="OEQ360"/>
      <c r="OER360"/>
      <c r="OES360"/>
      <c r="OET360"/>
      <c r="OEU360"/>
      <c r="OEV360"/>
      <c r="OEW360"/>
      <c r="OEX360"/>
      <c r="OEY360"/>
      <c r="OEZ360"/>
      <c r="OFA360"/>
      <c r="OFB360"/>
      <c r="OFC360"/>
      <c r="OFD360"/>
      <c r="OFE360"/>
      <c r="OFF360"/>
      <c r="OFG360"/>
      <c r="OFH360"/>
      <c r="OFI360"/>
      <c r="OFJ360"/>
      <c r="OFK360"/>
      <c r="OFL360"/>
      <c r="OFM360"/>
      <c r="OFN360"/>
      <c r="OFO360"/>
      <c r="OFP360"/>
      <c r="OFQ360"/>
      <c r="OFR360"/>
      <c r="OFS360"/>
      <c r="OFT360"/>
      <c r="OFU360"/>
      <c r="OFV360"/>
      <c r="OFW360"/>
      <c r="OFX360"/>
      <c r="OFY360"/>
      <c r="OFZ360"/>
      <c r="OGA360"/>
      <c r="OGB360"/>
      <c r="OGC360"/>
      <c r="OGD360"/>
      <c r="OGE360"/>
      <c r="OGF360"/>
      <c r="OGG360"/>
      <c r="OGH360"/>
      <c r="OGI360"/>
      <c r="OGJ360"/>
      <c r="OGK360"/>
      <c r="OGL360"/>
      <c r="OGM360"/>
      <c r="OGN360"/>
      <c r="OGO360"/>
      <c r="OGP360"/>
      <c r="OGQ360"/>
      <c r="OGR360"/>
      <c r="OGS360"/>
      <c r="OGT360"/>
      <c r="OGU360"/>
      <c r="OGV360"/>
      <c r="OGW360"/>
      <c r="OGX360"/>
      <c r="OGY360"/>
      <c r="OGZ360"/>
      <c r="OHA360"/>
      <c r="OHB360"/>
      <c r="OHC360"/>
      <c r="OHD360"/>
      <c r="OHE360"/>
      <c r="OHF360"/>
      <c r="OHG360"/>
      <c r="OHH360"/>
      <c r="OHI360"/>
      <c r="OHJ360"/>
      <c r="OHK360"/>
      <c r="OHL360"/>
      <c r="OHM360"/>
      <c r="OHN360"/>
      <c r="OHO360"/>
      <c r="OHP360"/>
      <c r="OHQ360"/>
      <c r="OHR360"/>
      <c r="OHS360"/>
      <c r="OHT360"/>
      <c r="OHU360"/>
      <c r="OHV360"/>
      <c r="OHW360"/>
      <c r="OHX360"/>
      <c r="OHY360"/>
      <c r="OHZ360"/>
      <c r="OIA360"/>
      <c r="OIB360"/>
      <c r="OIC360"/>
      <c r="OID360"/>
      <c r="OIE360"/>
      <c r="OIF360"/>
      <c r="OIG360"/>
      <c r="OIH360"/>
      <c r="OII360"/>
      <c r="OIJ360"/>
      <c r="OIK360"/>
      <c r="OIL360"/>
      <c r="OIM360"/>
      <c r="OIN360"/>
      <c r="OIO360"/>
      <c r="OIP360"/>
      <c r="OIQ360"/>
      <c r="OIR360"/>
      <c r="OIS360"/>
      <c r="OIT360"/>
      <c r="OIU360"/>
      <c r="OIV360"/>
      <c r="OIW360"/>
      <c r="OIX360"/>
      <c r="OIY360"/>
      <c r="OIZ360"/>
      <c r="OJA360"/>
      <c r="OJB360"/>
      <c r="OJC360"/>
      <c r="OJD360"/>
      <c r="OJE360"/>
      <c r="OJF360"/>
      <c r="OJG360"/>
      <c r="OJH360"/>
      <c r="OJI360"/>
      <c r="OJJ360"/>
      <c r="OJK360"/>
      <c r="OJL360"/>
      <c r="OJM360"/>
      <c r="OJN360"/>
      <c r="OJO360"/>
      <c r="OJP360"/>
      <c r="OJQ360"/>
      <c r="OJR360"/>
      <c r="OJS360"/>
      <c r="OJT360"/>
      <c r="OJU360"/>
      <c r="OJV360"/>
      <c r="OJW360"/>
      <c r="OJX360"/>
      <c r="OJY360"/>
      <c r="OJZ360"/>
      <c r="OKA360"/>
      <c r="OKB360"/>
      <c r="OKC360"/>
      <c r="OKD360"/>
      <c r="OKE360"/>
      <c r="OKF360"/>
      <c r="OKG360"/>
      <c r="OKH360"/>
      <c r="OKI360"/>
      <c r="OKJ360"/>
      <c r="OKK360"/>
      <c r="OKL360"/>
      <c r="OKM360"/>
      <c r="OKN360"/>
      <c r="OKO360"/>
      <c r="OKP360"/>
      <c r="OKQ360"/>
      <c r="OKR360"/>
      <c r="OKS360"/>
      <c r="OKT360"/>
      <c r="OKU360"/>
      <c r="OKV360"/>
      <c r="OKW360"/>
      <c r="OKX360"/>
      <c r="OKY360"/>
      <c r="OKZ360"/>
      <c r="OLA360"/>
      <c r="OLB360"/>
      <c r="OLC360"/>
      <c r="OLD360"/>
      <c r="OLE360"/>
      <c r="OLF360"/>
      <c r="OLG360"/>
      <c r="OLH360"/>
      <c r="OLI360"/>
      <c r="OLJ360"/>
      <c r="OLK360"/>
      <c r="OLL360"/>
      <c r="OLM360"/>
      <c r="OLN360"/>
      <c r="OLO360"/>
      <c r="OLP360"/>
      <c r="OLQ360"/>
      <c r="OLR360"/>
      <c r="OLS360"/>
      <c r="OLT360"/>
      <c r="OLU360"/>
      <c r="OLV360"/>
      <c r="OLW360"/>
      <c r="OLX360"/>
      <c r="OLY360"/>
      <c r="OLZ360"/>
      <c r="OMA360"/>
      <c r="OMB360"/>
      <c r="OMC360"/>
      <c r="OMD360"/>
      <c r="OME360"/>
      <c r="OMF360"/>
      <c r="OMG360"/>
      <c r="OMH360"/>
      <c r="OMI360"/>
      <c r="OMJ360"/>
      <c r="OMK360"/>
      <c r="OML360"/>
      <c r="OMM360"/>
      <c r="OMN360"/>
      <c r="OMO360"/>
      <c r="OMP360"/>
      <c r="OMQ360"/>
      <c r="OMR360"/>
      <c r="OMS360"/>
      <c r="OMT360"/>
      <c r="OMU360"/>
      <c r="OMV360"/>
      <c r="OMW360"/>
      <c r="OMX360"/>
      <c r="OMY360"/>
      <c r="OMZ360"/>
      <c r="ONA360"/>
      <c r="ONB360"/>
      <c r="ONC360"/>
      <c r="OND360"/>
      <c r="ONE360"/>
      <c r="ONF360"/>
      <c r="ONG360"/>
      <c r="ONH360"/>
      <c r="ONI360"/>
      <c r="ONJ360"/>
      <c r="ONK360"/>
      <c r="ONL360"/>
      <c r="ONM360"/>
      <c r="ONN360"/>
      <c r="ONO360"/>
      <c r="ONP360"/>
      <c r="ONQ360"/>
      <c r="ONR360"/>
      <c r="ONS360"/>
      <c r="ONT360"/>
      <c r="ONU360"/>
      <c r="ONV360"/>
      <c r="ONW360"/>
      <c r="ONX360"/>
      <c r="ONY360"/>
      <c r="ONZ360"/>
      <c r="OOA360"/>
      <c r="OOB360"/>
      <c r="OOC360"/>
      <c r="OOD360"/>
      <c r="OOE360"/>
      <c r="OOF360"/>
      <c r="OOG360"/>
      <c r="OOH360"/>
      <c r="OOI360"/>
      <c r="OOJ360"/>
      <c r="OOK360"/>
      <c r="OOL360"/>
      <c r="OOM360"/>
      <c r="OON360"/>
      <c r="OOO360"/>
      <c r="OOP360"/>
      <c r="OOQ360"/>
      <c r="OOR360"/>
      <c r="OOS360"/>
      <c r="OOT360"/>
      <c r="OOU360"/>
      <c r="OOV360"/>
      <c r="OOW360"/>
      <c r="OOX360"/>
      <c r="OOY360"/>
      <c r="OOZ360"/>
      <c r="OPA360"/>
      <c r="OPB360"/>
      <c r="OPC360"/>
      <c r="OPD360"/>
      <c r="OPE360"/>
      <c r="OPF360"/>
      <c r="OPG360"/>
      <c r="OPH360"/>
      <c r="OPI360"/>
      <c r="OPJ360"/>
      <c r="OPK360"/>
      <c r="OPL360"/>
      <c r="OPM360"/>
      <c r="OPN360"/>
      <c r="OPO360"/>
      <c r="OPP360"/>
      <c r="OPQ360"/>
      <c r="OPR360"/>
      <c r="OPS360"/>
      <c r="OPT360"/>
      <c r="OPU360"/>
      <c r="OPV360"/>
      <c r="OPW360"/>
      <c r="OPX360"/>
      <c r="OPY360"/>
      <c r="OPZ360"/>
      <c r="OQA360"/>
      <c r="OQB360"/>
      <c r="OQC360"/>
      <c r="OQD360"/>
      <c r="OQE360"/>
      <c r="OQF360"/>
      <c r="OQG360"/>
      <c r="OQH360"/>
      <c r="OQI360"/>
      <c r="OQJ360"/>
      <c r="OQK360"/>
      <c r="OQL360"/>
      <c r="OQM360"/>
      <c r="OQN360"/>
      <c r="OQO360"/>
      <c r="OQP360"/>
      <c r="OQQ360"/>
      <c r="OQR360"/>
      <c r="OQS360"/>
      <c r="OQT360"/>
      <c r="OQU360"/>
      <c r="OQV360"/>
      <c r="OQW360"/>
      <c r="OQX360"/>
      <c r="OQY360"/>
      <c r="OQZ360"/>
      <c r="ORA360"/>
      <c r="ORB360"/>
      <c r="ORC360"/>
      <c r="ORD360"/>
      <c r="ORE360"/>
      <c r="ORF360"/>
      <c r="ORG360"/>
      <c r="ORH360"/>
      <c r="ORI360"/>
      <c r="ORJ360"/>
      <c r="ORK360"/>
      <c r="ORL360"/>
      <c r="ORM360"/>
      <c r="ORN360"/>
      <c r="ORO360"/>
      <c r="ORP360"/>
      <c r="ORQ360"/>
      <c r="ORR360"/>
      <c r="ORS360"/>
      <c r="ORT360"/>
      <c r="ORU360"/>
      <c r="ORV360"/>
      <c r="ORW360"/>
      <c r="ORX360"/>
      <c r="ORY360"/>
      <c r="ORZ360"/>
      <c r="OSA360"/>
      <c r="OSB360"/>
      <c r="OSC360"/>
      <c r="OSD360"/>
      <c r="OSE360"/>
      <c r="OSF360"/>
      <c r="OSG360"/>
      <c r="OSH360"/>
      <c r="OSI360"/>
      <c r="OSJ360"/>
      <c r="OSK360"/>
      <c r="OSL360"/>
      <c r="OSM360"/>
      <c r="OSN360"/>
      <c r="OSO360"/>
      <c r="OSP360"/>
      <c r="OSQ360"/>
      <c r="OSR360"/>
      <c r="OSS360"/>
      <c r="OST360"/>
      <c r="OSU360"/>
      <c r="OSV360"/>
      <c r="OSW360"/>
      <c r="OSX360"/>
      <c r="OSY360"/>
      <c r="OSZ360"/>
      <c r="OTA360"/>
      <c r="OTB360"/>
      <c r="OTC360"/>
      <c r="OTD360"/>
      <c r="OTE360"/>
      <c r="OTF360"/>
      <c r="OTG360"/>
      <c r="OTH360"/>
      <c r="OTI360"/>
      <c r="OTJ360"/>
      <c r="OTK360"/>
      <c r="OTL360"/>
      <c r="OTM360"/>
      <c r="OTN360"/>
      <c r="OTO360"/>
      <c r="OTP360"/>
      <c r="OTQ360"/>
      <c r="OTR360"/>
      <c r="OTS360"/>
      <c r="OTT360"/>
      <c r="OTU360"/>
      <c r="OTV360"/>
      <c r="OTW360"/>
      <c r="OTX360"/>
      <c r="OTY360"/>
      <c r="OTZ360"/>
      <c r="OUA360"/>
      <c r="OUB360"/>
      <c r="OUC360"/>
      <c r="OUD360"/>
      <c r="OUE360"/>
      <c r="OUF360"/>
      <c r="OUG360"/>
      <c r="OUH360"/>
      <c r="OUI360"/>
      <c r="OUJ360"/>
      <c r="OUK360"/>
      <c r="OUL360"/>
      <c r="OUM360"/>
      <c r="OUN360"/>
      <c r="OUO360"/>
      <c r="OUP360"/>
      <c r="OUQ360"/>
      <c r="OUR360"/>
      <c r="OUS360"/>
      <c r="OUT360"/>
      <c r="OUU360"/>
      <c r="OUV360"/>
      <c r="OUW360"/>
      <c r="OUX360"/>
      <c r="OUY360"/>
      <c r="OUZ360"/>
      <c r="OVA360"/>
      <c r="OVB360"/>
      <c r="OVC360"/>
      <c r="OVD360"/>
      <c r="OVE360"/>
      <c r="OVF360"/>
      <c r="OVG360"/>
      <c r="OVH360"/>
      <c r="OVI360"/>
      <c r="OVJ360"/>
      <c r="OVK360"/>
      <c r="OVL360"/>
      <c r="OVM360"/>
      <c r="OVN360"/>
      <c r="OVO360"/>
      <c r="OVP360"/>
      <c r="OVQ360"/>
      <c r="OVR360"/>
      <c r="OVS360"/>
      <c r="OVT360"/>
      <c r="OVU360"/>
      <c r="OVV360"/>
      <c r="OVW360"/>
      <c r="OVX360"/>
      <c r="OVY360"/>
      <c r="OVZ360"/>
      <c r="OWA360"/>
      <c r="OWB360"/>
      <c r="OWC360"/>
      <c r="OWD360"/>
      <c r="OWE360"/>
      <c r="OWF360"/>
      <c r="OWG360"/>
      <c r="OWH360"/>
      <c r="OWI360"/>
      <c r="OWJ360"/>
      <c r="OWK360"/>
      <c r="OWL360"/>
      <c r="OWM360"/>
      <c r="OWN360"/>
      <c r="OWO360"/>
      <c r="OWP360"/>
      <c r="OWQ360"/>
      <c r="OWR360"/>
      <c r="OWS360"/>
      <c r="OWT360"/>
      <c r="OWU360"/>
      <c r="OWV360"/>
      <c r="OWW360"/>
      <c r="OWX360"/>
      <c r="OWY360"/>
      <c r="OWZ360"/>
      <c r="OXA360"/>
      <c r="OXB360"/>
      <c r="OXC360"/>
      <c r="OXD360"/>
      <c r="OXE360"/>
      <c r="OXF360"/>
      <c r="OXG360"/>
      <c r="OXH360"/>
      <c r="OXI360"/>
      <c r="OXJ360"/>
      <c r="OXK360"/>
      <c r="OXL360"/>
      <c r="OXM360"/>
      <c r="OXN360"/>
      <c r="OXO360"/>
      <c r="OXP360"/>
      <c r="OXQ360"/>
      <c r="OXR360"/>
      <c r="OXS360"/>
      <c r="OXT360"/>
      <c r="OXU360"/>
      <c r="OXV360"/>
      <c r="OXW360"/>
      <c r="OXX360"/>
      <c r="OXY360"/>
      <c r="OXZ360"/>
      <c r="OYA360"/>
      <c r="OYB360"/>
      <c r="OYC360"/>
      <c r="OYD360"/>
      <c r="OYE360"/>
      <c r="OYF360"/>
      <c r="OYG360"/>
      <c r="OYH360"/>
      <c r="OYI360"/>
      <c r="OYJ360"/>
      <c r="OYK360"/>
      <c r="OYL360"/>
      <c r="OYM360"/>
      <c r="OYN360"/>
      <c r="OYO360"/>
      <c r="OYP360"/>
      <c r="OYQ360"/>
      <c r="OYR360"/>
      <c r="OYS360"/>
      <c r="OYT360"/>
      <c r="OYU360"/>
      <c r="OYV360"/>
      <c r="OYW360"/>
      <c r="OYX360"/>
      <c r="OYY360"/>
      <c r="OYZ360"/>
      <c r="OZA360"/>
      <c r="OZB360"/>
      <c r="OZC360"/>
      <c r="OZD360"/>
      <c r="OZE360"/>
      <c r="OZF360"/>
      <c r="OZG360"/>
      <c r="OZH360"/>
      <c r="OZI360"/>
      <c r="OZJ360"/>
      <c r="OZK360"/>
      <c r="OZL360"/>
      <c r="OZM360"/>
      <c r="OZN360"/>
      <c r="OZO360"/>
      <c r="OZP360"/>
      <c r="OZQ360"/>
      <c r="OZR360"/>
      <c r="OZS360"/>
      <c r="OZT360"/>
      <c r="OZU360"/>
      <c r="OZV360"/>
      <c r="OZW360"/>
      <c r="OZX360"/>
      <c r="OZY360"/>
      <c r="OZZ360"/>
      <c r="PAA360"/>
      <c r="PAB360"/>
      <c r="PAC360"/>
      <c r="PAD360"/>
      <c r="PAE360"/>
      <c r="PAF360"/>
      <c r="PAG360"/>
      <c r="PAH360"/>
      <c r="PAI360"/>
      <c r="PAJ360"/>
      <c r="PAK360"/>
      <c r="PAL360"/>
      <c r="PAM360"/>
      <c r="PAN360"/>
      <c r="PAO360"/>
      <c r="PAP360"/>
      <c r="PAQ360"/>
      <c r="PAR360"/>
      <c r="PAS360"/>
      <c r="PAT360"/>
      <c r="PAU360"/>
      <c r="PAV360"/>
      <c r="PAW360"/>
      <c r="PAX360"/>
      <c r="PAY360"/>
      <c r="PAZ360"/>
      <c r="PBA360"/>
      <c r="PBB360"/>
      <c r="PBC360"/>
      <c r="PBD360"/>
      <c r="PBE360"/>
      <c r="PBF360"/>
      <c r="PBG360"/>
      <c r="PBH360"/>
      <c r="PBI360"/>
      <c r="PBJ360"/>
      <c r="PBK360"/>
      <c r="PBL360"/>
      <c r="PBM360"/>
      <c r="PBN360"/>
      <c r="PBO360"/>
      <c r="PBP360"/>
      <c r="PBQ360"/>
      <c r="PBR360"/>
      <c r="PBS360"/>
      <c r="PBT360"/>
      <c r="PBU360"/>
      <c r="PBV360"/>
      <c r="PBW360"/>
      <c r="PBX360"/>
      <c r="PBY360"/>
      <c r="PBZ360"/>
      <c r="PCA360"/>
      <c r="PCB360"/>
      <c r="PCC360"/>
      <c r="PCD360"/>
      <c r="PCE360"/>
      <c r="PCF360"/>
      <c r="PCG360"/>
      <c r="PCH360"/>
      <c r="PCI360"/>
      <c r="PCJ360"/>
      <c r="PCK360"/>
      <c r="PCL360"/>
      <c r="PCM360"/>
      <c r="PCN360"/>
      <c r="PCO360"/>
      <c r="PCP360"/>
      <c r="PCQ360"/>
      <c r="PCR360"/>
      <c r="PCS360"/>
      <c r="PCT360"/>
      <c r="PCU360"/>
      <c r="PCV360"/>
      <c r="PCW360"/>
      <c r="PCX360"/>
      <c r="PCY360"/>
      <c r="PCZ360"/>
      <c r="PDA360"/>
      <c r="PDB360"/>
      <c r="PDC360"/>
      <c r="PDD360"/>
      <c r="PDE360"/>
      <c r="PDF360"/>
      <c r="PDG360"/>
      <c r="PDH360"/>
      <c r="PDI360"/>
      <c r="PDJ360"/>
      <c r="PDK360"/>
      <c r="PDL360"/>
      <c r="PDM360"/>
      <c r="PDN360"/>
      <c r="PDO360"/>
      <c r="PDP360"/>
      <c r="PDQ360"/>
      <c r="PDR360"/>
      <c r="PDS360"/>
      <c r="PDT360"/>
      <c r="PDU360"/>
      <c r="PDV360"/>
      <c r="PDW360"/>
      <c r="PDX360"/>
      <c r="PDY360"/>
      <c r="PDZ360"/>
      <c r="PEA360"/>
      <c r="PEB360"/>
      <c r="PEC360"/>
      <c r="PED360"/>
      <c r="PEE360"/>
      <c r="PEF360"/>
      <c r="PEG360"/>
      <c r="PEH360"/>
      <c r="PEI360"/>
      <c r="PEJ360"/>
      <c r="PEK360"/>
      <c r="PEL360"/>
      <c r="PEM360"/>
      <c r="PEN360"/>
      <c r="PEO360"/>
      <c r="PEP360"/>
      <c r="PEQ360"/>
      <c r="PER360"/>
      <c r="PES360"/>
      <c r="PET360"/>
      <c r="PEU360"/>
      <c r="PEV360"/>
      <c r="PEW360"/>
      <c r="PEX360"/>
      <c r="PEY360"/>
      <c r="PEZ360"/>
      <c r="PFA360"/>
      <c r="PFB360"/>
      <c r="PFC360"/>
      <c r="PFD360"/>
      <c r="PFE360"/>
      <c r="PFF360"/>
      <c r="PFG360"/>
      <c r="PFH360"/>
      <c r="PFI360"/>
      <c r="PFJ360"/>
      <c r="PFK360"/>
      <c r="PFL360"/>
      <c r="PFM360"/>
      <c r="PFN360"/>
      <c r="PFO360"/>
      <c r="PFP360"/>
      <c r="PFQ360"/>
      <c r="PFR360"/>
      <c r="PFS360"/>
      <c r="PFT360"/>
      <c r="PFU360"/>
      <c r="PFV360"/>
      <c r="PFW360"/>
      <c r="PFX360"/>
      <c r="PFY360"/>
      <c r="PFZ360"/>
      <c r="PGA360"/>
      <c r="PGB360"/>
      <c r="PGC360"/>
      <c r="PGD360"/>
      <c r="PGE360"/>
      <c r="PGF360"/>
      <c r="PGG360"/>
      <c r="PGH360"/>
      <c r="PGI360"/>
      <c r="PGJ360"/>
      <c r="PGK360"/>
      <c r="PGL360"/>
      <c r="PGM360"/>
      <c r="PGN360"/>
      <c r="PGO360"/>
      <c r="PGP360"/>
      <c r="PGQ360"/>
      <c r="PGR360"/>
      <c r="PGS360"/>
      <c r="PGT360"/>
      <c r="PGU360"/>
      <c r="PGV360"/>
      <c r="PGW360"/>
      <c r="PGX360"/>
      <c r="PGY360"/>
      <c r="PGZ360"/>
      <c r="PHA360"/>
      <c r="PHB360"/>
      <c r="PHC360"/>
      <c r="PHD360"/>
      <c r="PHE360"/>
      <c r="PHF360"/>
      <c r="PHG360"/>
      <c r="PHH360"/>
      <c r="PHI360"/>
      <c r="PHJ360"/>
      <c r="PHK360"/>
      <c r="PHL360"/>
      <c r="PHM360"/>
      <c r="PHN360"/>
      <c r="PHO360"/>
      <c r="PHP360"/>
      <c r="PHQ360"/>
      <c r="PHR360"/>
      <c r="PHS360"/>
      <c r="PHT360"/>
      <c r="PHU360"/>
      <c r="PHV360"/>
      <c r="PHW360"/>
      <c r="PHX360"/>
      <c r="PHY360"/>
      <c r="PHZ360"/>
      <c r="PIA360"/>
      <c r="PIB360"/>
      <c r="PIC360"/>
      <c r="PID360"/>
      <c r="PIE360"/>
      <c r="PIF360"/>
      <c r="PIG360"/>
      <c r="PIH360"/>
      <c r="PII360"/>
      <c r="PIJ360"/>
      <c r="PIK360"/>
      <c r="PIL360"/>
      <c r="PIM360"/>
      <c r="PIN360"/>
      <c r="PIO360"/>
      <c r="PIP360"/>
      <c r="PIQ360"/>
      <c r="PIR360"/>
      <c r="PIS360"/>
      <c r="PIT360"/>
      <c r="PIU360"/>
      <c r="PIV360"/>
      <c r="PIW360"/>
      <c r="PIX360"/>
      <c r="PIY360"/>
      <c r="PIZ360"/>
      <c r="PJA360"/>
      <c r="PJB360"/>
      <c r="PJC360"/>
      <c r="PJD360"/>
      <c r="PJE360"/>
      <c r="PJF360"/>
      <c r="PJG360"/>
      <c r="PJH360"/>
      <c r="PJI360"/>
      <c r="PJJ360"/>
      <c r="PJK360"/>
      <c r="PJL360"/>
      <c r="PJM360"/>
      <c r="PJN360"/>
      <c r="PJO360"/>
      <c r="PJP360"/>
      <c r="PJQ360"/>
      <c r="PJR360"/>
      <c r="PJS360"/>
      <c r="PJT360"/>
      <c r="PJU360"/>
      <c r="PJV360"/>
      <c r="PJW360"/>
      <c r="PJX360"/>
      <c r="PJY360"/>
      <c r="PJZ360"/>
      <c r="PKA360"/>
      <c r="PKB360"/>
      <c r="PKC360"/>
      <c r="PKD360"/>
      <c r="PKE360"/>
      <c r="PKF360"/>
      <c r="PKG360"/>
      <c r="PKH360"/>
      <c r="PKI360"/>
      <c r="PKJ360"/>
      <c r="PKK360"/>
      <c r="PKL360"/>
      <c r="PKM360"/>
      <c r="PKN360"/>
      <c r="PKO360"/>
      <c r="PKP360"/>
      <c r="PKQ360"/>
      <c r="PKR360"/>
      <c r="PKS360"/>
      <c r="PKT360"/>
      <c r="PKU360"/>
      <c r="PKV360"/>
      <c r="PKW360"/>
      <c r="PKX360"/>
      <c r="PKY360"/>
      <c r="PKZ360"/>
      <c r="PLA360"/>
      <c r="PLB360"/>
      <c r="PLC360"/>
      <c r="PLD360"/>
      <c r="PLE360"/>
      <c r="PLF360"/>
      <c r="PLG360"/>
      <c r="PLH360"/>
      <c r="PLI360"/>
      <c r="PLJ360"/>
      <c r="PLK360"/>
      <c r="PLL360"/>
      <c r="PLM360"/>
      <c r="PLN360"/>
      <c r="PLO360"/>
      <c r="PLP360"/>
      <c r="PLQ360"/>
      <c r="PLR360"/>
      <c r="PLS360"/>
      <c r="PLT360"/>
      <c r="PLU360"/>
      <c r="PLV360"/>
      <c r="PLW360"/>
      <c r="PLX360"/>
      <c r="PLY360"/>
      <c r="PLZ360"/>
      <c r="PMA360"/>
      <c r="PMB360"/>
      <c r="PMC360"/>
      <c r="PMD360"/>
      <c r="PME360"/>
      <c r="PMF360"/>
      <c r="PMG360"/>
      <c r="PMH360"/>
      <c r="PMI360"/>
      <c r="PMJ360"/>
      <c r="PMK360"/>
      <c r="PML360"/>
      <c r="PMM360"/>
      <c r="PMN360"/>
      <c r="PMO360"/>
      <c r="PMP360"/>
      <c r="PMQ360"/>
      <c r="PMR360"/>
      <c r="PMS360"/>
      <c r="PMT360"/>
      <c r="PMU360"/>
      <c r="PMV360"/>
      <c r="PMW360"/>
      <c r="PMX360"/>
      <c r="PMY360"/>
      <c r="PMZ360"/>
      <c r="PNA360"/>
      <c r="PNB360"/>
      <c r="PNC360"/>
      <c r="PND360"/>
      <c r="PNE360"/>
      <c r="PNF360"/>
      <c r="PNG360"/>
      <c r="PNH360"/>
      <c r="PNI360"/>
      <c r="PNJ360"/>
      <c r="PNK360"/>
      <c r="PNL360"/>
      <c r="PNM360"/>
      <c r="PNN360"/>
      <c r="PNO360"/>
      <c r="PNP360"/>
      <c r="PNQ360"/>
      <c r="PNR360"/>
      <c r="PNS360"/>
      <c r="PNT360"/>
      <c r="PNU360"/>
      <c r="PNV360"/>
      <c r="PNW360"/>
      <c r="PNX360"/>
      <c r="PNY360"/>
      <c r="PNZ360"/>
      <c r="POA360"/>
      <c r="POB360"/>
      <c r="POC360"/>
      <c r="POD360"/>
      <c r="POE360"/>
      <c r="POF360"/>
      <c r="POG360"/>
      <c r="POH360"/>
      <c r="POI360"/>
      <c r="POJ360"/>
      <c r="POK360"/>
      <c r="POL360"/>
      <c r="POM360"/>
      <c r="PON360"/>
      <c r="POO360"/>
      <c r="POP360"/>
      <c r="POQ360"/>
      <c r="POR360"/>
      <c r="POS360"/>
      <c r="POT360"/>
      <c r="POU360"/>
      <c r="POV360"/>
      <c r="POW360"/>
      <c r="POX360"/>
      <c r="POY360"/>
      <c r="POZ360"/>
      <c r="PPA360"/>
      <c r="PPB360"/>
      <c r="PPC360"/>
      <c r="PPD360"/>
      <c r="PPE360"/>
      <c r="PPF360"/>
      <c r="PPG360"/>
      <c r="PPH360"/>
      <c r="PPI360"/>
      <c r="PPJ360"/>
      <c r="PPK360"/>
      <c r="PPL360"/>
      <c r="PPM360"/>
      <c r="PPN360"/>
      <c r="PPO360"/>
      <c r="PPP360"/>
      <c r="PPQ360"/>
      <c r="PPR360"/>
      <c r="PPS360"/>
      <c r="PPT360"/>
      <c r="PPU360"/>
      <c r="PPV360"/>
      <c r="PPW360"/>
      <c r="PPX360"/>
      <c r="PPY360"/>
      <c r="PPZ360"/>
      <c r="PQA360"/>
      <c r="PQB360"/>
      <c r="PQC360"/>
      <c r="PQD360"/>
      <c r="PQE360"/>
      <c r="PQF360"/>
      <c r="PQG360"/>
      <c r="PQH360"/>
      <c r="PQI360"/>
      <c r="PQJ360"/>
      <c r="PQK360"/>
      <c r="PQL360"/>
      <c r="PQM360"/>
      <c r="PQN360"/>
      <c r="PQO360"/>
      <c r="PQP360"/>
      <c r="PQQ360"/>
      <c r="PQR360"/>
      <c r="PQS360"/>
      <c r="PQT360"/>
      <c r="PQU360"/>
      <c r="PQV360"/>
      <c r="PQW360"/>
      <c r="PQX360"/>
      <c r="PQY360"/>
      <c r="PQZ360"/>
      <c r="PRA360"/>
      <c r="PRB360"/>
      <c r="PRC360"/>
      <c r="PRD360"/>
      <c r="PRE360"/>
      <c r="PRF360"/>
      <c r="PRG360"/>
      <c r="PRH360"/>
      <c r="PRI360"/>
      <c r="PRJ360"/>
      <c r="PRK360"/>
      <c r="PRL360"/>
      <c r="PRM360"/>
      <c r="PRN360"/>
      <c r="PRO360"/>
      <c r="PRP360"/>
      <c r="PRQ360"/>
      <c r="PRR360"/>
      <c r="PRS360"/>
      <c r="PRT360"/>
      <c r="PRU360"/>
      <c r="PRV360"/>
      <c r="PRW360"/>
      <c r="PRX360"/>
      <c r="PRY360"/>
      <c r="PRZ360"/>
      <c r="PSA360"/>
      <c r="PSB360"/>
      <c r="PSC360"/>
      <c r="PSD360"/>
      <c r="PSE360"/>
      <c r="PSF360"/>
      <c r="PSG360"/>
      <c r="PSH360"/>
      <c r="PSI360"/>
      <c r="PSJ360"/>
      <c r="PSK360"/>
      <c r="PSL360"/>
      <c r="PSM360"/>
      <c r="PSN360"/>
      <c r="PSO360"/>
      <c r="PSP360"/>
      <c r="PSQ360"/>
      <c r="PSR360"/>
      <c r="PSS360"/>
      <c r="PST360"/>
      <c r="PSU360"/>
      <c r="PSV360"/>
      <c r="PSW360"/>
      <c r="PSX360"/>
      <c r="PSY360"/>
      <c r="PSZ360"/>
      <c r="PTA360"/>
      <c r="PTB360"/>
      <c r="PTC360"/>
      <c r="PTD360"/>
      <c r="PTE360"/>
      <c r="PTF360"/>
      <c r="PTG360"/>
      <c r="PTH360"/>
      <c r="PTI360"/>
      <c r="PTJ360"/>
      <c r="PTK360"/>
      <c r="PTL360"/>
      <c r="PTM360"/>
      <c r="PTN360"/>
      <c r="PTO360"/>
      <c r="PTP360"/>
      <c r="PTQ360"/>
      <c r="PTR360"/>
      <c r="PTS360"/>
      <c r="PTT360"/>
      <c r="PTU360"/>
      <c r="PTV360"/>
      <c r="PTW360"/>
      <c r="PTX360"/>
      <c r="PTY360"/>
      <c r="PTZ360"/>
      <c r="PUA360"/>
      <c r="PUB360"/>
      <c r="PUC360"/>
      <c r="PUD360"/>
      <c r="PUE360"/>
      <c r="PUF360"/>
      <c r="PUG360"/>
      <c r="PUH360"/>
      <c r="PUI360"/>
      <c r="PUJ360"/>
      <c r="PUK360"/>
      <c r="PUL360"/>
      <c r="PUM360"/>
      <c r="PUN360"/>
      <c r="PUO360"/>
      <c r="PUP360"/>
      <c r="PUQ360"/>
      <c r="PUR360"/>
      <c r="PUS360"/>
      <c r="PUT360"/>
      <c r="PUU360"/>
      <c r="PUV360"/>
      <c r="PUW360"/>
      <c r="PUX360"/>
      <c r="PUY360"/>
      <c r="PUZ360"/>
      <c r="PVA360"/>
      <c r="PVB360"/>
      <c r="PVC360"/>
      <c r="PVD360"/>
      <c r="PVE360"/>
      <c r="PVF360"/>
      <c r="PVG360"/>
      <c r="PVH360"/>
      <c r="PVI360"/>
      <c r="PVJ360"/>
      <c r="PVK360"/>
      <c r="PVL360"/>
      <c r="PVM360"/>
      <c r="PVN360"/>
      <c r="PVO360"/>
      <c r="PVP360"/>
      <c r="PVQ360"/>
      <c r="PVR360"/>
      <c r="PVS360"/>
      <c r="PVT360"/>
      <c r="PVU360"/>
      <c r="PVV360"/>
      <c r="PVW360"/>
      <c r="PVX360"/>
      <c r="PVY360"/>
      <c r="PVZ360"/>
      <c r="PWA360"/>
      <c r="PWB360"/>
      <c r="PWC360"/>
      <c r="PWD360"/>
      <c r="PWE360"/>
      <c r="PWF360"/>
      <c r="PWG360"/>
      <c r="PWH360"/>
      <c r="PWI360"/>
      <c r="PWJ360"/>
      <c r="PWK360"/>
      <c r="PWL360"/>
      <c r="PWM360"/>
      <c r="PWN360"/>
      <c r="PWO360"/>
      <c r="PWP360"/>
      <c r="PWQ360"/>
      <c r="PWR360"/>
      <c r="PWS360"/>
      <c r="PWT360"/>
      <c r="PWU360"/>
      <c r="PWV360"/>
      <c r="PWW360"/>
      <c r="PWX360"/>
      <c r="PWY360"/>
      <c r="PWZ360"/>
      <c r="PXA360"/>
      <c r="PXB360"/>
      <c r="PXC360"/>
      <c r="PXD360"/>
      <c r="PXE360"/>
      <c r="PXF360"/>
      <c r="PXG360"/>
      <c r="PXH360"/>
      <c r="PXI360"/>
      <c r="PXJ360"/>
      <c r="PXK360"/>
      <c r="PXL360"/>
      <c r="PXM360"/>
      <c r="PXN360"/>
      <c r="PXO360"/>
      <c r="PXP360"/>
      <c r="PXQ360"/>
      <c r="PXR360"/>
      <c r="PXS360"/>
      <c r="PXT360"/>
      <c r="PXU360"/>
      <c r="PXV360"/>
      <c r="PXW360"/>
      <c r="PXX360"/>
      <c r="PXY360"/>
      <c r="PXZ360"/>
      <c r="PYA360"/>
      <c r="PYB360"/>
      <c r="PYC360"/>
      <c r="PYD360"/>
      <c r="PYE360"/>
      <c r="PYF360"/>
      <c r="PYG360"/>
      <c r="PYH360"/>
      <c r="PYI360"/>
      <c r="PYJ360"/>
      <c r="PYK360"/>
      <c r="PYL360"/>
      <c r="PYM360"/>
      <c r="PYN360"/>
      <c r="PYO360"/>
      <c r="PYP360"/>
      <c r="PYQ360"/>
      <c r="PYR360"/>
      <c r="PYS360"/>
      <c r="PYT360"/>
      <c r="PYU360"/>
      <c r="PYV360"/>
      <c r="PYW360"/>
      <c r="PYX360"/>
      <c r="PYY360"/>
      <c r="PYZ360"/>
      <c r="PZA360"/>
      <c r="PZB360"/>
      <c r="PZC360"/>
      <c r="PZD360"/>
      <c r="PZE360"/>
      <c r="PZF360"/>
      <c r="PZG360"/>
      <c r="PZH360"/>
      <c r="PZI360"/>
      <c r="PZJ360"/>
      <c r="PZK360"/>
      <c r="PZL360"/>
      <c r="PZM360"/>
      <c r="PZN360"/>
      <c r="PZO360"/>
      <c r="PZP360"/>
      <c r="PZQ360"/>
      <c r="PZR360"/>
      <c r="PZS360"/>
      <c r="PZT360"/>
      <c r="PZU360"/>
      <c r="PZV360"/>
      <c r="PZW360"/>
      <c r="PZX360"/>
      <c r="PZY360"/>
      <c r="PZZ360"/>
      <c r="QAA360"/>
      <c r="QAB360"/>
      <c r="QAC360"/>
      <c r="QAD360"/>
      <c r="QAE360"/>
      <c r="QAF360"/>
      <c r="QAG360"/>
      <c r="QAH360"/>
      <c r="QAI360"/>
      <c r="QAJ360"/>
      <c r="QAK360"/>
      <c r="QAL360"/>
      <c r="QAM360"/>
      <c r="QAN360"/>
      <c r="QAO360"/>
      <c r="QAP360"/>
      <c r="QAQ360"/>
      <c r="QAR360"/>
      <c r="QAS360"/>
      <c r="QAT360"/>
      <c r="QAU360"/>
      <c r="QAV360"/>
      <c r="QAW360"/>
      <c r="QAX360"/>
      <c r="QAY360"/>
      <c r="QAZ360"/>
      <c r="QBA360"/>
      <c r="QBB360"/>
      <c r="QBC360"/>
      <c r="QBD360"/>
      <c r="QBE360"/>
      <c r="QBF360"/>
      <c r="QBG360"/>
      <c r="QBH360"/>
      <c r="QBI360"/>
      <c r="QBJ360"/>
      <c r="QBK360"/>
      <c r="QBL360"/>
      <c r="QBM360"/>
      <c r="QBN360"/>
      <c r="QBO360"/>
      <c r="QBP360"/>
      <c r="QBQ360"/>
      <c r="QBR360"/>
      <c r="QBS360"/>
      <c r="QBT360"/>
      <c r="QBU360"/>
      <c r="QBV360"/>
      <c r="QBW360"/>
      <c r="QBX360"/>
      <c r="QBY360"/>
      <c r="QBZ360"/>
      <c r="QCA360"/>
      <c r="QCB360"/>
      <c r="QCC360"/>
      <c r="QCD360"/>
      <c r="QCE360"/>
      <c r="QCF360"/>
      <c r="QCG360"/>
      <c r="QCH360"/>
      <c r="QCI360"/>
      <c r="QCJ360"/>
      <c r="QCK360"/>
      <c r="QCL360"/>
      <c r="QCM360"/>
      <c r="QCN360"/>
      <c r="QCO360"/>
      <c r="QCP360"/>
      <c r="QCQ360"/>
      <c r="QCR360"/>
      <c r="QCS360"/>
      <c r="QCT360"/>
      <c r="QCU360"/>
      <c r="QCV360"/>
      <c r="QCW360"/>
      <c r="QCX360"/>
      <c r="QCY360"/>
      <c r="QCZ360"/>
      <c r="QDA360"/>
      <c r="QDB360"/>
      <c r="QDC360"/>
      <c r="QDD360"/>
      <c r="QDE360"/>
      <c r="QDF360"/>
      <c r="QDG360"/>
      <c r="QDH360"/>
      <c r="QDI360"/>
      <c r="QDJ360"/>
      <c r="QDK360"/>
      <c r="QDL360"/>
      <c r="QDM360"/>
      <c r="QDN360"/>
      <c r="QDO360"/>
      <c r="QDP360"/>
      <c r="QDQ360"/>
      <c r="QDR360"/>
      <c r="QDS360"/>
      <c r="QDT360"/>
      <c r="QDU360"/>
      <c r="QDV360"/>
      <c r="QDW360"/>
      <c r="QDX360"/>
      <c r="QDY360"/>
      <c r="QDZ360"/>
      <c r="QEA360"/>
      <c r="QEB360"/>
      <c r="QEC360"/>
      <c r="QED360"/>
      <c r="QEE360"/>
      <c r="QEF360"/>
      <c r="QEG360"/>
      <c r="QEH360"/>
      <c r="QEI360"/>
      <c r="QEJ360"/>
      <c r="QEK360"/>
      <c r="QEL360"/>
      <c r="QEM360"/>
      <c r="QEN360"/>
      <c r="QEO360"/>
      <c r="QEP360"/>
      <c r="QEQ360"/>
      <c r="QER360"/>
      <c r="QES360"/>
      <c r="QET360"/>
      <c r="QEU360"/>
      <c r="QEV360"/>
      <c r="QEW360"/>
      <c r="QEX360"/>
      <c r="QEY360"/>
      <c r="QEZ360"/>
      <c r="QFA360"/>
      <c r="QFB360"/>
      <c r="QFC360"/>
      <c r="QFD360"/>
      <c r="QFE360"/>
      <c r="QFF360"/>
      <c r="QFG360"/>
      <c r="QFH360"/>
      <c r="QFI360"/>
      <c r="QFJ360"/>
      <c r="QFK360"/>
      <c r="QFL360"/>
      <c r="QFM360"/>
      <c r="QFN360"/>
      <c r="QFO360"/>
      <c r="QFP360"/>
      <c r="QFQ360"/>
      <c r="QFR360"/>
      <c r="QFS360"/>
      <c r="QFT360"/>
      <c r="QFU360"/>
      <c r="QFV360"/>
      <c r="QFW360"/>
      <c r="QFX360"/>
      <c r="QFY360"/>
      <c r="QFZ360"/>
      <c r="QGA360"/>
      <c r="QGB360"/>
      <c r="QGC360"/>
      <c r="QGD360"/>
      <c r="QGE360"/>
      <c r="QGF360"/>
      <c r="QGG360"/>
      <c r="QGH360"/>
      <c r="QGI360"/>
      <c r="QGJ360"/>
      <c r="QGK360"/>
      <c r="QGL360"/>
      <c r="QGM360"/>
      <c r="QGN360"/>
      <c r="QGO360"/>
      <c r="QGP360"/>
      <c r="QGQ360"/>
      <c r="QGR360"/>
      <c r="QGS360"/>
      <c r="QGT360"/>
      <c r="QGU360"/>
      <c r="QGV360"/>
      <c r="QGW360"/>
      <c r="QGX360"/>
      <c r="QGY360"/>
      <c r="QGZ360"/>
      <c r="QHA360"/>
      <c r="QHB360"/>
      <c r="QHC360"/>
      <c r="QHD360"/>
      <c r="QHE360"/>
      <c r="QHF360"/>
      <c r="QHG360"/>
      <c r="QHH360"/>
      <c r="QHI360"/>
      <c r="QHJ360"/>
      <c r="QHK360"/>
      <c r="QHL360"/>
      <c r="QHM360"/>
      <c r="QHN360"/>
      <c r="QHO360"/>
      <c r="QHP360"/>
      <c r="QHQ360"/>
      <c r="QHR360"/>
      <c r="QHS360"/>
      <c r="QHT360"/>
      <c r="QHU360"/>
      <c r="QHV360"/>
      <c r="QHW360"/>
      <c r="QHX360"/>
      <c r="QHY360"/>
      <c r="QHZ360"/>
      <c r="QIA360"/>
      <c r="QIB360"/>
      <c r="QIC360"/>
      <c r="QID360"/>
      <c r="QIE360"/>
      <c r="QIF360"/>
      <c r="QIG360"/>
      <c r="QIH360"/>
      <c r="QII360"/>
      <c r="QIJ360"/>
      <c r="QIK360"/>
      <c r="QIL360"/>
      <c r="QIM360"/>
      <c r="QIN360"/>
      <c r="QIO360"/>
      <c r="QIP360"/>
      <c r="QIQ360"/>
      <c r="QIR360"/>
      <c r="QIS360"/>
      <c r="QIT360"/>
      <c r="QIU360"/>
      <c r="QIV360"/>
      <c r="QIW360"/>
      <c r="QIX360"/>
      <c r="QIY360"/>
      <c r="QIZ360"/>
      <c r="QJA360"/>
      <c r="QJB360"/>
      <c r="QJC360"/>
      <c r="QJD360"/>
      <c r="QJE360"/>
      <c r="QJF360"/>
      <c r="QJG360"/>
      <c r="QJH360"/>
      <c r="QJI360"/>
      <c r="QJJ360"/>
      <c r="QJK360"/>
      <c r="QJL360"/>
      <c r="QJM360"/>
      <c r="QJN360"/>
      <c r="QJO360"/>
      <c r="QJP360"/>
      <c r="QJQ360"/>
      <c r="QJR360"/>
      <c r="QJS360"/>
      <c r="QJT360"/>
      <c r="QJU360"/>
      <c r="QJV360"/>
      <c r="QJW360"/>
      <c r="QJX360"/>
      <c r="QJY360"/>
      <c r="QJZ360"/>
      <c r="QKA360"/>
      <c r="QKB360"/>
      <c r="QKC360"/>
      <c r="QKD360"/>
      <c r="QKE360"/>
      <c r="QKF360"/>
      <c r="QKG360"/>
      <c r="QKH360"/>
      <c r="QKI360"/>
      <c r="QKJ360"/>
      <c r="QKK360"/>
      <c r="QKL360"/>
      <c r="QKM360"/>
      <c r="QKN360"/>
      <c r="QKO360"/>
      <c r="QKP360"/>
      <c r="QKQ360"/>
      <c r="QKR360"/>
      <c r="QKS360"/>
      <c r="QKT360"/>
      <c r="QKU360"/>
      <c r="QKV360"/>
      <c r="QKW360"/>
      <c r="QKX360"/>
      <c r="QKY360"/>
      <c r="QKZ360"/>
      <c r="QLA360"/>
      <c r="QLB360"/>
      <c r="QLC360"/>
      <c r="QLD360"/>
      <c r="QLE360"/>
      <c r="QLF360"/>
      <c r="QLG360"/>
      <c r="QLH360"/>
      <c r="QLI360"/>
      <c r="QLJ360"/>
      <c r="QLK360"/>
      <c r="QLL360"/>
      <c r="QLM360"/>
      <c r="QLN360"/>
      <c r="QLO360"/>
      <c r="QLP360"/>
      <c r="QLQ360"/>
      <c r="QLR360"/>
      <c r="QLS360"/>
      <c r="QLT360"/>
      <c r="QLU360"/>
      <c r="QLV360"/>
      <c r="QLW360"/>
      <c r="QLX360"/>
      <c r="QLY360"/>
      <c r="QLZ360"/>
      <c r="QMA360"/>
      <c r="QMB360"/>
      <c r="QMC360"/>
      <c r="QMD360"/>
      <c r="QME360"/>
      <c r="QMF360"/>
      <c r="QMG360"/>
      <c r="QMH360"/>
      <c r="QMI360"/>
      <c r="QMJ360"/>
      <c r="QMK360"/>
      <c r="QML360"/>
      <c r="QMM360"/>
      <c r="QMN360"/>
      <c r="QMO360"/>
      <c r="QMP360"/>
      <c r="QMQ360"/>
      <c r="QMR360"/>
      <c r="QMS360"/>
      <c r="QMT360"/>
      <c r="QMU360"/>
      <c r="QMV360"/>
      <c r="QMW360"/>
      <c r="QMX360"/>
      <c r="QMY360"/>
      <c r="QMZ360"/>
      <c r="QNA360"/>
      <c r="QNB360"/>
      <c r="QNC360"/>
      <c r="QND360"/>
      <c r="QNE360"/>
      <c r="QNF360"/>
      <c r="QNG360"/>
      <c r="QNH360"/>
      <c r="QNI360"/>
      <c r="QNJ360"/>
      <c r="QNK360"/>
      <c r="QNL360"/>
      <c r="QNM360"/>
      <c r="QNN360"/>
      <c r="QNO360"/>
      <c r="QNP360"/>
      <c r="QNQ360"/>
      <c r="QNR360"/>
      <c r="QNS360"/>
      <c r="QNT360"/>
      <c r="QNU360"/>
      <c r="QNV360"/>
      <c r="QNW360"/>
      <c r="QNX360"/>
      <c r="QNY360"/>
      <c r="QNZ360"/>
      <c r="QOA360"/>
      <c r="QOB360"/>
      <c r="QOC360"/>
      <c r="QOD360"/>
      <c r="QOE360"/>
      <c r="QOF360"/>
      <c r="QOG360"/>
      <c r="QOH360"/>
      <c r="QOI360"/>
      <c r="QOJ360"/>
      <c r="QOK360"/>
      <c r="QOL360"/>
      <c r="QOM360"/>
      <c r="QON360"/>
      <c r="QOO360"/>
      <c r="QOP360"/>
      <c r="QOQ360"/>
      <c r="QOR360"/>
      <c r="QOS360"/>
      <c r="QOT360"/>
      <c r="QOU360"/>
      <c r="QOV360"/>
      <c r="QOW360"/>
      <c r="QOX360"/>
      <c r="QOY360"/>
      <c r="QOZ360"/>
      <c r="QPA360"/>
      <c r="QPB360"/>
      <c r="QPC360"/>
      <c r="QPD360"/>
      <c r="QPE360"/>
      <c r="QPF360"/>
      <c r="QPG360"/>
      <c r="QPH360"/>
      <c r="QPI360"/>
      <c r="QPJ360"/>
      <c r="QPK360"/>
      <c r="QPL360"/>
      <c r="QPM360"/>
      <c r="QPN360"/>
      <c r="QPO360"/>
      <c r="QPP360"/>
      <c r="QPQ360"/>
      <c r="QPR360"/>
      <c r="QPS360"/>
      <c r="QPT360"/>
      <c r="QPU360"/>
      <c r="QPV360"/>
      <c r="QPW360"/>
      <c r="QPX360"/>
      <c r="QPY360"/>
      <c r="QPZ360"/>
      <c r="QQA360"/>
      <c r="QQB360"/>
      <c r="QQC360"/>
      <c r="QQD360"/>
      <c r="QQE360"/>
      <c r="QQF360"/>
      <c r="QQG360"/>
      <c r="QQH360"/>
      <c r="QQI360"/>
      <c r="QQJ360"/>
      <c r="QQK360"/>
      <c r="QQL360"/>
      <c r="QQM360"/>
      <c r="QQN360"/>
      <c r="QQO360"/>
      <c r="QQP360"/>
      <c r="QQQ360"/>
      <c r="QQR360"/>
      <c r="QQS360"/>
      <c r="QQT360"/>
      <c r="QQU360"/>
      <c r="QQV360"/>
      <c r="QQW360"/>
      <c r="QQX360"/>
      <c r="QQY360"/>
      <c r="QQZ360"/>
      <c r="QRA360"/>
      <c r="QRB360"/>
      <c r="QRC360"/>
      <c r="QRD360"/>
      <c r="QRE360"/>
      <c r="QRF360"/>
      <c r="QRG360"/>
      <c r="QRH360"/>
      <c r="QRI360"/>
      <c r="QRJ360"/>
      <c r="QRK360"/>
      <c r="QRL360"/>
      <c r="QRM360"/>
      <c r="QRN360"/>
      <c r="QRO360"/>
      <c r="QRP360"/>
      <c r="QRQ360"/>
      <c r="QRR360"/>
      <c r="QRS360"/>
      <c r="QRT360"/>
      <c r="QRU360"/>
      <c r="QRV360"/>
      <c r="QRW360"/>
      <c r="QRX360"/>
      <c r="QRY360"/>
      <c r="QRZ360"/>
      <c r="QSA360"/>
      <c r="QSB360"/>
      <c r="QSC360"/>
      <c r="QSD360"/>
      <c r="QSE360"/>
      <c r="QSF360"/>
      <c r="QSG360"/>
      <c r="QSH360"/>
      <c r="QSI360"/>
      <c r="QSJ360"/>
      <c r="QSK360"/>
      <c r="QSL360"/>
      <c r="QSM360"/>
      <c r="QSN360"/>
      <c r="QSO360"/>
      <c r="QSP360"/>
      <c r="QSQ360"/>
      <c r="QSR360"/>
      <c r="QSS360"/>
      <c r="QST360"/>
      <c r="QSU360"/>
      <c r="QSV360"/>
      <c r="QSW360"/>
      <c r="QSX360"/>
      <c r="QSY360"/>
      <c r="QSZ360"/>
      <c r="QTA360"/>
      <c r="QTB360"/>
      <c r="QTC360"/>
      <c r="QTD360"/>
      <c r="QTE360"/>
      <c r="QTF360"/>
      <c r="QTG360"/>
      <c r="QTH360"/>
      <c r="QTI360"/>
      <c r="QTJ360"/>
      <c r="QTK360"/>
      <c r="QTL360"/>
      <c r="QTM360"/>
      <c r="QTN360"/>
      <c r="QTO360"/>
      <c r="QTP360"/>
      <c r="QTQ360"/>
      <c r="QTR360"/>
      <c r="QTS360"/>
      <c r="QTT360"/>
      <c r="QTU360"/>
      <c r="QTV360"/>
      <c r="QTW360"/>
      <c r="QTX360"/>
      <c r="QTY360"/>
      <c r="QTZ360"/>
      <c r="QUA360"/>
      <c r="QUB360"/>
      <c r="QUC360"/>
      <c r="QUD360"/>
      <c r="QUE360"/>
      <c r="QUF360"/>
      <c r="QUG360"/>
      <c r="QUH360"/>
      <c r="QUI360"/>
      <c r="QUJ360"/>
      <c r="QUK360"/>
      <c r="QUL360"/>
      <c r="QUM360"/>
      <c r="QUN360"/>
      <c r="QUO360"/>
      <c r="QUP360"/>
      <c r="QUQ360"/>
      <c r="QUR360"/>
      <c r="QUS360"/>
      <c r="QUT360"/>
      <c r="QUU360"/>
      <c r="QUV360"/>
      <c r="QUW360"/>
      <c r="QUX360"/>
      <c r="QUY360"/>
      <c r="QUZ360"/>
      <c r="QVA360"/>
      <c r="QVB360"/>
      <c r="QVC360"/>
      <c r="QVD360"/>
      <c r="QVE360"/>
      <c r="QVF360"/>
      <c r="QVG360"/>
      <c r="QVH360"/>
      <c r="QVI360"/>
      <c r="QVJ360"/>
      <c r="QVK360"/>
      <c r="QVL360"/>
      <c r="QVM360"/>
      <c r="QVN360"/>
      <c r="QVO360"/>
      <c r="QVP360"/>
      <c r="QVQ360"/>
      <c r="QVR360"/>
      <c r="QVS360"/>
      <c r="QVT360"/>
      <c r="QVU360"/>
      <c r="QVV360"/>
      <c r="QVW360"/>
      <c r="QVX360"/>
      <c r="QVY360"/>
      <c r="QVZ360"/>
      <c r="QWA360"/>
      <c r="QWB360"/>
      <c r="QWC360"/>
      <c r="QWD360"/>
      <c r="QWE360"/>
      <c r="QWF360"/>
      <c r="QWG360"/>
      <c r="QWH360"/>
      <c r="QWI360"/>
      <c r="QWJ360"/>
      <c r="QWK360"/>
      <c r="QWL360"/>
      <c r="QWM360"/>
      <c r="QWN360"/>
      <c r="QWO360"/>
      <c r="QWP360"/>
      <c r="QWQ360"/>
      <c r="QWR360"/>
      <c r="QWS360"/>
      <c r="QWT360"/>
      <c r="QWU360"/>
      <c r="QWV360"/>
      <c r="QWW360"/>
      <c r="QWX360"/>
      <c r="QWY360"/>
      <c r="QWZ360"/>
      <c r="QXA360"/>
      <c r="QXB360"/>
      <c r="QXC360"/>
      <c r="QXD360"/>
      <c r="QXE360"/>
      <c r="QXF360"/>
      <c r="QXG360"/>
      <c r="QXH360"/>
      <c r="QXI360"/>
      <c r="QXJ360"/>
      <c r="QXK360"/>
      <c r="QXL360"/>
      <c r="QXM360"/>
      <c r="QXN360"/>
      <c r="QXO360"/>
      <c r="QXP360"/>
      <c r="QXQ360"/>
      <c r="QXR360"/>
      <c r="QXS360"/>
      <c r="QXT360"/>
      <c r="QXU360"/>
      <c r="QXV360"/>
      <c r="QXW360"/>
      <c r="QXX360"/>
      <c r="QXY360"/>
      <c r="QXZ360"/>
      <c r="QYA360"/>
      <c r="QYB360"/>
      <c r="QYC360"/>
      <c r="QYD360"/>
      <c r="QYE360"/>
      <c r="QYF360"/>
      <c r="QYG360"/>
      <c r="QYH360"/>
      <c r="QYI360"/>
      <c r="QYJ360"/>
      <c r="QYK360"/>
      <c r="QYL360"/>
      <c r="QYM360"/>
      <c r="QYN360"/>
      <c r="QYO360"/>
      <c r="QYP360"/>
      <c r="QYQ360"/>
      <c r="QYR360"/>
      <c r="QYS360"/>
      <c r="QYT360"/>
      <c r="QYU360"/>
      <c r="QYV360"/>
      <c r="QYW360"/>
      <c r="QYX360"/>
      <c r="QYY360"/>
      <c r="QYZ360"/>
      <c r="QZA360"/>
      <c r="QZB360"/>
      <c r="QZC360"/>
      <c r="QZD360"/>
      <c r="QZE360"/>
      <c r="QZF360"/>
      <c r="QZG360"/>
      <c r="QZH360"/>
      <c r="QZI360"/>
      <c r="QZJ360"/>
      <c r="QZK360"/>
      <c r="QZL360"/>
      <c r="QZM360"/>
      <c r="QZN360"/>
      <c r="QZO360"/>
      <c r="QZP360"/>
      <c r="QZQ360"/>
      <c r="QZR360"/>
      <c r="QZS360"/>
      <c r="QZT360"/>
      <c r="QZU360"/>
      <c r="QZV360"/>
      <c r="QZW360"/>
      <c r="QZX360"/>
      <c r="QZY360"/>
      <c r="QZZ360"/>
      <c r="RAA360"/>
      <c r="RAB360"/>
      <c r="RAC360"/>
      <c r="RAD360"/>
      <c r="RAE360"/>
      <c r="RAF360"/>
      <c r="RAG360"/>
      <c r="RAH360"/>
      <c r="RAI360"/>
      <c r="RAJ360"/>
      <c r="RAK360"/>
      <c r="RAL360"/>
      <c r="RAM360"/>
      <c r="RAN360"/>
      <c r="RAO360"/>
      <c r="RAP360"/>
      <c r="RAQ360"/>
      <c r="RAR360"/>
      <c r="RAS360"/>
      <c r="RAT360"/>
      <c r="RAU360"/>
      <c r="RAV360"/>
      <c r="RAW360"/>
      <c r="RAX360"/>
      <c r="RAY360"/>
      <c r="RAZ360"/>
      <c r="RBA360"/>
      <c r="RBB360"/>
      <c r="RBC360"/>
      <c r="RBD360"/>
      <c r="RBE360"/>
      <c r="RBF360"/>
      <c r="RBG360"/>
      <c r="RBH360"/>
      <c r="RBI360"/>
      <c r="RBJ360"/>
      <c r="RBK360"/>
      <c r="RBL360"/>
      <c r="RBM360"/>
      <c r="RBN360"/>
      <c r="RBO360"/>
      <c r="RBP360"/>
      <c r="RBQ360"/>
      <c r="RBR360"/>
      <c r="RBS360"/>
      <c r="RBT360"/>
      <c r="RBU360"/>
      <c r="RBV360"/>
      <c r="RBW360"/>
      <c r="RBX360"/>
      <c r="RBY360"/>
      <c r="RBZ360"/>
      <c r="RCA360"/>
      <c r="RCB360"/>
      <c r="RCC360"/>
      <c r="RCD360"/>
      <c r="RCE360"/>
      <c r="RCF360"/>
      <c r="RCG360"/>
      <c r="RCH360"/>
      <c r="RCI360"/>
      <c r="RCJ360"/>
      <c r="RCK360"/>
      <c r="RCL360"/>
      <c r="RCM360"/>
      <c r="RCN360"/>
      <c r="RCO360"/>
      <c r="RCP360"/>
      <c r="RCQ360"/>
      <c r="RCR360"/>
      <c r="RCS360"/>
      <c r="RCT360"/>
      <c r="RCU360"/>
      <c r="RCV360"/>
      <c r="RCW360"/>
      <c r="RCX360"/>
      <c r="RCY360"/>
      <c r="RCZ360"/>
      <c r="RDA360"/>
      <c r="RDB360"/>
      <c r="RDC360"/>
      <c r="RDD360"/>
      <c r="RDE360"/>
      <c r="RDF360"/>
      <c r="RDG360"/>
      <c r="RDH360"/>
      <c r="RDI360"/>
      <c r="RDJ360"/>
      <c r="RDK360"/>
      <c r="RDL360"/>
      <c r="RDM360"/>
      <c r="RDN360"/>
      <c r="RDO360"/>
      <c r="RDP360"/>
      <c r="RDQ360"/>
      <c r="RDR360"/>
      <c r="RDS360"/>
      <c r="RDT360"/>
      <c r="RDU360"/>
      <c r="RDV360"/>
      <c r="RDW360"/>
      <c r="RDX360"/>
      <c r="RDY360"/>
      <c r="RDZ360"/>
      <c r="REA360"/>
      <c r="REB360"/>
      <c r="REC360"/>
      <c r="RED360"/>
      <c r="REE360"/>
      <c r="REF360"/>
      <c r="REG360"/>
      <c r="REH360"/>
      <c r="REI360"/>
      <c r="REJ360"/>
      <c r="REK360"/>
      <c r="REL360"/>
      <c r="REM360"/>
      <c r="REN360"/>
      <c r="REO360"/>
      <c r="REP360"/>
      <c r="REQ360"/>
      <c r="RER360"/>
      <c r="RES360"/>
      <c r="RET360"/>
      <c r="REU360"/>
      <c r="REV360"/>
      <c r="REW360"/>
      <c r="REX360"/>
      <c r="REY360"/>
      <c r="REZ360"/>
      <c r="RFA360"/>
      <c r="RFB360"/>
      <c r="RFC360"/>
      <c r="RFD360"/>
      <c r="RFE360"/>
      <c r="RFF360"/>
      <c r="RFG360"/>
      <c r="RFH360"/>
      <c r="RFI360"/>
      <c r="RFJ360"/>
      <c r="RFK360"/>
      <c r="RFL360"/>
      <c r="RFM360"/>
      <c r="RFN360"/>
      <c r="RFO360"/>
      <c r="RFP360"/>
      <c r="RFQ360"/>
      <c r="RFR360"/>
      <c r="RFS360"/>
      <c r="RFT360"/>
      <c r="RFU360"/>
      <c r="RFV360"/>
      <c r="RFW360"/>
      <c r="RFX360"/>
      <c r="RFY360"/>
      <c r="RFZ360"/>
      <c r="RGA360"/>
      <c r="RGB360"/>
      <c r="RGC360"/>
      <c r="RGD360"/>
      <c r="RGE360"/>
      <c r="RGF360"/>
      <c r="RGG360"/>
      <c r="RGH360"/>
      <c r="RGI360"/>
      <c r="RGJ360"/>
      <c r="RGK360"/>
      <c r="RGL360"/>
      <c r="RGM360"/>
      <c r="RGN360"/>
      <c r="RGO360"/>
      <c r="RGP360"/>
      <c r="RGQ360"/>
      <c r="RGR360"/>
      <c r="RGS360"/>
      <c r="RGT360"/>
      <c r="RGU360"/>
      <c r="RGV360"/>
      <c r="RGW360"/>
      <c r="RGX360"/>
      <c r="RGY360"/>
      <c r="RGZ360"/>
      <c r="RHA360"/>
      <c r="RHB360"/>
      <c r="RHC360"/>
      <c r="RHD360"/>
      <c r="RHE360"/>
      <c r="RHF360"/>
      <c r="RHG360"/>
      <c r="RHH360"/>
      <c r="RHI360"/>
      <c r="RHJ360"/>
      <c r="RHK360"/>
      <c r="RHL360"/>
      <c r="RHM360"/>
      <c r="RHN360"/>
      <c r="RHO360"/>
      <c r="RHP360"/>
      <c r="RHQ360"/>
      <c r="RHR360"/>
      <c r="RHS360"/>
      <c r="RHT360"/>
      <c r="RHU360"/>
      <c r="RHV360"/>
      <c r="RHW360"/>
      <c r="RHX360"/>
      <c r="RHY360"/>
      <c r="RHZ360"/>
      <c r="RIA360"/>
      <c r="RIB360"/>
      <c r="RIC360"/>
      <c r="RID360"/>
      <c r="RIE360"/>
      <c r="RIF360"/>
      <c r="RIG360"/>
      <c r="RIH360"/>
      <c r="RII360"/>
      <c r="RIJ360"/>
      <c r="RIK360"/>
      <c r="RIL360"/>
      <c r="RIM360"/>
      <c r="RIN360"/>
      <c r="RIO360"/>
      <c r="RIP360"/>
      <c r="RIQ360"/>
      <c r="RIR360"/>
      <c r="RIS360"/>
      <c r="RIT360"/>
      <c r="RIU360"/>
      <c r="RIV360"/>
      <c r="RIW360"/>
      <c r="RIX360"/>
      <c r="RIY360"/>
      <c r="RIZ360"/>
      <c r="RJA360"/>
      <c r="RJB360"/>
      <c r="RJC360"/>
      <c r="RJD360"/>
      <c r="RJE360"/>
      <c r="RJF360"/>
      <c r="RJG360"/>
      <c r="RJH360"/>
      <c r="RJI360"/>
      <c r="RJJ360"/>
      <c r="RJK360"/>
      <c r="RJL360"/>
      <c r="RJM360"/>
      <c r="RJN360"/>
      <c r="RJO360"/>
      <c r="RJP360"/>
      <c r="RJQ360"/>
      <c r="RJR360"/>
      <c r="RJS360"/>
      <c r="RJT360"/>
      <c r="RJU360"/>
      <c r="RJV360"/>
      <c r="RJW360"/>
      <c r="RJX360"/>
      <c r="RJY360"/>
      <c r="RJZ360"/>
      <c r="RKA360"/>
      <c r="RKB360"/>
      <c r="RKC360"/>
      <c r="RKD360"/>
      <c r="RKE360"/>
      <c r="RKF360"/>
      <c r="RKG360"/>
      <c r="RKH360"/>
      <c r="RKI360"/>
      <c r="RKJ360"/>
      <c r="RKK360"/>
      <c r="RKL360"/>
      <c r="RKM360"/>
      <c r="RKN360"/>
      <c r="RKO360"/>
      <c r="RKP360"/>
      <c r="RKQ360"/>
      <c r="RKR360"/>
      <c r="RKS360"/>
      <c r="RKT360"/>
      <c r="RKU360"/>
      <c r="RKV360"/>
      <c r="RKW360"/>
      <c r="RKX360"/>
      <c r="RKY360"/>
      <c r="RKZ360"/>
      <c r="RLA360"/>
      <c r="RLB360"/>
      <c r="RLC360"/>
      <c r="RLD360"/>
      <c r="RLE360"/>
      <c r="RLF360"/>
      <c r="RLG360"/>
      <c r="RLH360"/>
      <c r="RLI360"/>
      <c r="RLJ360"/>
      <c r="RLK360"/>
      <c r="RLL360"/>
      <c r="RLM360"/>
      <c r="RLN360"/>
      <c r="RLO360"/>
      <c r="RLP360"/>
      <c r="RLQ360"/>
      <c r="RLR360"/>
      <c r="RLS360"/>
      <c r="RLT360"/>
      <c r="RLU360"/>
      <c r="RLV360"/>
      <c r="RLW360"/>
      <c r="RLX360"/>
      <c r="RLY360"/>
      <c r="RLZ360"/>
      <c r="RMA360"/>
      <c r="RMB360"/>
      <c r="RMC360"/>
      <c r="RMD360"/>
      <c r="RME360"/>
      <c r="RMF360"/>
      <c r="RMG360"/>
      <c r="RMH360"/>
      <c r="RMI360"/>
      <c r="RMJ360"/>
      <c r="RMK360"/>
      <c r="RML360"/>
      <c r="RMM360"/>
      <c r="RMN360"/>
      <c r="RMO360"/>
      <c r="RMP360"/>
      <c r="RMQ360"/>
      <c r="RMR360"/>
      <c r="RMS360"/>
      <c r="RMT360"/>
      <c r="RMU360"/>
      <c r="RMV360"/>
      <c r="RMW360"/>
      <c r="RMX360"/>
      <c r="RMY360"/>
      <c r="RMZ360"/>
      <c r="RNA360"/>
      <c r="RNB360"/>
      <c r="RNC360"/>
      <c r="RND360"/>
      <c r="RNE360"/>
      <c r="RNF360"/>
      <c r="RNG360"/>
      <c r="RNH360"/>
      <c r="RNI360"/>
      <c r="RNJ360"/>
      <c r="RNK360"/>
      <c r="RNL360"/>
      <c r="RNM360"/>
      <c r="RNN360"/>
      <c r="RNO360"/>
      <c r="RNP360"/>
      <c r="RNQ360"/>
      <c r="RNR360"/>
      <c r="RNS360"/>
      <c r="RNT360"/>
      <c r="RNU360"/>
      <c r="RNV360"/>
      <c r="RNW360"/>
      <c r="RNX360"/>
      <c r="RNY360"/>
      <c r="RNZ360"/>
      <c r="ROA360"/>
      <c r="ROB360"/>
      <c r="ROC360"/>
      <c r="ROD360"/>
      <c r="ROE360"/>
      <c r="ROF360"/>
      <c r="ROG360"/>
      <c r="ROH360"/>
      <c r="ROI360"/>
      <c r="ROJ360"/>
      <c r="ROK360"/>
      <c r="ROL360"/>
      <c r="ROM360"/>
      <c r="RON360"/>
      <c r="ROO360"/>
      <c r="ROP360"/>
      <c r="ROQ360"/>
      <c r="ROR360"/>
      <c r="ROS360"/>
      <c r="ROT360"/>
      <c r="ROU360"/>
      <c r="ROV360"/>
      <c r="ROW360"/>
      <c r="ROX360"/>
      <c r="ROY360"/>
      <c r="ROZ360"/>
      <c r="RPA360"/>
      <c r="RPB360"/>
      <c r="RPC360"/>
      <c r="RPD360"/>
      <c r="RPE360"/>
      <c r="RPF360"/>
      <c r="RPG360"/>
      <c r="RPH360"/>
      <c r="RPI360"/>
      <c r="RPJ360"/>
      <c r="RPK360"/>
      <c r="RPL360"/>
      <c r="RPM360"/>
      <c r="RPN360"/>
      <c r="RPO360"/>
      <c r="RPP360"/>
      <c r="RPQ360"/>
      <c r="RPR360"/>
      <c r="RPS360"/>
      <c r="RPT360"/>
      <c r="RPU360"/>
      <c r="RPV360"/>
      <c r="RPW360"/>
      <c r="RPX360"/>
      <c r="RPY360"/>
      <c r="RPZ360"/>
      <c r="RQA360"/>
      <c r="RQB360"/>
      <c r="RQC360"/>
      <c r="RQD360"/>
      <c r="RQE360"/>
      <c r="RQF360"/>
      <c r="RQG360"/>
      <c r="RQH360"/>
      <c r="RQI360"/>
      <c r="RQJ360"/>
      <c r="RQK360"/>
      <c r="RQL360"/>
      <c r="RQM360"/>
      <c r="RQN360"/>
      <c r="RQO360"/>
      <c r="RQP360"/>
      <c r="RQQ360"/>
      <c r="RQR360"/>
      <c r="RQS360"/>
      <c r="RQT360"/>
      <c r="RQU360"/>
      <c r="RQV360"/>
      <c r="RQW360"/>
      <c r="RQX360"/>
      <c r="RQY360"/>
      <c r="RQZ360"/>
      <c r="RRA360"/>
      <c r="RRB360"/>
      <c r="RRC360"/>
      <c r="RRD360"/>
      <c r="RRE360"/>
      <c r="RRF360"/>
      <c r="RRG360"/>
      <c r="RRH360"/>
      <c r="RRI360"/>
      <c r="RRJ360"/>
      <c r="RRK360"/>
      <c r="RRL360"/>
      <c r="RRM360"/>
      <c r="RRN360"/>
      <c r="RRO360"/>
      <c r="RRP360"/>
      <c r="RRQ360"/>
      <c r="RRR360"/>
      <c r="RRS360"/>
      <c r="RRT360"/>
      <c r="RRU360"/>
      <c r="RRV360"/>
      <c r="RRW360"/>
      <c r="RRX360"/>
      <c r="RRY360"/>
      <c r="RRZ360"/>
      <c r="RSA360"/>
      <c r="RSB360"/>
      <c r="RSC360"/>
      <c r="RSD360"/>
      <c r="RSE360"/>
      <c r="RSF360"/>
      <c r="RSG360"/>
      <c r="RSH360"/>
      <c r="RSI360"/>
      <c r="RSJ360"/>
      <c r="RSK360"/>
      <c r="RSL360"/>
      <c r="RSM360"/>
      <c r="RSN360"/>
      <c r="RSO360"/>
      <c r="RSP360"/>
      <c r="RSQ360"/>
      <c r="RSR360"/>
      <c r="RSS360"/>
      <c r="RST360"/>
      <c r="RSU360"/>
      <c r="RSV360"/>
      <c r="RSW360"/>
      <c r="RSX360"/>
      <c r="RSY360"/>
      <c r="RSZ360"/>
      <c r="RTA360"/>
      <c r="RTB360"/>
      <c r="RTC360"/>
      <c r="RTD360"/>
      <c r="RTE360"/>
      <c r="RTF360"/>
      <c r="RTG360"/>
      <c r="RTH360"/>
      <c r="RTI360"/>
      <c r="RTJ360"/>
      <c r="RTK360"/>
      <c r="RTL360"/>
      <c r="RTM360"/>
      <c r="RTN360"/>
      <c r="RTO360"/>
      <c r="RTP360"/>
      <c r="RTQ360"/>
      <c r="RTR360"/>
      <c r="RTS360"/>
      <c r="RTT360"/>
      <c r="RTU360"/>
      <c r="RTV360"/>
      <c r="RTW360"/>
      <c r="RTX360"/>
      <c r="RTY360"/>
      <c r="RTZ360"/>
      <c r="RUA360"/>
      <c r="RUB360"/>
      <c r="RUC360"/>
      <c r="RUD360"/>
      <c r="RUE360"/>
      <c r="RUF360"/>
      <c r="RUG360"/>
      <c r="RUH360"/>
      <c r="RUI360"/>
      <c r="RUJ360"/>
      <c r="RUK360"/>
      <c r="RUL360"/>
      <c r="RUM360"/>
      <c r="RUN360"/>
      <c r="RUO360"/>
      <c r="RUP360"/>
      <c r="RUQ360"/>
      <c r="RUR360"/>
      <c r="RUS360"/>
      <c r="RUT360"/>
      <c r="RUU360"/>
      <c r="RUV360"/>
      <c r="RUW360"/>
      <c r="RUX360"/>
      <c r="RUY360"/>
      <c r="RUZ360"/>
      <c r="RVA360"/>
      <c r="RVB360"/>
      <c r="RVC360"/>
      <c r="RVD360"/>
      <c r="RVE360"/>
      <c r="RVF360"/>
      <c r="RVG360"/>
      <c r="RVH360"/>
      <c r="RVI360"/>
      <c r="RVJ360"/>
      <c r="RVK360"/>
      <c r="RVL360"/>
      <c r="RVM360"/>
      <c r="RVN360"/>
      <c r="RVO360"/>
      <c r="RVP360"/>
      <c r="RVQ360"/>
      <c r="RVR360"/>
      <c r="RVS360"/>
      <c r="RVT360"/>
      <c r="RVU360"/>
      <c r="RVV360"/>
      <c r="RVW360"/>
      <c r="RVX360"/>
      <c r="RVY360"/>
      <c r="RVZ360"/>
      <c r="RWA360"/>
      <c r="RWB360"/>
      <c r="RWC360"/>
      <c r="RWD360"/>
      <c r="RWE360"/>
      <c r="RWF360"/>
      <c r="RWG360"/>
      <c r="RWH360"/>
      <c r="RWI360"/>
      <c r="RWJ360"/>
      <c r="RWK360"/>
      <c r="RWL360"/>
      <c r="RWM360"/>
      <c r="RWN360"/>
      <c r="RWO360"/>
      <c r="RWP360"/>
      <c r="RWQ360"/>
      <c r="RWR360"/>
      <c r="RWS360"/>
      <c r="RWT360"/>
      <c r="RWU360"/>
      <c r="RWV360"/>
      <c r="RWW360"/>
      <c r="RWX360"/>
      <c r="RWY360"/>
      <c r="RWZ360"/>
      <c r="RXA360"/>
      <c r="RXB360"/>
      <c r="RXC360"/>
      <c r="RXD360"/>
      <c r="RXE360"/>
      <c r="RXF360"/>
      <c r="RXG360"/>
      <c r="RXH360"/>
      <c r="RXI360"/>
      <c r="RXJ360"/>
      <c r="RXK360"/>
      <c r="RXL360"/>
      <c r="RXM360"/>
      <c r="RXN360"/>
      <c r="RXO360"/>
      <c r="RXP360"/>
      <c r="RXQ360"/>
      <c r="RXR360"/>
      <c r="RXS360"/>
      <c r="RXT360"/>
      <c r="RXU360"/>
      <c r="RXV360"/>
      <c r="RXW360"/>
      <c r="RXX360"/>
      <c r="RXY360"/>
      <c r="RXZ360"/>
      <c r="RYA360"/>
      <c r="RYB360"/>
      <c r="RYC360"/>
      <c r="RYD360"/>
      <c r="RYE360"/>
      <c r="RYF360"/>
      <c r="RYG360"/>
      <c r="RYH360"/>
      <c r="RYI360"/>
      <c r="RYJ360"/>
      <c r="RYK360"/>
      <c r="RYL360"/>
      <c r="RYM360"/>
      <c r="RYN360"/>
      <c r="RYO360"/>
      <c r="RYP360"/>
      <c r="RYQ360"/>
      <c r="RYR360"/>
      <c r="RYS360"/>
      <c r="RYT360"/>
      <c r="RYU360"/>
      <c r="RYV360"/>
      <c r="RYW360"/>
      <c r="RYX360"/>
      <c r="RYY360"/>
      <c r="RYZ360"/>
      <c r="RZA360"/>
      <c r="RZB360"/>
      <c r="RZC360"/>
      <c r="RZD360"/>
      <c r="RZE360"/>
      <c r="RZF360"/>
      <c r="RZG360"/>
      <c r="RZH360"/>
      <c r="RZI360"/>
      <c r="RZJ360"/>
      <c r="RZK360"/>
      <c r="RZL360"/>
      <c r="RZM360"/>
      <c r="RZN360"/>
      <c r="RZO360"/>
      <c r="RZP360"/>
      <c r="RZQ360"/>
      <c r="RZR360"/>
      <c r="RZS360"/>
      <c r="RZT360"/>
      <c r="RZU360"/>
      <c r="RZV360"/>
      <c r="RZW360"/>
      <c r="RZX360"/>
      <c r="RZY360"/>
      <c r="RZZ360"/>
      <c r="SAA360"/>
      <c r="SAB360"/>
      <c r="SAC360"/>
      <c r="SAD360"/>
      <c r="SAE360"/>
      <c r="SAF360"/>
      <c r="SAG360"/>
      <c r="SAH360"/>
      <c r="SAI360"/>
      <c r="SAJ360"/>
      <c r="SAK360"/>
      <c r="SAL360"/>
      <c r="SAM360"/>
      <c r="SAN360"/>
      <c r="SAO360"/>
      <c r="SAP360"/>
      <c r="SAQ360"/>
      <c r="SAR360"/>
      <c r="SAS360"/>
      <c r="SAT360"/>
      <c r="SAU360"/>
      <c r="SAV360"/>
      <c r="SAW360"/>
      <c r="SAX360"/>
      <c r="SAY360"/>
      <c r="SAZ360"/>
      <c r="SBA360"/>
      <c r="SBB360"/>
      <c r="SBC360"/>
      <c r="SBD360"/>
      <c r="SBE360"/>
      <c r="SBF360"/>
      <c r="SBG360"/>
      <c r="SBH360"/>
      <c r="SBI360"/>
      <c r="SBJ360"/>
      <c r="SBK360"/>
      <c r="SBL360"/>
      <c r="SBM360"/>
      <c r="SBN360"/>
      <c r="SBO360"/>
      <c r="SBP360"/>
      <c r="SBQ360"/>
      <c r="SBR360"/>
      <c r="SBS360"/>
      <c r="SBT360"/>
      <c r="SBU360"/>
      <c r="SBV360"/>
      <c r="SBW360"/>
      <c r="SBX360"/>
      <c r="SBY360"/>
      <c r="SBZ360"/>
      <c r="SCA360"/>
      <c r="SCB360"/>
      <c r="SCC360"/>
      <c r="SCD360"/>
      <c r="SCE360"/>
      <c r="SCF360"/>
      <c r="SCG360"/>
      <c r="SCH360"/>
      <c r="SCI360"/>
      <c r="SCJ360"/>
      <c r="SCK360"/>
      <c r="SCL360"/>
      <c r="SCM360"/>
      <c r="SCN360"/>
      <c r="SCO360"/>
      <c r="SCP360"/>
      <c r="SCQ360"/>
      <c r="SCR360"/>
      <c r="SCS360"/>
      <c r="SCT360"/>
      <c r="SCU360"/>
      <c r="SCV360"/>
      <c r="SCW360"/>
      <c r="SCX360"/>
      <c r="SCY360"/>
      <c r="SCZ360"/>
      <c r="SDA360"/>
      <c r="SDB360"/>
      <c r="SDC360"/>
      <c r="SDD360"/>
      <c r="SDE360"/>
      <c r="SDF360"/>
      <c r="SDG360"/>
      <c r="SDH360"/>
      <c r="SDI360"/>
      <c r="SDJ360"/>
      <c r="SDK360"/>
      <c r="SDL360"/>
      <c r="SDM360"/>
      <c r="SDN360"/>
      <c r="SDO360"/>
      <c r="SDP360"/>
      <c r="SDQ360"/>
      <c r="SDR360"/>
      <c r="SDS360"/>
      <c r="SDT360"/>
      <c r="SDU360"/>
      <c r="SDV360"/>
      <c r="SDW360"/>
      <c r="SDX360"/>
      <c r="SDY360"/>
      <c r="SDZ360"/>
      <c r="SEA360"/>
      <c r="SEB360"/>
      <c r="SEC360"/>
      <c r="SED360"/>
      <c r="SEE360"/>
      <c r="SEF360"/>
      <c r="SEG360"/>
      <c r="SEH360"/>
      <c r="SEI360"/>
      <c r="SEJ360"/>
      <c r="SEK360"/>
      <c r="SEL360"/>
      <c r="SEM360"/>
      <c r="SEN360"/>
      <c r="SEO360"/>
      <c r="SEP360"/>
      <c r="SEQ360"/>
      <c r="SER360"/>
      <c r="SES360"/>
      <c r="SET360"/>
      <c r="SEU360"/>
      <c r="SEV360"/>
      <c r="SEW360"/>
      <c r="SEX360"/>
      <c r="SEY360"/>
      <c r="SEZ360"/>
      <c r="SFA360"/>
      <c r="SFB360"/>
      <c r="SFC360"/>
      <c r="SFD360"/>
      <c r="SFE360"/>
      <c r="SFF360"/>
      <c r="SFG360"/>
      <c r="SFH360"/>
      <c r="SFI360"/>
      <c r="SFJ360"/>
      <c r="SFK360"/>
      <c r="SFL360"/>
      <c r="SFM360"/>
      <c r="SFN360"/>
      <c r="SFO360"/>
      <c r="SFP360"/>
      <c r="SFQ360"/>
      <c r="SFR360"/>
      <c r="SFS360"/>
      <c r="SFT360"/>
      <c r="SFU360"/>
      <c r="SFV360"/>
      <c r="SFW360"/>
      <c r="SFX360"/>
      <c r="SFY360"/>
      <c r="SFZ360"/>
      <c r="SGA360"/>
      <c r="SGB360"/>
      <c r="SGC360"/>
      <c r="SGD360"/>
      <c r="SGE360"/>
      <c r="SGF360"/>
      <c r="SGG360"/>
      <c r="SGH360"/>
      <c r="SGI360"/>
      <c r="SGJ360"/>
      <c r="SGK360"/>
      <c r="SGL360"/>
      <c r="SGM360"/>
      <c r="SGN360"/>
      <c r="SGO360"/>
      <c r="SGP360"/>
      <c r="SGQ360"/>
      <c r="SGR360"/>
      <c r="SGS360"/>
      <c r="SGT360"/>
      <c r="SGU360"/>
      <c r="SGV360"/>
      <c r="SGW360"/>
      <c r="SGX360"/>
      <c r="SGY360"/>
      <c r="SGZ360"/>
      <c r="SHA360"/>
      <c r="SHB360"/>
      <c r="SHC360"/>
      <c r="SHD360"/>
      <c r="SHE360"/>
      <c r="SHF360"/>
      <c r="SHG360"/>
      <c r="SHH360"/>
      <c r="SHI360"/>
      <c r="SHJ360"/>
      <c r="SHK360"/>
      <c r="SHL360"/>
      <c r="SHM360"/>
      <c r="SHN360"/>
      <c r="SHO360"/>
      <c r="SHP360"/>
      <c r="SHQ360"/>
      <c r="SHR360"/>
      <c r="SHS360"/>
      <c r="SHT360"/>
      <c r="SHU360"/>
      <c r="SHV360"/>
      <c r="SHW360"/>
      <c r="SHX360"/>
      <c r="SHY360"/>
      <c r="SHZ360"/>
      <c r="SIA360"/>
      <c r="SIB360"/>
      <c r="SIC360"/>
      <c r="SID360"/>
      <c r="SIE360"/>
      <c r="SIF360"/>
      <c r="SIG360"/>
      <c r="SIH360"/>
      <c r="SII360"/>
      <c r="SIJ360"/>
      <c r="SIK360"/>
      <c r="SIL360"/>
      <c r="SIM360"/>
      <c r="SIN360"/>
      <c r="SIO360"/>
      <c r="SIP360"/>
      <c r="SIQ360"/>
      <c r="SIR360"/>
      <c r="SIS360"/>
      <c r="SIT360"/>
      <c r="SIU360"/>
      <c r="SIV360"/>
      <c r="SIW360"/>
      <c r="SIX360"/>
      <c r="SIY360"/>
      <c r="SIZ360"/>
      <c r="SJA360"/>
      <c r="SJB360"/>
      <c r="SJC360"/>
      <c r="SJD360"/>
      <c r="SJE360"/>
      <c r="SJF360"/>
      <c r="SJG360"/>
      <c r="SJH360"/>
      <c r="SJI360"/>
      <c r="SJJ360"/>
      <c r="SJK360"/>
      <c r="SJL360"/>
      <c r="SJM360"/>
      <c r="SJN360"/>
      <c r="SJO360"/>
      <c r="SJP360"/>
      <c r="SJQ360"/>
      <c r="SJR360"/>
      <c r="SJS360"/>
      <c r="SJT360"/>
      <c r="SJU360"/>
      <c r="SJV360"/>
      <c r="SJW360"/>
      <c r="SJX360"/>
      <c r="SJY360"/>
      <c r="SJZ360"/>
      <c r="SKA360"/>
      <c r="SKB360"/>
      <c r="SKC360"/>
      <c r="SKD360"/>
      <c r="SKE360"/>
      <c r="SKF360"/>
      <c r="SKG360"/>
      <c r="SKH360"/>
      <c r="SKI360"/>
      <c r="SKJ360"/>
      <c r="SKK360"/>
      <c r="SKL360"/>
      <c r="SKM360"/>
      <c r="SKN360"/>
      <c r="SKO360"/>
      <c r="SKP360"/>
      <c r="SKQ360"/>
      <c r="SKR360"/>
      <c r="SKS360"/>
      <c r="SKT360"/>
      <c r="SKU360"/>
      <c r="SKV360"/>
      <c r="SKW360"/>
      <c r="SKX360"/>
      <c r="SKY360"/>
      <c r="SKZ360"/>
      <c r="SLA360"/>
      <c r="SLB360"/>
      <c r="SLC360"/>
      <c r="SLD360"/>
      <c r="SLE360"/>
      <c r="SLF360"/>
      <c r="SLG360"/>
      <c r="SLH360"/>
      <c r="SLI360"/>
      <c r="SLJ360"/>
      <c r="SLK360"/>
      <c r="SLL360"/>
      <c r="SLM360"/>
      <c r="SLN360"/>
      <c r="SLO360"/>
      <c r="SLP360"/>
      <c r="SLQ360"/>
      <c r="SLR360"/>
      <c r="SLS360"/>
      <c r="SLT360"/>
      <c r="SLU360"/>
      <c r="SLV360"/>
      <c r="SLW360"/>
      <c r="SLX360"/>
      <c r="SLY360"/>
      <c r="SLZ360"/>
      <c r="SMA360"/>
      <c r="SMB360"/>
      <c r="SMC360"/>
      <c r="SMD360"/>
      <c r="SME360"/>
      <c r="SMF360"/>
      <c r="SMG360"/>
      <c r="SMH360"/>
      <c r="SMI360"/>
      <c r="SMJ360"/>
      <c r="SMK360"/>
      <c r="SML360"/>
      <c r="SMM360"/>
      <c r="SMN360"/>
      <c r="SMO360"/>
      <c r="SMP360"/>
      <c r="SMQ360"/>
      <c r="SMR360"/>
      <c r="SMS360"/>
      <c r="SMT360"/>
      <c r="SMU360"/>
      <c r="SMV360"/>
      <c r="SMW360"/>
      <c r="SMX360"/>
      <c r="SMY360"/>
      <c r="SMZ360"/>
      <c r="SNA360"/>
      <c r="SNB360"/>
      <c r="SNC360"/>
      <c r="SND360"/>
      <c r="SNE360"/>
      <c r="SNF360"/>
      <c r="SNG360"/>
      <c r="SNH360"/>
      <c r="SNI360"/>
      <c r="SNJ360"/>
      <c r="SNK360"/>
      <c r="SNL360"/>
      <c r="SNM360"/>
      <c r="SNN360"/>
      <c r="SNO360"/>
      <c r="SNP360"/>
      <c r="SNQ360"/>
      <c r="SNR360"/>
      <c r="SNS360"/>
      <c r="SNT360"/>
      <c r="SNU360"/>
      <c r="SNV360"/>
      <c r="SNW360"/>
      <c r="SNX360"/>
      <c r="SNY360"/>
      <c r="SNZ360"/>
      <c r="SOA360"/>
      <c r="SOB360"/>
      <c r="SOC360"/>
      <c r="SOD360"/>
      <c r="SOE360"/>
      <c r="SOF360"/>
      <c r="SOG360"/>
      <c r="SOH360"/>
      <c r="SOI360"/>
      <c r="SOJ360"/>
      <c r="SOK360"/>
      <c r="SOL360"/>
      <c r="SOM360"/>
      <c r="SON360"/>
      <c r="SOO360"/>
      <c r="SOP360"/>
      <c r="SOQ360"/>
      <c r="SOR360"/>
      <c r="SOS360"/>
      <c r="SOT360"/>
      <c r="SOU360"/>
      <c r="SOV360"/>
      <c r="SOW360"/>
      <c r="SOX360"/>
      <c r="SOY360"/>
      <c r="SOZ360"/>
      <c r="SPA360"/>
      <c r="SPB360"/>
      <c r="SPC360"/>
      <c r="SPD360"/>
      <c r="SPE360"/>
      <c r="SPF360"/>
      <c r="SPG360"/>
      <c r="SPH360"/>
      <c r="SPI360"/>
      <c r="SPJ360"/>
      <c r="SPK360"/>
      <c r="SPL360"/>
      <c r="SPM360"/>
      <c r="SPN360"/>
      <c r="SPO360"/>
      <c r="SPP360"/>
      <c r="SPQ360"/>
      <c r="SPR360"/>
      <c r="SPS360"/>
      <c r="SPT360"/>
      <c r="SPU360"/>
      <c r="SPV360"/>
      <c r="SPW360"/>
      <c r="SPX360"/>
      <c r="SPY360"/>
      <c r="SPZ360"/>
      <c r="SQA360"/>
      <c r="SQB360"/>
      <c r="SQC360"/>
      <c r="SQD360"/>
      <c r="SQE360"/>
      <c r="SQF360"/>
      <c r="SQG360"/>
      <c r="SQH360"/>
      <c r="SQI360"/>
      <c r="SQJ360"/>
      <c r="SQK360"/>
      <c r="SQL360"/>
      <c r="SQM360"/>
      <c r="SQN360"/>
      <c r="SQO360"/>
      <c r="SQP360"/>
      <c r="SQQ360"/>
      <c r="SQR360"/>
      <c r="SQS360"/>
      <c r="SQT360"/>
      <c r="SQU360"/>
      <c r="SQV360"/>
      <c r="SQW360"/>
      <c r="SQX360"/>
      <c r="SQY360"/>
      <c r="SQZ360"/>
      <c r="SRA360"/>
      <c r="SRB360"/>
      <c r="SRC360"/>
      <c r="SRD360"/>
      <c r="SRE360"/>
      <c r="SRF360"/>
      <c r="SRG360"/>
      <c r="SRH360"/>
      <c r="SRI360"/>
      <c r="SRJ360"/>
      <c r="SRK360"/>
      <c r="SRL360"/>
      <c r="SRM360"/>
      <c r="SRN360"/>
      <c r="SRO360"/>
      <c r="SRP360"/>
      <c r="SRQ360"/>
      <c r="SRR360"/>
      <c r="SRS360"/>
      <c r="SRT360"/>
      <c r="SRU360"/>
      <c r="SRV360"/>
      <c r="SRW360"/>
      <c r="SRX360"/>
      <c r="SRY360"/>
      <c r="SRZ360"/>
      <c r="SSA360"/>
      <c r="SSB360"/>
      <c r="SSC360"/>
      <c r="SSD360"/>
      <c r="SSE360"/>
      <c r="SSF360"/>
      <c r="SSG360"/>
      <c r="SSH360"/>
      <c r="SSI360"/>
      <c r="SSJ360"/>
      <c r="SSK360"/>
      <c r="SSL360"/>
      <c r="SSM360"/>
      <c r="SSN360"/>
      <c r="SSO360"/>
      <c r="SSP360"/>
      <c r="SSQ360"/>
      <c r="SSR360"/>
      <c r="SSS360"/>
      <c r="SST360"/>
      <c r="SSU360"/>
      <c r="SSV360"/>
      <c r="SSW360"/>
      <c r="SSX360"/>
      <c r="SSY360"/>
      <c r="SSZ360"/>
      <c r="STA360"/>
      <c r="STB360"/>
      <c r="STC360"/>
      <c r="STD360"/>
      <c r="STE360"/>
      <c r="STF360"/>
      <c r="STG360"/>
      <c r="STH360"/>
      <c r="STI360"/>
      <c r="STJ360"/>
      <c r="STK360"/>
      <c r="STL360"/>
      <c r="STM360"/>
      <c r="STN360"/>
      <c r="STO360"/>
      <c r="STP360"/>
      <c r="STQ360"/>
      <c r="STR360"/>
      <c r="STS360"/>
      <c r="STT360"/>
      <c r="STU360"/>
      <c r="STV360"/>
      <c r="STW360"/>
      <c r="STX360"/>
      <c r="STY360"/>
      <c r="STZ360"/>
      <c r="SUA360"/>
      <c r="SUB360"/>
      <c r="SUC360"/>
      <c r="SUD360"/>
      <c r="SUE360"/>
      <c r="SUF360"/>
      <c r="SUG360"/>
      <c r="SUH360"/>
      <c r="SUI360"/>
      <c r="SUJ360"/>
      <c r="SUK360"/>
      <c r="SUL360"/>
      <c r="SUM360"/>
      <c r="SUN360"/>
      <c r="SUO360"/>
      <c r="SUP360"/>
      <c r="SUQ360"/>
      <c r="SUR360"/>
      <c r="SUS360"/>
      <c r="SUT360"/>
      <c r="SUU360"/>
      <c r="SUV360"/>
      <c r="SUW360"/>
      <c r="SUX360"/>
      <c r="SUY360"/>
      <c r="SUZ360"/>
      <c r="SVA360"/>
      <c r="SVB360"/>
      <c r="SVC360"/>
      <c r="SVD360"/>
      <c r="SVE360"/>
      <c r="SVF360"/>
      <c r="SVG360"/>
      <c r="SVH360"/>
      <c r="SVI360"/>
      <c r="SVJ360"/>
      <c r="SVK360"/>
      <c r="SVL360"/>
      <c r="SVM360"/>
      <c r="SVN360"/>
      <c r="SVO360"/>
      <c r="SVP360"/>
      <c r="SVQ360"/>
      <c r="SVR360"/>
      <c r="SVS360"/>
      <c r="SVT360"/>
      <c r="SVU360"/>
      <c r="SVV360"/>
      <c r="SVW360"/>
      <c r="SVX360"/>
      <c r="SVY360"/>
      <c r="SVZ360"/>
      <c r="SWA360"/>
      <c r="SWB360"/>
      <c r="SWC360"/>
      <c r="SWD360"/>
      <c r="SWE360"/>
      <c r="SWF360"/>
      <c r="SWG360"/>
      <c r="SWH360"/>
      <c r="SWI360"/>
      <c r="SWJ360"/>
      <c r="SWK360"/>
      <c r="SWL360"/>
      <c r="SWM360"/>
      <c r="SWN360"/>
      <c r="SWO360"/>
      <c r="SWP360"/>
      <c r="SWQ360"/>
      <c r="SWR360"/>
      <c r="SWS360"/>
      <c r="SWT360"/>
      <c r="SWU360"/>
      <c r="SWV360"/>
      <c r="SWW360"/>
      <c r="SWX360"/>
      <c r="SWY360"/>
      <c r="SWZ360"/>
      <c r="SXA360"/>
      <c r="SXB360"/>
      <c r="SXC360"/>
      <c r="SXD360"/>
      <c r="SXE360"/>
      <c r="SXF360"/>
      <c r="SXG360"/>
      <c r="SXH360"/>
      <c r="SXI360"/>
      <c r="SXJ360"/>
      <c r="SXK360"/>
      <c r="SXL360"/>
      <c r="SXM360"/>
      <c r="SXN360"/>
      <c r="SXO360"/>
      <c r="SXP360"/>
      <c r="SXQ360"/>
      <c r="SXR360"/>
      <c r="SXS360"/>
      <c r="SXT360"/>
      <c r="SXU360"/>
      <c r="SXV360"/>
      <c r="SXW360"/>
      <c r="SXX360"/>
      <c r="SXY360"/>
      <c r="SXZ360"/>
      <c r="SYA360"/>
      <c r="SYB360"/>
      <c r="SYC360"/>
      <c r="SYD360"/>
      <c r="SYE360"/>
      <c r="SYF360"/>
      <c r="SYG360"/>
      <c r="SYH360"/>
      <c r="SYI360"/>
      <c r="SYJ360"/>
      <c r="SYK360"/>
      <c r="SYL360"/>
      <c r="SYM360"/>
      <c r="SYN360"/>
      <c r="SYO360"/>
      <c r="SYP360"/>
      <c r="SYQ360"/>
      <c r="SYR360"/>
      <c r="SYS360"/>
      <c r="SYT360"/>
      <c r="SYU360"/>
      <c r="SYV360"/>
      <c r="SYW360"/>
      <c r="SYX360"/>
      <c r="SYY360"/>
      <c r="SYZ360"/>
      <c r="SZA360"/>
      <c r="SZB360"/>
      <c r="SZC360"/>
      <c r="SZD360"/>
      <c r="SZE360"/>
      <c r="SZF360"/>
      <c r="SZG360"/>
      <c r="SZH360"/>
      <c r="SZI360"/>
      <c r="SZJ360"/>
      <c r="SZK360"/>
      <c r="SZL360"/>
      <c r="SZM360"/>
      <c r="SZN360"/>
      <c r="SZO360"/>
      <c r="SZP360"/>
      <c r="SZQ360"/>
      <c r="SZR360"/>
      <c r="SZS360"/>
      <c r="SZT360"/>
      <c r="SZU360"/>
      <c r="SZV360"/>
      <c r="SZW360"/>
      <c r="SZX360"/>
      <c r="SZY360"/>
      <c r="SZZ360"/>
      <c r="TAA360"/>
      <c r="TAB360"/>
      <c r="TAC360"/>
      <c r="TAD360"/>
      <c r="TAE360"/>
      <c r="TAF360"/>
      <c r="TAG360"/>
      <c r="TAH360"/>
      <c r="TAI360"/>
      <c r="TAJ360"/>
      <c r="TAK360"/>
      <c r="TAL360"/>
      <c r="TAM360"/>
      <c r="TAN360"/>
      <c r="TAO360"/>
      <c r="TAP360"/>
      <c r="TAQ360"/>
      <c r="TAR360"/>
      <c r="TAS360"/>
      <c r="TAT360"/>
      <c r="TAU360"/>
      <c r="TAV360"/>
      <c r="TAW360"/>
      <c r="TAX360"/>
      <c r="TAY360"/>
      <c r="TAZ360"/>
      <c r="TBA360"/>
      <c r="TBB360"/>
      <c r="TBC360"/>
      <c r="TBD360"/>
      <c r="TBE360"/>
      <c r="TBF360"/>
      <c r="TBG360"/>
      <c r="TBH360"/>
      <c r="TBI360"/>
      <c r="TBJ360"/>
      <c r="TBK360"/>
      <c r="TBL360"/>
      <c r="TBM360"/>
      <c r="TBN360"/>
      <c r="TBO360"/>
      <c r="TBP360"/>
      <c r="TBQ360"/>
      <c r="TBR360"/>
      <c r="TBS360"/>
      <c r="TBT360"/>
      <c r="TBU360"/>
      <c r="TBV360"/>
      <c r="TBW360"/>
      <c r="TBX360"/>
      <c r="TBY360"/>
      <c r="TBZ360"/>
      <c r="TCA360"/>
      <c r="TCB360"/>
      <c r="TCC360"/>
      <c r="TCD360"/>
      <c r="TCE360"/>
      <c r="TCF360"/>
      <c r="TCG360"/>
      <c r="TCH360"/>
      <c r="TCI360"/>
      <c r="TCJ360"/>
      <c r="TCK360"/>
      <c r="TCL360"/>
      <c r="TCM360"/>
      <c r="TCN360"/>
      <c r="TCO360"/>
      <c r="TCP360"/>
      <c r="TCQ360"/>
      <c r="TCR360"/>
      <c r="TCS360"/>
      <c r="TCT360"/>
      <c r="TCU360"/>
      <c r="TCV360"/>
      <c r="TCW360"/>
      <c r="TCX360"/>
      <c r="TCY360"/>
      <c r="TCZ360"/>
      <c r="TDA360"/>
      <c r="TDB360"/>
      <c r="TDC360"/>
      <c r="TDD360"/>
      <c r="TDE360"/>
      <c r="TDF360"/>
      <c r="TDG360"/>
      <c r="TDH360"/>
      <c r="TDI360"/>
      <c r="TDJ360"/>
      <c r="TDK360"/>
      <c r="TDL360"/>
      <c r="TDM360"/>
      <c r="TDN360"/>
      <c r="TDO360"/>
      <c r="TDP360"/>
      <c r="TDQ360"/>
      <c r="TDR360"/>
      <c r="TDS360"/>
      <c r="TDT360"/>
      <c r="TDU360"/>
      <c r="TDV360"/>
      <c r="TDW360"/>
      <c r="TDX360"/>
      <c r="TDY360"/>
      <c r="TDZ360"/>
      <c r="TEA360"/>
      <c r="TEB360"/>
      <c r="TEC360"/>
      <c r="TED360"/>
      <c r="TEE360"/>
      <c r="TEF360"/>
      <c r="TEG360"/>
      <c r="TEH360"/>
      <c r="TEI360"/>
      <c r="TEJ360"/>
      <c r="TEK360"/>
      <c r="TEL360"/>
      <c r="TEM360"/>
      <c r="TEN360"/>
      <c r="TEO360"/>
      <c r="TEP360"/>
      <c r="TEQ360"/>
      <c r="TER360"/>
      <c r="TES360"/>
      <c r="TET360"/>
      <c r="TEU360"/>
      <c r="TEV360"/>
      <c r="TEW360"/>
      <c r="TEX360"/>
      <c r="TEY360"/>
      <c r="TEZ360"/>
      <c r="TFA360"/>
      <c r="TFB360"/>
      <c r="TFC360"/>
      <c r="TFD360"/>
      <c r="TFE360"/>
      <c r="TFF360"/>
      <c r="TFG360"/>
      <c r="TFH360"/>
      <c r="TFI360"/>
      <c r="TFJ360"/>
      <c r="TFK360"/>
      <c r="TFL360"/>
      <c r="TFM360"/>
      <c r="TFN360"/>
      <c r="TFO360"/>
      <c r="TFP360"/>
      <c r="TFQ360"/>
      <c r="TFR360"/>
      <c r="TFS360"/>
      <c r="TFT360"/>
      <c r="TFU360"/>
      <c r="TFV360"/>
      <c r="TFW360"/>
      <c r="TFX360"/>
      <c r="TFY360"/>
      <c r="TFZ360"/>
      <c r="TGA360"/>
      <c r="TGB360"/>
      <c r="TGC360"/>
      <c r="TGD360"/>
      <c r="TGE360"/>
      <c r="TGF360"/>
      <c r="TGG360"/>
      <c r="TGH360"/>
      <c r="TGI360"/>
      <c r="TGJ360"/>
      <c r="TGK360"/>
      <c r="TGL360"/>
      <c r="TGM360"/>
      <c r="TGN360"/>
      <c r="TGO360"/>
      <c r="TGP360"/>
      <c r="TGQ360"/>
      <c r="TGR360"/>
      <c r="TGS360"/>
      <c r="TGT360"/>
      <c r="TGU360"/>
      <c r="TGV360"/>
      <c r="TGW360"/>
      <c r="TGX360"/>
      <c r="TGY360"/>
      <c r="TGZ360"/>
      <c r="THA360"/>
      <c r="THB360"/>
      <c r="THC360"/>
      <c r="THD360"/>
      <c r="THE360"/>
      <c r="THF360"/>
      <c r="THG360"/>
      <c r="THH360"/>
      <c r="THI360"/>
      <c r="THJ360"/>
      <c r="THK360"/>
      <c r="THL360"/>
      <c r="THM360"/>
      <c r="THN360"/>
      <c r="THO360"/>
      <c r="THP360"/>
      <c r="THQ360"/>
      <c r="THR360"/>
      <c r="THS360"/>
      <c r="THT360"/>
      <c r="THU360"/>
      <c r="THV360"/>
      <c r="THW360"/>
      <c r="THX360"/>
      <c r="THY360"/>
      <c r="THZ360"/>
      <c r="TIA360"/>
      <c r="TIB360"/>
      <c r="TIC360"/>
      <c r="TID360"/>
      <c r="TIE360"/>
      <c r="TIF360"/>
      <c r="TIG360"/>
      <c r="TIH360"/>
      <c r="TII360"/>
      <c r="TIJ360"/>
      <c r="TIK360"/>
      <c r="TIL360"/>
      <c r="TIM360"/>
      <c r="TIN360"/>
      <c r="TIO360"/>
      <c r="TIP360"/>
      <c r="TIQ360"/>
      <c r="TIR360"/>
      <c r="TIS360"/>
      <c r="TIT360"/>
      <c r="TIU360"/>
      <c r="TIV360"/>
      <c r="TIW360"/>
      <c r="TIX360"/>
      <c r="TIY360"/>
      <c r="TIZ360"/>
      <c r="TJA360"/>
      <c r="TJB360"/>
      <c r="TJC360"/>
      <c r="TJD360"/>
      <c r="TJE360"/>
      <c r="TJF360"/>
      <c r="TJG360"/>
      <c r="TJH360"/>
      <c r="TJI360"/>
      <c r="TJJ360"/>
      <c r="TJK360"/>
      <c r="TJL360"/>
      <c r="TJM360"/>
      <c r="TJN360"/>
      <c r="TJO360"/>
      <c r="TJP360"/>
      <c r="TJQ360"/>
      <c r="TJR360"/>
      <c r="TJS360"/>
      <c r="TJT360"/>
      <c r="TJU360"/>
      <c r="TJV360"/>
      <c r="TJW360"/>
      <c r="TJX360"/>
      <c r="TJY360"/>
      <c r="TJZ360"/>
      <c r="TKA360"/>
      <c r="TKB360"/>
      <c r="TKC360"/>
      <c r="TKD360"/>
      <c r="TKE360"/>
      <c r="TKF360"/>
      <c r="TKG360"/>
      <c r="TKH360"/>
      <c r="TKI360"/>
      <c r="TKJ360"/>
      <c r="TKK360"/>
      <c r="TKL360"/>
      <c r="TKM360"/>
      <c r="TKN360"/>
      <c r="TKO360"/>
      <c r="TKP360"/>
      <c r="TKQ360"/>
      <c r="TKR360"/>
      <c r="TKS360"/>
      <c r="TKT360"/>
      <c r="TKU360"/>
      <c r="TKV360"/>
      <c r="TKW360"/>
      <c r="TKX360"/>
      <c r="TKY360"/>
      <c r="TKZ360"/>
      <c r="TLA360"/>
      <c r="TLB360"/>
      <c r="TLC360"/>
      <c r="TLD360"/>
      <c r="TLE360"/>
      <c r="TLF360"/>
      <c r="TLG360"/>
      <c r="TLH360"/>
      <c r="TLI360"/>
      <c r="TLJ360"/>
      <c r="TLK360"/>
      <c r="TLL360"/>
      <c r="TLM360"/>
      <c r="TLN360"/>
      <c r="TLO360"/>
      <c r="TLP360"/>
      <c r="TLQ360"/>
      <c r="TLR360"/>
      <c r="TLS360"/>
      <c r="TLT360"/>
      <c r="TLU360"/>
      <c r="TLV360"/>
      <c r="TLW360"/>
      <c r="TLX360"/>
      <c r="TLY360"/>
      <c r="TLZ360"/>
      <c r="TMA360"/>
      <c r="TMB360"/>
      <c r="TMC360"/>
      <c r="TMD360"/>
      <c r="TME360"/>
      <c r="TMF360"/>
      <c r="TMG360"/>
      <c r="TMH360"/>
      <c r="TMI360"/>
      <c r="TMJ360"/>
      <c r="TMK360"/>
      <c r="TML360"/>
      <c r="TMM360"/>
      <c r="TMN360"/>
      <c r="TMO360"/>
      <c r="TMP360"/>
      <c r="TMQ360"/>
      <c r="TMR360"/>
      <c r="TMS360"/>
      <c r="TMT360"/>
      <c r="TMU360"/>
      <c r="TMV360"/>
      <c r="TMW360"/>
      <c r="TMX360"/>
      <c r="TMY360"/>
      <c r="TMZ360"/>
      <c r="TNA360"/>
      <c r="TNB360"/>
      <c r="TNC360"/>
      <c r="TND360"/>
      <c r="TNE360"/>
      <c r="TNF360"/>
      <c r="TNG360"/>
      <c r="TNH360"/>
      <c r="TNI360"/>
      <c r="TNJ360"/>
      <c r="TNK360"/>
      <c r="TNL360"/>
      <c r="TNM360"/>
      <c r="TNN360"/>
      <c r="TNO360"/>
      <c r="TNP360"/>
      <c r="TNQ360"/>
      <c r="TNR360"/>
      <c r="TNS360"/>
      <c r="TNT360"/>
      <c r="TNU360"/>
      <c r="TNV360"/>
      <c r="TNW360"/>
      <c r="TNX360"/>
      <c r="TNY360"/>
      <c r="TNZ360"/>
      <c r="TOA360"/>
      <c r="TOB360"/>
      <c r="TOC360"/>
      <c r="TOD360"/>
      <c r="TOE360"/>
      <c r="TOF360"/>
      <c r="TOG360"/>
      <c r="TOH360"/>
      <c r="TOI360"/>
      <c r="TOJ360"/>
      <c r="TOK360"/>
      <c r="TOL360"/>
      <c r="TOM360"/>
      <c r="TON360"/>
      <c r="TOO360"/>
      <c r="TOP360"/>
      <c r="TOQ360"/>
      <c r="TOR360"/>
      <c r="TOS360"/>
      <c r="TOT360"/>
      <c r="TOU360"/>
      <c r="TOV360"/>
      <c r="TOW360"/>
      <c r="TOX360"/>
      <c r="TOY360"/>
      <c r="TOZ360"/>
      <c r="TPA360"/>
      <c r="TPB360"/>
      <c r="TPC360"/>
      <c r="TPD360"/>
      <c r="TPE360"/>
      <c r="TPF360"/>
      <c r="TPG360"/>
      <c r="TPH360"/>
      <c r="TPI360"/>
      <c r="TPJ360"/>
      <c r="TPK360"/>
      <c r="TPL360"/>
      <c r="TPM360"/>
      <c r="TPN360"/>
      <c r="TPO360"/>
      <c r="TPP360"/>
      <c r="TPQ360"/>
      <c r="TPR360"/>
      <c r="TPS360"/>
      <c r="TPT360"/>
      <c r="TPU360"/>
      <c r="TPV360"/>
      <c r="TPW360"/>
      <c r="TPX360"/>
      <c r="TPY360"/>
      <c r="TPZ360"/>
      <c r="TQA360"/>
      <c r="TQB360"/>
      <c r="TQC360"/>
      <c r="TQD360"/>
      <c r="TQE360"/>
      <c r="TQF360"/>
      <c r="TQG360"/>
      <c r="TQH360"/>
      <c r="TQI360"/>
      <c r="TQJ360"/>
      <c r="TQK360"/>
      <c r="TQL360"/>
      <c r="TQM360"/>
      <c r="TQN360"/>
      <c r="TQO360"/>
      <c r="TQP360"/>
      <c r="TQQ360"/>
      <c r="TQR360"/>
      <c r="TQS360"/>
      <c r="TQT360"/>
      <c r="TQU360"/>
      <c r="TQV360"/>
      <c r="TQW360"/>
      <c r="TQX360"/>
      <c r="TQY360"/>
      <c r="TQZ360"/>
      <c r="TRA360"/>
      <c r="TRB360"/>
      <c r="TRC360"/>
      <c r="TRD360"/>
      <c r="TRE360"/>
      <c r="TRF360"/>
      <c r="TRG360"/>
      <c r="TRH360"/>
      <c r="TRI360"/>
      <c r="TRJ360"/>
      <c r="TRK360"/>
      <c r="TRL360"/>
      <c r="TRM360"/>
      <c r="TRN360"/>
      <c r="TRO360"/>
      <c r="TRP360"/>
      <c r="TRQ360"/>
      <c r="TRR360"/>
      <c r="TRS360"/>
      <c r="TRT360"/>
      <c r="TRU360"/>
      <c r="TRV360"/>
      <c r="TRW360"/>
      <c r="TRX360"/>
      <c r="TRY360"/>
      <c r="TRZ360"/>
      <c r="TSA360"/>
      <c r="TSB360"/>
      <c r="TSC360"/>
      <c r="TSD360"/>
      <c r="TSE360"/>
      <c r="TSF360"/>
      <c r="TSG360"/>
      <c r="TSH360"/>
      <c r="TSI360"/>
      <c r="TSJ360"/>
      <c r="TSK360"/>
      <c r="TSL360"/>
      <c r="TSM360"/>
      <c r="TSN360"/>
      <c r="TSO360"/>
      <c r="TSP360"/>
      <c r="TSQ360"/>
      <c r="TSR360"/>
      <c r="TSS360"/>
      <c r="TST360"/>
      <c r="TSU360"/>
      <c r="TSV360"/>
      <c r="TSW360"/>
      <c r="TSX360"/>
      <c r="TSY360"/>
      <c r="TSZ360"/>
      <c r="TTA360"/>
      <c r="TTB360"/>
      <c r="TTC360"/>
      <c r="TTD360"/>
      <c r="TTE360"/>
      <c r="TTF360"/>
      <c r="TTG360"/>
      <c r="TTH360"/>
      <c r="TTI360"/>
      <c r="TTJ360"/>
      <c r="TTK360"/>
      <c r="TTL360"/>
      <c r="TTM360"/>
      <c r="TTN360"/>
      <c r="TTO360"/>
      <c r="TTP360"/>
      <c r="TTQ360"/>
      <c r="TTR360"/>
      <c r="TTS360"/>
      <c r="TTT360"/>
      <c r="TTU360"/>
      <c r="TTV360"/>
      <c r="TTW360"/>
      <c r="TTX360"/>
      <c r="TTY360"/>
      <c r="TTZ360"/>
      <c r="TUA360"/>
      <c r="TUB360"/>
      <c r="TUC360"/>
      <c r="TUD360"/>
      <c r="TUE360"/>
      <c r="TUF360"/>
      <c r="TUG360"/>
      <c r="TUH360"/>
      <c r="TUI360"/>
      <c r="TUJ360"/>
      <c r="TUK360"/>
      <c r="TUL360"/>
      <c r="TUM360"/>
      <c r="TUN360"/>
      <c r="TUO360"/>
      <c r="TUP360"/>
      <c r="TUQ360"/>
      <c r="TUR360"/>
      <c r="TUS360"/>
      <c r="TUT360"/>
      <c r="TUU360"/>
      <c r="TUV360"/>
      <c r="TUW360"/>
      <c r="TUX360"/>
      <c r="TUY360"/>
      <c r="TUZ360"/>
      <c r="TVA360"/>
      <c r="TVB360"/>
      <c r="TVC360"/>
      <c r="TVD360"/>
      <c r="TVE360"/>
      <c r="TVF360"/>
      <c r="TVG360"/>
      <c r="TVH360"/>
      <c r="TVI360"/>
      <c r="TVJ360"/>
      <c r="TVK360"/>
      <c r="TVL360"/>
      <c r="TVM360"/>
      <c r="TVN360"/>
      <c r="TVO360"/>
      <c r="TVP360"/>
      <c r="TVQ360"/>
      <c r="TVR360"/>
      <c r="TVS360"/>
      <c r="TVT360"/>
      <c r="TVU360"/>
      <c r="TVV360"/>
      <c r="TVW360"/>
      <c r="TVX360"/>
      <c r="TVY360"/>
      <c r="TVZ360"/>
      <c r="TWA360"/>
      <c r="TWB360"/>
      <c r="TWC360"/>
      <c r="TWD360"/>
      <c r="TWE360"/>
      <c r="TWF360"/>
      <c r="TWG360"/>
      <c r="TWH360"/>
      <c r="TWI360"/>
      <c r="TWJ360"/>
      <c r="TWK360"/>
      <c r="TWL360"/>
      <c r="TWM360"/>
      <c r="TWN360"/>
      <c r="TWO360"/>
      <c r="TWP360"/>
      <c r="TWQ360"/>
      <c r="TWR360"/>
      <c r="TWS360"/>
      <c r="TWT360"/>
      <c r="TWU360"/>
      <c r="TWV360"/>
      <c r="TWW360"/>
      <c r="TWX360"/>
      <c r="TWY360"/>
      <c r="TWZ360"/>
      <c r="TXA360"/>
      <c r="TXB360"/>
      <c r="TXC360"/>
      <c r="TXD360"/>
      <c r="TXE360"/>
      <c r="TXF360"/>
      <c r="TXG360"/>
      <c r="TXH360"/>
      <c r="TXI360"/>
      <c r="TXJ360"/>
      <c r="TXK360"/>
      <c r="TXL360"/>
      <c r="TXM360"/>
      <c r="TXN360"/>
      <c r="TXO360"/>
      <c r="TXP360"/>
      <c r="TXQ360"/>
      <c r="TXR360"/>
      <c r="TXS360"/>
      <c r="TXT360"/>
      <c r="TXU360"/>
      <c r="TXV360"/>
      <c r="TXW360"/>
      <c r="TXX360"/>
      <c r="TXY360"/>
      <c r="TXZ360"/>
      <c r="TYA360"/>
      <c r="TYB360"/>
      <c r="TYC360"/>
      <c r="TYD360"/>
      <c r="TYE360"/>
      <c r="TYF360"/>
      <c r="TYG360"/>
      <c r="TYH360"/>
      <c r="TYI360"/>
      <c r="TYJ360"/>
      <c r="TYK360"/>
      <c r="TYL360"/>
      <c r="TYM360"/>
      <c r="TYN360"/>
      <c r="TYO360"/>
      <c r="TYP360"/>
      <c r="TYQ360"/>
      <c r="TYR360"/>
      <c r="TYS360"/>
      <c r="TYT360"/>
      <c r="TYU360"/>
      <c r="TYV360"/>
      <c r="TYW360"/>
      <c r="TYX360"/>
      <c r="TYY360"/>
      <c r="TYZ360"/>
      <c r="TZA360"/>
      <c r="TZB360"/>
      <c r="TZC360"/>
      <c r="TZD360"/>
      <c r="TZE360"/>
      <c r="TZF360"/>
      <c r="TZG360"/>
      <c r="TZH360"/>
      <c r="TZI360"/>
      <c r="TZJ360"/>
      <c r="TZK360"/>
      <c r="TZL360"/>
      <c r="TZM360"/>
      <c r="TZN360"/>
      <c r="TZO360"/>
      <c r="TZP360"/>
      <c r="TZQ360"/>
      <c r="TZR360"/>
      <c r="TZS360"/>
      <c r="TZT360"/>
      <c r="TZU360"/>
      <c r="TZV360"/>
      <c r="TZW360"/>
      <c r="TZX360"/>
      <c r="TZY360"/>
      <c r="TZZ360"/>
      <c r="UAA360"/>
      <c r="UAB360"/>
      <c r="UAC360"/>
      <c r="UAD360"/>
      <c r="UAE360"/>
      <c r="UAF360"/>
      <c r="UAG360"/>
      <c r="UAH360"/>
      <c r="UAI360"/>
      <c r="UAJ360"/>
      <c r="UAK360"/>
      <c r="UAL360"/>
      <c r="UAM360"/>
      <c r="UAN360"/>
      <c r="UAO360"/>
      <c r="UAP360"/>
      <c r="UAQ360"/>
      <c r="UAR360"/>
      <c r="UAS360"/>
      <c r="UAT360"/>
      <c r="UAU360"/>
      <c r="UAV360"/>
      <c r="UAW360"/>
      <c r="UAX360"/>
      <c r="UAY360"/>
      <c r="UAZ360"/>
      <c r="UBA360"/>
      <c r="UBB360"/>
      <c r="UBC360"/>
      <c r="UBD360"/>
      <c r="UBE360"/>
      <c r="UBF360"/>
      <c r="UBG360"/>
      <c r="UBH360"/>
      <c r="UBI360"/>
      <c r="UBJ360"/>
      <c r="UBK360"/>
      <c r="UBL360"/>
      <c r="UBM360"/>
      <c r="UBN360"/>
      <c r="UBO360"/>
      <c r="UBP360"/>
      <c r="UBQ360"/>
      <c r="UBR360"/>
      <c r="UBS360"/>
      <c r="UBT360"/>
      <c r="UBU360"/>
      <c r="UBV360"/>
      <c r="UBW360"/>
      <c r="UBX360"/>
      <c r="UBY360"/>
      <c r="UBZ360"/>
      <c r="UCA360"/>
      <c r="UCB360"/>
      <c r="UCC360"/>
      <c r="UCD360"/>
      <c r="UCE360"/>
      <c r="UCF360"/>
      <c r="UCG360"/>
      <c r="UCH360"/>
      <c r="UCI360"/>
      <c r="UCJ360"/>
      <c r="UCK360"/>
      <c r="UCL360"/>
      <c r="UCM360"/>
      <c r="UCN360"/>
      <c r="UCO360"/>
      <c r="UCP360"/>
      <c r="UCQ360"/>
      <c r="UCR360"/>
      <c r="UCS360"/>
      <c r="UCT360"/>
      <c r="UCU360"/>
      <c r="UCV360"/>
      <c r="UCW360"/>
      <c r="UCX360"/>
      <c r="UCY360"/>
      <c r="UCZ360"/>
      <c r="UDA360"/>
      <c r="UDB360"/>
      <c r="UDC360"/>
      <c r="UDD360"/>
      <c r="UDE360"/>
      <c r="UDF360"/>
      <c r="UDG360"/>
      <c r="UDH360"/>
      <c r="UDI360"/>
      <c r="UDJ360"/>
      <c r="UDK360"/>
      <c r="UDL360"/>
      <c r="UDM360"/>
      <c r="UDN360"/>
      <c r="UDO360"/>
      <c r="UDP360"/>
      <c r="UDQ360"/>
      <c r="UDR360"/>
      <c r="UDS360"/>
      <c r="UDT360"/>
      <c r="UDU360"/>
      <c r="UDV360"/>
      <c r="UDW360"/>
      <c r="UDX360"/>
      <c r="UDY360"/>
      <c r="UDZ360"/>
      <c r="UEA360"/>
      <c r="UEB360"/>
      <c r="UEC360"/>
      <c r="UED360"/>
      <c r="UEE360"/>
      <c r="UEF360"/>
      <c r="UEG360"/>
      <c r="UEH360"/>
      <c r="UEI360"/>
      <c r="UEJ360"/>
      <c r="UEK360"/>
      <c r="UEL360"/>
      <c r="UEM360"/>
      <c r="UEN360"/>
      <c r="UEO360"/>
      <c r="UEP360"/>
      <c r="UEQ360"/>
      <c r="UER360"/>
      <c r="UES360"/>
      <c r="UET360"/>
      <c r="UEU360"/>
      <c r="UEV360"/>
      <c r="UEW360"/>
      <c r="UEX360"/>
      <c r="UEY360"/>
      <c r="UEZ360"/>
      <c r="UFA360"/>
      <c r="UFB360"/>
      <c r="UFC360"/>
      <c r="UFD360"/>
      <c r="UFE360"/>
      <c r="UFF360"/>
      <c r="UFG360"/>
      <c r="UFH360"/>
      <c r="UFI360"/>
      <c r="UFJ360"/>
      <c r="UFK360"/>
      <c r="UFL360"/>
      <c r="UFM360"/>
      <c r="UFN360"/>
      <c r="UFO360"/>
      <c r="UFP360"/>
      <c r="UFQ360"/>
      <c r="UFR360"/>
      <c r="UFS360"/>
      <c r="UFT360"/>
      <c r="UFU360"/>
      <c r="UFV360"/>
      <c r="UFW360"/>
      <c r="UFX360"/>
      <c r="UFY360"/>
      <c r="UFZ360"/>
      <c r="UGA360"/>
      <c r="UGB360"/>
      <c r="UGC360"/>
      <c r="UGD360"/>
      <c r="UGE360"/>
      <c r="UGF360"/>
      <c r="UGG360"/>
      <c r="UGH360"/>
      <c r="UGI360"/>
      <c r="UGJ360"/>
      <c r="UGK360"/>
      <c r="UGL360"/>
      <c r="UGM360"/>
      <c r="UGN360"/>
      <c r="UGO360"/>
      <c r="UGP360"/>
      <c r="UGQ360"/>
      <c r="UGR360"/>
      <c r="UGS360"/>
      <c r="UGT360"/>
      <c r="UGU360"/>
      <c r="UGV360"/>
      <c r="UGW360"/>
      <c r="UGX360"/>
      <c r="UGY360"/>
      <c r="UGZ360"/>
      <c r="UHA360"/>
      <c r="UHB360"/>
      <c r="UHC360"/>
      <c r="UHD360"/>
      <c r="UHE360"/>
      <c r="UHF360"/>
      <c r="UHG360"/>
      <c r="UHH360"/>
      <c r="UHI360"/>
      <c r="UHJ360"/>
      <c r="UHK360"/>
      <c r="UHL360"/>
      <c r="UHM360"/>
      <c r="UHN360"/>
      <c r="UHO360"/>
      <c r="UHP360"/>
      <c r="UHQ360"/>
      <c r="UHR360"/>
      <c r="UHS360"/>
      <c r="UHT360"/>
      <c r="UHU360"/>
      <c r="UHV360"/>
      <c r="UHW360"/>
      <c r="UHX360"/>
      <c r="UHY360"/>
      <c r="UHZ360"/>
      <c r="UIA360"/>
      <c r="UIB360"/>
      <c r="UIC360"/>
      <c r="UID360"/>
      <c r="UIE360"/>
      <c r="UIF360"/>
      <c r="UIG360"/>
      <c r="UIH360"/>
      <c r="UII360"/>
      <c r="UIJ360"/>
      <c r="UIK360"/>
      <c r="UIL360"/>
      <c r="UIM360"/>
      <c r="UIN360"/>
      <c r="UIO360"/>
      <c r="UIP360"/>
      <c r="UIQ360"/>
      <c r="UIR360"/>
      <c r="UIS360"/>
      <c r="UIT360"/>
      <c r="UIU360"/>
      <c r="UIV360"/>
      <c r="UIW360"/>
      <c r="UIX360"/>
      <c r="UIY360"/>
      <c r="UIZ360"/>
      <c r="UJA360"/>
      <c r="UJB360"/>
      <c r="UJC360"/>
      <c r="UJD360"/>
      <c r="UJE360"/>
      <c r="UJF360"/>
      <c r="UJG360"/>
      <c r="UJH360"/>
      <c r="UJI360"/>
      <c r="UJJ360"/>
      <c r="UJK360"/>
      <c r="UJL360"/>
      <c r="UJM360"/>
      <c r="UJN360"/>
      <c r="UJO360"/>
      <c r="UJP360"/>
      <c r="UJQ360"/>
      <c r="UJR360"/>
      <c r="UJS360"/>
      <c r="UJT360"/>
      <c r="UJU360"/>
      <c r="UJV360"/>
      <c r="UJW360"/>
      <c r="UJX360"/>
      <c r="UJY360"/>
      <c r="UJZ360"/>
      <c r="UKA360"/>
      <c r="UKB360"/>
      <c r="UKC360"/>
      <c r="UKD360"/>
      <c r="UKE360"/>
      <c r="UKF360"/>
      <c r="UKG360"/>
      <c r="UKH360"/>
      <c r="UKI360"/>
      <c r="UKJ360"/>
      <c r="UKK360"/>
      <c r="UKL360"/>
      <c r="UKM360"/>
      <c r="UKN360"/>
      <c r="UKO360"/>
      <c r="UKP360"/>
      <c r="UKQ360"/>
      <c r="UKR360"/>
      <c r="UKS360"/>
      <c r="UKT360"/>
      <c r="UKU360"/>
      <c r="UKV360"/>
      <c r="UKW360"/>
      <c r="UKX360"/>
      <c r="UKY360"/>
      <c r="UKZ360"/>
      <c r="ULA360"/>
      <c r="ULB360"/>
      <c r="ULC360"/>
      <c r="ULD360"/>
      <c r="ULE360"/>
      <c r="ULF360"/>
      <c r="ULG360"/>
      <c r="ULH360"/>
      <c r="ULI360"/>
      <c r="ULJ360"/>
      <c r="ULK360"/>
      <c r="ULL360"/>
      <c r="ULM360"/>
      <c r="ULN360"/>
      <c r="ULO360"/>
      <c r="ULP360"/>
      <c r="ULQ360"/>
      <c r="ULR360"/>
      <c r="ULS360"/>
      <c r="ULT360"/>
      <c r="ULU360"/>
      <c r="ULV360"/>
      <c r="ULW360"/>
      <c r="ULX360"/>
      <c r="ULY360"/>
      <c r="ULZ360"/>
      <c r="UMA360"/>
      <c r="UMB360"/>
      <c r="UMC360"/>
      <c r="UMD360"/>
      <c r="UME360"/>
      <c r="UMF360"/>
      <c r="UMG360"/>
      <c r="UMH360"/>
      <c r="UMI360"/>
      <c r="UMJ360"/>
      <c r="UMK360"/>
      <c r="UML360"/>
      <c r="UMM360"/>
      <c r="UMN360"/>
      <c r="UMO360"/>
      <c r="UMP360"/>
      <c r="UMQ360"/>
      <c r="UMR360"/>
      <c r="UMS360"/>
      <c r="UMT360"/>
      <c r="UMU360"/>
      <c r="UMV360"/>
      <c r="UMW360"/>
      <c r="UMX360"/>
      <c r="UMY360"/>
      <c r="UMZ360"/>
      <c r="UNA360"/>
      <c r="UNB360"/>
      <c r="UNC360"/>
      <c r="UND360"/>
      <c r="UNE360"/>
      <c r="UNF360"/>
      <c r="UNG360"/>
      <c r="UNH360"/>
      <c r="UNI360"/>
      <c r="UNJ360"/>
      <c r="UNK360"/>
      <c r="UNL360"/>
      <c r="UNM360"/>
      <c r="UNN360"/>
      <c r="UNO360"/>
      <c r="UNP360"/>
      <c r="UNQ360"/>
      <c r="UNR360"/>
      <c r="UNS360"/>
      <c r="UNT360"/>
      <c r="UNU360"/>
      <c r="UNV360"/>
      <c r="UNW360"/>
      <c r="UNX360"/>
      <c r="UNY360"/>
      <c r="UNZ360"/>
      <c r="UOA360"/>
      <c r="UOB360"/>
      <c r="UOC360"/>
      <c r="UOD360"/>
      <c r="UOE360"/>
      <c r="UOF360"/>
      <c r="UOG360"/>
      <c r="UOH360"/>
      <c r="UOI360"/>
      <c r="UOJ360"/>
      <c r="UOK360"/>
      <c r="UOL360"/>
      <c r="UOM360"/>
      <c r="UON360"/>
      <c r="UOO360"/>
      <c r="UOP360"/>
      <c r="UOQ360"/>
      <c r="UOR360"/>
      <c r="UOS360"/>
      <c r="UOT360"/>
      <c r="UOU360"/>
      <c r="UOV360"/>
      <c r="UOW360"/>
      <c r="UOX360"/>
      <c r="UOY360"/>
      <c r="UOZ360"/>
      <c r="UPA360"/>
      <c r="UPB360"/>
      <c r="UPC360"/>
      <c r="UPD360"/>
      <c r="UPE360"/>
      <c r="UPF360"/>
      <c r="UPG360"/>
      <c r="UPH360"/>
      <c r="UPI360"/>
      <c r="UPJ360"/>
      <c r="UPK360"/>
      <c r="UPL360"/>
      <c r="UPM360"/>
      <c r="UPN360"/>
      <c r="UPO360"/>
      <c r="UPP360"/>
      <c r="UPQ360"/>
      <c r="UPR360"/>
      <c r="UPS360"/>
      <c r="UPT360"/>
      <c r="UPU360"/>
      <c r="UPV360"/>
      <c r="UPW360"/>
      <c r="UPX360"/>
      <c r="UPY360"/>
      <c r="UPZ360"/>
      <c r="UQA360"/>
      <c r="UQB360"/>
      <c r="UQC360"/>
      <c r="UQD360"/>
      <c r="UQE360"/>
      <c r="UQF360"/>
      <c r="UQG360"/>
      <c r="UQH360"/>
      <c r="UQI360"/>
      <c r="UQJ360"/>
      <c r="UQK360"/>
      <c r="UQL360"/>
      <c r="UQM360"/>
      <c r="UQN360"/>
      <c r="UQO360"/>
      <c r="UQP360"/>
      <c r="UQQ360"/>
      <c r="UQR360"/>
      <c r="UQS360"/>
      <c r="UQT360"/>
      <c r="UQU360"/>
      <c r="UQV360"/>
      <c r="UQW360"/>
      <c r="UQX360"/>
      <c r="UQY360"/>
      <c r="UQZ360"/>
      <c r="URA360"/>
      <c r="URB360"/>
      <c r="URC360"/>
      <c r="URD360"/>
      <c r="URE360"/>
      <c r="URF360"/>
      <c r="URG360"/>
      <c r="URH360"/>
      <c r="URI360"/>
      <c r="URJ360"/>
      <c r="URK360"/>
      <c r="URL360"/>
      <c r="URM360"/>
      <c r="URN360"/>
      <c r="URO360"/>
      <c r="URP360"/>
      <c r="URQ360"/>
      <c r="URR360"/>
      <c r="URS360"/>
      <c r="URT360"/>
      <c r="URU360"/>
      <c r="URV360"/>
      <c r="URW360"/>
      <c r="URX360"/>
      <c r="URY360"/>
      <c r="URZ360"/>
      <c r="USA360"/>
      <c r="USB360"/>
      <c r="USC360"/>
      <c r="USD360"/>
      <c r="USE360"/>
      <c r="USF360"/>
      <c r="USG360"/>
      <c r="USH360"/>
      <c r="USI360"/>
      <c r="USJ360"/>
      <c r="USK360"/>
      <c r="USL360"/>
      <c r="USM360"/>
      <c r="USN360"/>
      <c r="USO360"/>
      <c r="USP360"/>
      <c r="USQ360"/>
      <c r="USR360"/>
      <c r="USS360"/>
      <c r="UST360"/>
      <c r="USU360"/>
      <c r="USV360"/>
      <c r="USW360"/>
      <c r="USX360"/>
      <c r="USY360"/>
      <c r="USZ360"/>
      <c r="UTA360"/>
      <c r="UTB360"/>
      <c r="UTC360"/>
      <c r="UTD360"/>
      <c r="UTE360"/>
      <c r="UTF360"/>
      <c r="UTG360"/>
      <c r="UTH360"/>
      <c r="UTI360"/>
      <c r="UTJ360"/>
      <c r="UTK360"/>
      <c r="UTL360"/>
      <c r="UTM360"/>
      <c r="UTN360"/>
      <c r="UTO360"/>
      <c r="UTP360"/>
      <c r="UTQ360"/>
      <c r="UTR360"/>
      <c r="UTS360"/>
      <c r="UTT360"/>
      <c r="UTU360"/>
      <c r="UTV360"/>
      <c r="UTW360"/>
      <c r="UTX360"/>
      <c r="UTY360"/>
      <c r="UTZ360"/>
      <c r="UUA360"/>
      <c r="UUB360"/>
      <c r="UUC360"/>
      <c r="UUD360"/>
      <c r="UUE360"/>
      <c r="UUF360"/>
      <c r="UUG360"/>
      <c r="UUH360"/>
      <c r="UUI360"/>
      <c r="UUJ360"/>
      <c r="UUK360"/>
      <c r="UUL360"/>
      <c r="UUM360"/>
      <c r="UUN360"/>
      <c r="UUO360"/>
      <c r="UUP360"/>
      <c r="UUQ360"/>
      <c r="UUR360"/>
      <c r="UUS360"/>
      <c r="UUT360"/>
      <c r="UUU360"/>
      <c r="UUV360"/>
      <c r="UUW360"/>
      <c r="UUX360"/>
      <c r="UUY360"/>
      <c r="UUZ360"/>
      <c r="UVA360"/>
      <c r="UVB360"/>
      <c r="UVC360"/>
      <c r="UVD360"/>
      <c r="UVE360"/>
      <c r="UVF360"/>
      <c r="UVG360"/>
      <c r="UVH360"/>
      <c r="UVI360"/>
      <c r="UVJ360"/>
      <c r="UVK360"/>
      <c r="UVL360"/>
      <c r="UVM360"/>
      <c r="UVN360"/>
      <c r="UVO360"/>
      <c r="UVP360"/>
      <c r="UVQ360"/>
      <c r="UVR360"/>
      <c r="UVS360"/>
      <c r="UVT360"/>
      <c r="UVU360"/>
      <c r="UVV360"/>
      <c r="UVW360"/>
      <c r="UVX360"/>
      <c r="UVY360"/>
      <c r="UVZ360"/>
      <c r="UWA360"/>
      <c r="UWB360"/>
      <c r="UWC360"/>
      <c r="UWD360"/>
      <c r="UWE360"/>
      <c r="UWF360"/>
      <c r="UWG360"/>
      <c r="UWH360"/>
      <c r="UWI360"/>
      <c r="UWJ360"/>
      <c r="UWK360"/>
      <c r="UWL360"/>
      <c r="UWM360"/>
      <c r="UWN360"/>
      <c r="UWO360"/>
      <c r="UWP360"/>
      <c r="UWQ360"/>
      <c r="UWR360"/>
      <c r="UWS360"/>
      <c r="UWT360"/>
      <c r="UWU360"/>
      <c r="UWV360"/>
      <c r="UWW360"/>
      <c r="UWX360"/>
      <c r="UWY360"/>
      <c r="UWZ360"/>
      <c r="UXA360"/>
      <c r="UXB360"/>
      <c r="UXC360"/>
      <c r="UXD360"/>
      <c r="UXE360"/>
      <c r="UXF360"/>
      <c r="UXG360"/>
      <c r="UXH360"/>
      <c r="UXI360"/>
      <c r="UXJ360"/>
      <c r="UXK360"/>
      <c r="UXL360"/>
      <c r="UXM360"/>
      <c r="UXN360"/>
      <c r="UXO360"/>
      <c r="UXP360"/>
      <c r="UXQ360"/>
      <c r="UXR360"/>
      <c r="UXS360"/>
      <c r="UXT360"/>
      <c r="UXU360"/>
      <c r="UXV360"/>
      <c r="UXW360"/>
      <c r="UXX360"/>
      <c r="UXY360"/>
      <c r="UXZ360"/>
      <c r="UYA360"/>
      <c r="UYB360"/>
      <c r="UYC360"/>
      <c r="UYD360"/>
      <c r="UYE360"/>
      <c r="UYF360"/>
      <c r="UYG360"/>
      <c r="UYH360"/>
      <c r="UYI360"/>
      <c r="UYJ360"/>
      <c r="UYK360"/>
      <c r="UYL360"/>
      <c r="UYM360"/>
      <c r="UYN360"/>
      <c r="UYO360"/>
      <c r="UYP360"/>
      <c r="UYQ360"/>
      <c r="UYR360"/>
      <c r="UYS360"/>
      <c r="UYT360"/>
      <c r="UYU360"/>
      <c r="UYV360"/>
      <c r="UYW360"/>
      <c r="UYX360"/>
      <c r="UYY360"/>
      <c r="UYZ360"/>
      <c r="UZA360"/>
      <c r="UZB360"/>
      <c r="UZC360"/>
      <c r="UZD360"/>
      <c r="UZE360"/>
      <c r="UZF360"/>
      <c r="UZG360"/>
      <c r="UZH360"/>
      <c r="UZI360"/>
      <c r="UZJ360"/>
      <c r="UZK360"/>
      <c r="UZL360"/>
      <c r="UZM360"/>
      <c r="UZN360"/>
      <c r="UZO360"/>
      <c r="UZP360"/>
      <c r="UZQ360"/>
      <c r="UZR360"/>
      <c r="UZS360"/>
      <c r="UZT360"/>
      <c r="UZU360"/>
      <c r="UZV360"/>
      <c r="UZW360"/>
      <c r="UZX360"/>
      <c r="UZY360"/>
      <c r="UZZ360"/>
      <c r="VAA360"/>
      <c r="VAB360"/>
      <c r="VAC360"/>
      <c r="VAD360"/>
      <c r="VAE360"/>
      <c r="VAF360"/>
      <c r="VAG360"/>
      <c r="VAH360"/>
      <c r="VAI360"/>
      <c r="VAJ360"/>
      <c r="VAK360"/>
      <c r="VAL360"/>
      <c r="VAM360"/>
      <c r="VAN360"/>
      <c r="VAO360"/>
      <c r="VAP360"/>
      <c r="VAQ360"/>
      <c r="VAR360"/>
      <c r="VAS360"/>
      <c r="VAT360"/>
      <c r="VAU360"/>
      <c r="VAV360"/>
      <c r="VAW360"/>
      <c r="VAX360"/>
      <c r="VAY360"/>
      <c r="VAZ360"/>
      <c r="VBA360"/>
      <c r="VBB360"/>
      <c r="VBC360"/>
      <c r="VBD360"/>
      <c r="VBE360"/>
      <c r="VBF360"/>
      <c r="VBG360"/>
      <c r="VBH360"/>
      <c r="VBI360"/>
      <c r="VBJ360"/>
      <c r="VBK360"/>
      <c r="VBL360"/>
      <c r="VBM360"/>
      <c r="VBN360"/>
      <c r="VBO360"/>
      <c r="VBP360"/>
      <c r="VBQ360"/>
      <c r="VBR360"/>
      <c r="VBS360"/>
      <c r="VBT360"/>
      <c r="VBU360"/>
      <c r="VBV360"/>
      <c r="VBW360"/>
      <c r="VBX360"/>
      <c r="VBY360"/>
      <c r="VBZ360"/>
      <c r="VCA360"/>
      <c r="VCB360"/>
      <c r="VCC360"/>
      <c r="VCD360"/>
      <c r="VCE360"/>
      <c r="VCF360"/>
      <c r="VCG360"/>
      <c r="VCH360"/>
      <c r="VCI360"/>
      <c r="VCJ360"/>
      <c r="VCK360"/>
      <c r="VCL360"/>
      <c r="VCM360"/>
      <c r="VCN360"/>
      <c r="VCO360"/>
      <c r="VCP360"/>
      <c r="VCQ360"/>
      <c r="VCR360"/>
      <c r="VCS360"/>
      <c r="VCT360"/>
      <c r="VCU360"/>
      <c r="VCV360"/>
      <c r="VCW360"/>
      <c r="VCX360"/>
      <c r="VCY360"/>
      <c r="VCZ360"/>
      <c r="VDA360"/>
      <c r="VDB360"/>
      <c r="VDC360"/>
      <c r="VDD360"/>
      <c r="VDE360"/>
      <c r="VDF360"/>
      <c r="VDG360"/>
      <c r="VDH360"/>
      <c r="VDI360"/>
      <c r="VDJ360"/>
      <c r="VDK360"/>
      <c r="VDL360"/>
      <c r="VDM360"/>
      <c r="VDN360"/>
      <c r="VDO360"/>
      <c r="VDP360"/>
      <c r="VDQ360"/>
      <c r="VDR360"/>
      <c r="VDS360"/>
      <c r="VDT360"/>
      <c r="VDU360"/>
      <c r="VDV360"/>
      <c r="VDW360"/>
      <c r="VDX360"/>
      <c r="VDY360"/>
      <c r="VDZ360"/>
      <c r="VEA360"/>
      <c r="VEB360"/>
      <c r="VEC360"/>
      <c r="VED360"/>
      <c r="VEE360"/>
      <c r="VEF360"/>
      <c r="VEG360"/>
      <c r="VEH360"/>
      <c r="VEI360"/>
      <c r="VEJ360"/>
      <c r="VEK360"/>
      <c r="VEL360"/>
      <c r="VEM360"/>
      <c r="VEN360"/>
      <c r="VEO360"/>
      <c r="VEP360"/>
      <c r="VEQ360"/>
      <c r="VER360"/>
      <c r="VES360"/>
      <c r="VET360"/>
      <c r="VEU360"/>
      <c r="VEV360"/>
      <c r="VEW360"/>
      <c r="VEX360"/>
      <c r="VEY360"/>
      <c r="VEZ360"/>
      <c r="VFA360"/>
      <c r="VFB360"/>
      <c r="VFC360"/>
      <c r="VFD360"/>
      <c r="VFE360"/>
      <c r="VFF360"/>
      <c r="VFG360"/>
      <c r="VFH360"/>
      <c r="VFI360"/>
      <c r="VFJ360"/>
      <c r="VFK360"/>
      <c r="VFL360"/>
      <c r="VFM360"/>
      <c r="VFN360"/>
      <c r="VFO360"/>
      <c r="VFP360"/>
      <c r="VFQ360"/>
      <c r="VFR360"/>
      <c r="VFS360"/>
      <c r="VFT360"/>
      <c r="VFU360"/>
      <c r="VFV360"/>
      <c r="VFW360"/>
      <c r="VFX360"/>
      <c r="VFY360"/>
      <c r="VFZ360"/>
      <c r="VGA360"/>
      <c r="VGB360"/>
      <c r="VGC360"/>
      <c r="VGD360"/>
      <c r="VGE360"/>
      <c r="VGF360"/>
      <c r="VGG360"/>
      <c r="VGH360"/>
      <c r="VGI360"/>
      <c r="VGJ360"/>
      <c r="VGK360"/>
      <c r="VGL360"/>
      <c r="VGM360"/>
      <c r="VGN360"/>
      <c r="VGO360"/>
      <c r="VGP360"/>
      <c r="VGQ360"/>
      <c r="VGR360"/>
      <c r="VGS360"/>
      <c r="VGT360"/>
      <c r="VGU360"/>
      <c r="VGV360"/>
      <c r="VGW360"/>
      <c r="VGX360"/>
      <c r="VGY360"/>
      <c r="VGZ360"/>
      <c r="VHA360"/>
      <c r="VHB360"/>
      <c r="VHC360"/>
      <c r="VHD360"/>
      <c r="VHE360"/>
      <c r="VHF360"/>
      <c r="VHG360"/>
      <c r="VHH360"/>
      <c r="VHI360"/>
      <c r="VHJ360"/>
      <c r="VHK360"/>
      <c r="VHL360"/>
      <c r="VHM360"/>
      <c r="VHN360"/>
      <c r="VHO360"/>
      <c r="VHP360"/>
      <c r="VHQ360"/>
      <c r="VHR360"/>
      <c r="VHS360"/>
      <c r="VHT360"/>
      <c r="VHU360"/>
      <c r="VHV360"/>
      <c r="VHW360"/>
      <c r="VHX360"/>
      <c r="VHY360"/>
      <c r="VHZ360"/>
      <c r="VIA360"/>
      <c r="VIB360"/>
      <c r="VIC360"/>
      <c r="VID360"/>
      <c r="VIE360"/>
      <c r="VIF360"/>
      <c r="VIG360"/>
      <c r="VIH360"/>
      <c r="VII360"/>
      <c r="VIJ360"/>
      <c r="VIK360"/>
      <c r="VIL360"/>
      <c r="VIM360"/>
      <c r="VIN360"/>
      <c r="VIO360"/>
      <c r="VIP360"/>
      <c r="VIQ360"/>
      <c r="VIR360"/>
      <c r="VIS360"/>
      <c r="VIT360"/>
      <c r="VIU360"/>
      <c r="VIV360"/>
      <c r="VIW360"/>
      <c r="VIX360"/>
      <c r="VIY360"/>
      <c r="VIZ360"/>
      <c r="VJA360"/>
      <c r="VJB360"/>
      <c r="VJC360"/>
      <c r="VJD360"/>
      <c r="VJE360"/>
      <c r="VJF360"/>
      <c r="VJG360"/>
      <c r="VJH360"/>
      <c r="VJI360"/>
      <c r="VJJ360"/>
      <c r="VJK360"/>
      <c r="VJL360"/>
      <c r="VJM360"/>
      <c r="VJN360"/>
      <c r="VJO360"/>
      <c r="VJP360"/>
      <c r="VJQ360"/>
      <c r="VJR360"/>
      <c r="VJS360"/>
      <c r="VJT360"/>
      <c r="VJU360"/>
      <c r="VJV360"/>
      <c r="VJW360"/>
      <c r="VJX360"/>
      <c r="VJY360"/>
      <c r="VJZ360"/>
      <c r="VKA360"/>
      <c r="VKB360"/>
      <c r="VKC360"/>
      <c r="VKD360"/>
      <c r="VKE360"/>
      <c r="VKF360"/>
      <c r="VKG360"/>
      <c r="VKH360"/>
      <c r="VKI360"/>
      <c r="VKJ360"/>
      <c r="VKK360"/>
      <c r="VKL360"/>
      <c r="VKM360"/>
      <c r="VKN360"/>
      <c r="VKO360"/>
      <c r="VKP360"/>
      <c r="VKQ360"/>
      <c r="VKR360"/>
      <c r="VKS360"/>
      <c r="VKT360"/>
      <c r="VKU360"/>
      <c r="VKV360"/>
      <c r="VKW360"/>
      <c r="VKX360"/>
      <c r="VKY360"/>
      <c r="VKZ360"/>
      <c r="VLA360"/>
      <c r="VLB360"/>
      <c r="VLC360"/>
      <c r="VLD360"/>
      <c r="VLE360"/>
      <c r="VLF360"/>
      <c r="VLG360"/>
      <c r="VLH360"/>
      <c r="VLI360"/>
      <c r="VLJ360"/>
      <c r="VLK360"/>
      <c r="VLL360"/>
      <c r="VLM360"/>
      <c r="VLN360"/>
      <c r="VLO360"/>
      <c r="VLP360"/>
      <c r="VLQ360"/>
      <c r="VLR360"/>
      <c r="VLS360"/>
      <c r="VLT360"/>
      <c r="VLU360"/>
      <c r="VLV360"/>
      <c r="VLW360"/>
      <c r="VLX360"/>
      <c r="VLY360"/>
      <c r="VLZ360"/>
      <c r="VMA360"/>
      <c r="VMB360"/>
      <c r="VMC360"/>
      <c r="VMD360"/>
      <c r="VME360"/>
      <c r="VMF360"/>
      <c r="VMG360"/>
      <c r="VMH360"/>
      <c r="VMI360"/>
      <c r="VMJ360"/>
      <c r="VMK360"/>
      <c r="VML360"/>
      <c r="VMM360"/>
      <c r="VMN360"/>
      <c r="VMO360"/>
      <c r="VMP360"/>
      <c r="VMQ360"/>
      <c r="VMR360"/>
      <c r="VMS360"/>
      <c r="VMT360"/>
      <c r="VMU360"/>
      <c r="VMV360"/>
      <c r="VMW360"/>
      <c r="VMX360"/>
      <c r="VMY360"/>
      <c r="VMZ360"/>
      <c r="VNA360"/>
      <c r="VNB360"/>
      <c r="VNC360"/>
      <c r="VND360"/>
      <c r="VNE360"/>
      <c r="VNF360"/>
      <c r="VNG360"/>
      <c r="VNH360"/>
      <c r="VNI360"/>
      <c r="VNJ360"/>
      <c r="VNK360"/>
      <c r="VNL360"/>
      <c r="VNM360"/>
      <c r="VNN360"/>
      <c r="VNO360"/>
      <c r="VNP360"/>
      <c r="VNQ360"/>
      <c r="VNR360"/>
      <c r="VNS360"/>
      <c r="VNT360"/>
      <c r="VNU360"/>
      <c r="VNV360"/>
      <c r="VNW360"/>
      <c r="VNX360"/>
      <c r="VNY360"/>
      <c r="VNZ360"/>
      <c r="VOA360"/>
      <c r="VOB360"/>
      <c r="VOC360"/>
      <c r="VOD360"/>
      <c r="VOE360"/>
      <c r="VOF360"/>
      <c r="VOG360"/>
      <c r="VOH360"/>
      <c r="VOI360"/>
      <c r="VOJ360"/>
      <c r="VOK360"/>
      <c r="VOL360"/>
      <c r="VOM360"/>
      <c r="VON360"/>
      <c r="VOO360"/>
      <c r="VOP360"/>
      <c r="VOQ360"/>
      <c r="VOR360"/>
      <c r="VOS360"/>
      <c r="VOT360"/>
      <c r="VOU360"/>
      <c r="VOV360"/>
      <c r="VOW360"/>
      <c r="VOX360"/>
      <c r="VOY360"/>
      <c r="VOZ360"/>
      <c r="VPA360"/>
      <c r="VPB360"/>
      <c r="VPC360"/>
      <c r="VPD360"/>
      <c r="VPE360"/>
      <c r="VPF360"/>
      <c r="VPG360"/>
      <c r="VPH360"/>
      <c r="VPI360"/>
      <c r="VPJ360"/>
      <c r="VPK360"/>
      <c r="VPL360"/>
      <c r="VPM360"/>
      <c r="VPN360"/>
      <c r="VPO360"/>
      <c r="VPP360"/>
      <c r="VPQ360"/>
      <c r="VPR360"/>
      <c r="VPS360"/>
      <c r="VPT360"/>
      <c r="VPU360"/>
      <c r="VPV360"/>
      <c r="VPW360"/>
      <c r="VPX360"/>
      <c r="VPY360"/>
      <c r="VPZ360"/>
      <c r="VQA360"/>
      <c r="VQB360"/>
      <c r="VQC360"/>
      <c r="VQD360"/>
      <c r="VQE360"/>
      <c r="VQF360"/>
      <c r="VQG360"/>
      <c r="VQH360"/>
      <c r="VQI360"/>
      <c r="VQJ360"/>
      <c r="VQK360"/>
      <c r="VQL360"/>
      <c r="VQM360"/>
      <c r="VQN360"/>
      <c r="VQO360"/>
      <c r="VQP360"/>
      <c r="VQQ360"/>
      <c r="VQR360"/>
      <c r="VQS360"/>
      <c r="VQT360"/>
      <c r="VQU360"/>
      <c r="VQV360"/>
      <c r="VQW360"/>
      <c r="VQX360"/>
      <c r="VQY360"/>
      <c r="VQZ360"/>
      <c r="VRA360"/>
      <c r="VRB360"/>
      <c r="VRC360"/>
      <c r="VRD360"/>
      <c r="VRE360"/>
      <c r="VRF360"/>
      <c r="VRG360"/>
      <c r="VRH360"/>
      <c r="VRI360"/>
      <c r="VRJ360"/>
      <c r="VRK360"/>
      <c r="VRL360"/>
      <c r="VRM360"/>
      <c r="VRN360"/>
      <c r="VRO360"/>
      <c r="VRP360"/>
      <c r="VRQ360"/>
      <c r="VRR360"/>
      <c r="VRS360"/>
      <c r="VRT360"/>
      <c r="VRU360"/>
      <c r="VRV360"/>
      <c r="VRW360"/>
      <c r="VRX360"/>
      <c r="VRY360"/>
      <c r="VRZ360"/>
      <c r="VSA360"/>
      <c r="VSB360"/>
      <c r="VSC360"/>
      <c r="VSD360"/>
      <c r="VSE360"/>
      <c r="VSF360"/>
      <c r="VSG360"/>
      <c r="VSH360"/>
      <c r="VSI360"/>
      <c r="VSJ360"/>
      <c r="VSK360"/>
      <c r="VSL360"/>
      <c r="VSM360"/>
      <c r="VSN360"/>
      <c r="VSO360"/>
      <c r="VSP360"/>
      <c r="VSQ360"/>
      <c r="VSR360"/>
      <c r="VSS360"/>
      <c r="VST360"/>
      <c r="VSU360"/>
      <c r="VSV360"/>
      <c r="VSW360"/>
      <c r="VSX360"/>
      <c r="VSY360"/>
      <c r="VSZ360"/>
      <c r="VTA360"/>
      <c r="VTB360"/>
      <c r="VTC360"/>
      <c r="VTD360"/>
      <c r="VTE360"/>
      <c r="VTF360"/>
      <c r="VTG360"/>
      <c r="VTH360"/>
      <c r="VTI360"/>
      <c r="VTJ360"/>
      <c r="VTK360"/>
      <c r="VTL360"/>
      <c r="VTM360"/>
      <c r="VTN360"/>
      <c r="VTO360"/>
      <c r="VTP360"/>
      <c r="VTQ360"/>
      <c r="VTR360"/>
      <c r="VTS360"/>
      <c r="VTT360"/>
      <c r="VTU360"/>
      <c r="VTV360"/>
      <c r="VTW360"/>
      <c r="VTX360"/>
      <c r="VTY360"/>
      <c r="VTZ360"/>
      <c r="VUA360"/>
      <c r="VUB360"/>
      <c r="VUC360"/>
      <c r="VUD360"/>
      <c r="VUE360"/>
      <c r="VUF360"/>
      <c r="VUG360"/>
      <c r="VUH360"/>
      <c r="VUI360"/>
      <c r="VUJ360"/>
      <c r="VUK360"/>
      <c r="VUL360"/>
      <c r="VUM360"/>
      <c r="VUN360"/>
      <c r="VUO360"/>
      <c r="VUP360"/>
      <c r="VUQ360"/>
      <c r="VUR360"/>
      <c r="VUS360"/>
      <c r="VUT360"/>
      <c r="VUU360"/>
      <c r="VUV360"/>
      <c r="VUW360"/>
      <c r="VUX360"/>
      <c r="VUY360"/>
      <c r="VUZ360"/>
      <c r="VVA360"/>
      <c r="VVB360"/>
      <c r="VVC360"/>
      <c r="VVD360"/>
      <c r="VVE360"/>
      <c r="VVF360"/>
      <c r="VVG360"/>
      <c r="VVH360"/>
      <c r="VVI360"/>
      <c r="VVJ360"/>
      <c r="VVK360"/>
      <c r="VVL360"/>
      <c r="VVM360"/>
      <c r="VVN360"/>
      <c r="VVO360"/>
      <c r="VVP360"/>
      <c r="VVQ360"/>
      <c r="VVR360"/>
      <c r="VVS360"/>
      <c r="VVT360"/>
      <c r="VVU360"/>
      <c r="VVV360"/>
      <c r="VVW360"/>
      <c r="VVX360"/>
      <c r="VVY360"/>
      <c r="VVZ360"/>
      <c r="VWA360"/>
      <c r="VWB360"/>
      <c r="VWC360"/>
      <c r="VWD360"/>
      <c r="VWE360"/>
      <c r="VWF360"/>
      <c r="VWG360"/>
      <c r="VWH360"/>
      <c r="VWI360"/>
      <c r="VWJ360"/>
      <c r="VWK360"/>
      <c r="VWL360"/>
      <c r="VWM360"/>
      <c r="VWN360"/>
      <c r="VWO360"/>
      <c r="VWP360"/>
      <c r="VWQ360"/>
      <c r="VWR360"/>
      <c r="VWS360"/>
      <c r="VWT360"/>
      <c r="VWU360"/>
      <c r="VWV360"/>
      <c r="VWW360"/>
      <c r="VWX360"/>
      <c r="VWY360"/>
      <c r="VWZ360"/>
      <c r="VXA360"/>
      <c r="VXB360"/>
      <c r="VXC360"/>
      <c r="VXD360"/>
      <c r="VXE360"/>
      <c r="VXF360"/>
      <c r="VXG360"/>
      <c r="VXH360"/>
      <c r="VXI360"/>
      <c r="VXJ360"/>
      <c r="VXK360"/>
      <c r="VXL360"/>
      <c r="VXM360"/>
      <c r="VXN360"/>
      <c r="VXO360"/>
      <c r="VXP360"/>
      <c r="VXQ360"/>
      <c r="VXR360"/>
      <c r="VXS360"/>
      <c r="VXT360"/>
      <c r="VXU360"/>
      <c r="VXV360"/>
      <c r="VXW360"/>
      <c r="VXX360"/>
      <c r="VXY360"/>
      <c r="VXZ360"/>
      <c r="VYA360"/>
      <c r="VYB360"/>
      <c r="VYC360"/>
      <c r="VYD360"/>
      <c r="VYE360"/>
      <c r="VYF360"/>
      <c r="VYG360"/>
      <c r="VYH360"/>
      <c r="VYI360"/>
      <c r="VYJ360"/>
      <c r="VYK360"/>
      <c r="VYL360"/>
      <c r="VYM360"/>
      <c r="VYN360"/>
      <c r="VYO360"/>
      <c r="VYP360"/>
      <c r="VYQ360"/>
      <c r="VYR360"/>
      <c r="VYS360"/>
      <c r="VYT360"/>
      <c r="VYU360"/>
      <c r="VYV360"/>
      <c r="VYW360"/>
      <c r="VYX360"/>
      <c r="VYY360"/>
      <c r="VYZ360"/>
      <c r="VZA360"/>
      <c r="VZB360"/>
      <c r="VZC360"/>
      <c r="VZD360"/>
      <c r="VZE360"/>
      <c r="VZF360"/>
      <c r="VZG360"/>
      <c r="VZH360"/>
      <c r="VZI360"/>
      <c r="VZJ360"/>
      <c r="VZK360"/>
      <c r="VZL360"/>
      <c r="VZM360"/>
      <c r="VZN360"/>
      <c r="VZO360"/>
      <c r="VZP360"/>
      <c r="VZQ360"/>
      <c r="VZR360"/>
      <c r="VZS360"/>
      <c r="VZT360"/>
      <c r="VZU360"/>
      <c r="VZV360"/>
      <c r="VZW360"/>
      <c r="VZX360"/>
      <c r="VZY360"/>
      <c r="VZZ360"/>
      <c r="WAA360"/>
      <c r="WAB360"/>
      <c r="WAC360"/>
      <c r="WAD360"/>
      <c r="WAE360"/>
      <c r="WAF360"/>
      <c r="WAG360"/>
      <c r="WAH360"/>
      <c r="WAI360"/>
      <c r="WAJ360"/>
      <c r="WAK360"/>
      <c r="WAL360"/>
      <c r="WAM360"/>
      <c r="WAN360"/>
      <c r="WAO360"/>
      <c r="WAP360"/>
      <c r="WAQ360"/>
      <c r="WAR360"/>
      <c r="WAS360"/>
      <c r="WAT360"/>
      <c r="WAU360"/>
      <c r="WAV360"/>
      <c r="WAW360"/>
      <c r="WAX360"/>
      <c r="WAY360"/>
      <c r="WAZ360"/>
      <c r="WBA360"/>
      <c r="WBB360"/>
      <c r="WBC360"/>
      <c r="WBD360"/>
      <c r="WBE360"/>
      <c r="WBF360"/>
      <c r="WBG360"/>
      <c r="WBH360"/>
      <c r="WBI360"/>
      <c r="WBJ360"/>
      <c r="WBK360"/>
      <c r="WBL360"/>
      <c r="WBM360"/>
      <c r="WBN360"/>
      <c r="WBO360"/>
      <c r="WBP360"/>
      <c r="WBQ360"/>
      <c r="WBR360"/>
      <c r="WBS360"/>
      <c r="WBT360"/>
      <c r="WBU360"/>
      <c r="WBV360"/>
      <c r="WBW360"/>
      <c r="WBX360"/>
      <c r="WBY360"/>
      <c r="WBZ360"/>
      <c r="WCA360"/>
      <c r="WCB360"/>
      <c r="WCC360"/>
      <c r="WCD360"/>
      <c r="WCE360"/>
      <c r="WCF360"/>
      <c r="WCG360"/>
      <c r="WCH360"/>
      <c r="WCI360"/>
      <c r="WCJ360"/>
      <c r="WCK360"/>
      <c r="WCL360"/>
      <c r="WCM360"/>
      <c r="WCN360"/>
      <c r="WCO360"/>
      <c r="WCP360"/>
      <c r="WCQ360"/>
      <c r="WCR360"/>
      <c r="WCS360"/>
      <c r="WCT360"/>
      <c r="WCU360"/>
      <c r="WCV360"/>
      <c r="WCW360"/>
      <c r="WCX360"/>
      <c r="WCY360"/>
      <c r="WCZ360"/>
      <c r="WDA360"/>
      <c r="WDB360"/>
      <c r="WDC360"/>
      <c r="WDD360"/>
      <c r="WDE360"/>
      <c r="WDF360"/>
      <c r="WDG360"/>
      <c r="WDH360"/>
      <c r="WDI360"/>
      <c r="WDJ360"/>
      <c r="WDK360"/>
      <c r="WDL360"/>
      <c r="WDM360"/>
      <c r="WDN360"/>
      <c r="WDO360"/>
      <c r="WDP360"/>
      <c r="WDQ360"/>
      <c r="WDR360"/>
      <c r="WDS360"/>
      <c r="WDT360"/>
      <c r="WDU360"/>
      <c r="WDV360"/>
      <c r="WDW360"/>
      <c r="WDX360"/>
      <c r="WDY360"/>
      <c r="WDZ360"/>
      <c r="WEA360"/>
      <c r="WEB360"/>
      <c r="WEC360"/>
      <c r="WED360"/>
      <c r="WEE360"/>
      <c r="WEF360"/>
      <c r="WEG360"/>
      <c r="WEH360"/>
      <c r="WEI360"/>
      <c r="WEJ360"/>
      <c r="WEK360"/>
      <c r="WEL360"/>
      <c r="WEM360"/>
      <c r="WEN360"/>
      <c r="WEO360"/>
      <c r="WEP360"/>
      <c r="WEQ360"/>
      <c r="WER360"/>
      <c r="WES360"/>
      <c r="WET360"/>
      <c r="WEU360"/>
      <c r="WEV360"/>
      <c r="WEW360"/>
      <c r="WEX360"/>
      <c r="WEY360"/>
      <c r="WEZ360"/>
      <c r="WFA360"/>
      <c r="WFB360"/>
      <c r="WFC360"/>
      <c r="WFD360"/>
      <c r="WFE360"/>
      <c r="WFF360"/>
      <c r="WFG360"/>
      <c r="WFH360"/>
      <c r="WFI360"/>
      <c r="WFJ360"/>
      <c r="WFK360"/>
      <c r="WFL360"/>
      <c r="WFM360"/>
      <c r="WFN360"/>
      <c r="WFO360"/>
      <c r="WFP360"/>
      <c r="WFQ360"/>
      <c r="WFR360"/>
      <c r="WFS360"/>
      <c r="WFT360"/>
      <c r="WFU360"/>
      <c r="WFV360"/>
      <c r="WFW360"/>
      <c r="WFX360"/>
      <c r="WFY360"/>
      <c r="WFZ360"/>
      <c r="WGA360"/>
      <c r="WGB360"/>
      <c r="WGC360"/>
      <c r="WGD360"/>
      <c r="WGE360"/>
      <c r="WGF360"/>
      <c r="WGG360"/>
      <c r="WGH360"/>
      <c r="WGI360"/>
      <c r="WGJ360"/>
      <c r="WGK360"/>
      <c r="WGL360"/>
      <c r="WGM360"/>
      <c r="WGN360"/>
      <c r="WGO360"/>
      <c r="WGP360"/>
      <c r="WGQ360"/>
      <c r="WGR360"/>
      <c r="WGS360"/>
      <c r="WGT360"/>
      <c r="WGU360"/>
      <c r="WGV360"/>
      <c r="WGW360"/>
      <c r="WGX360"/>
      <c r="WGY360"/>
      <c r="WGZ360"/>
      <c r="WHA360"/>
      <c r="WHB360"/>
      <c r="WHC360"/>
      <c r="WHD360"/>
      <c r="WHE360"/>
      <c r="WHF360"/>
      <c r="WHG360"/>
      <c r="WHH360"/>
      <c r="WHI360"/>
      <c r="WHJ360"/>
      <c r="WHK360"/>
      <c r="WHL360"/>
      <c r="WHM360"/>
      <c r="WHN360"/>
      <c r="WHO360"/>
      <c r="WHP360"/>
      <c r="WHQ360"/>
      <c r="WHR360"/>
      <c r="WHS360"/>
      <c r="WHT360"/>
      <c r="WHU360"/>
      <c r="WHV360"/>
      <c r="WHW360"/>
      <c r="WHX360"/>
      <c r="WHY360"/>
      <c r="WHZ360"/>
      <c r="WIA360"/>
      <c r="WIB360"/>
      <c r="WIC360"/>
      <c r="WID360"/>
      <c r="WIE360"/>
      <c r="WIF360"/>
      <c r="WIG360"/>
      <c r="WIH360"/>
      <c r="WII360"/>
      <c r="WIJ360"/>
      <c r="WIK360"/>
      <c r="WIL360"/>
      <c r="WIM360"/>
      <c r="WIN360"/>
      <c r="WIO360"/>
      <c r="WIP360"/>
      <c r="WIQ360"/>
      <c r="WIR360"/>
      <c r="WIS360"/>
      <c r="WIT360"/>
      <c r="WIU360"/>
      <c r="WIV360"/>
      <c r="WIW360"/>
      <c r="WIX360"/>
      <c r="WIY360"/>
      <c r="WIZ360"/>
      <c r="WJA360"/>
      <c r="WJB360"/>
      <c r="WJC360"/>
      <c r="WJD360"/>
      <c r="WJE360"/>
      <c r="WJF360"/>
      <c r="WJG360"/>
      <c r="WJH360"/>
      <c r="WJI360"/>
      <c r="WJJ360"/>
      <c r="WJK360"/>
      <c r="WJL360"/>
      <c r="WJM360"/>
      <c r="WJN360"/>
      <c r="WJO360"/>
      <c r="WJP360"/>
      <c r="WJQ360"/>
      <c r="WJR360"/>
      <c r="WJS360"/>
      <c r="WJT360"/>
      <c r="WJU360"/>
      <c r="WJV360"/>
      <c r="WJW360"/>
      <c r="WJX360"/>
      <c r="WJY360"/>
      <c r="WJZ360"/>
      <c r="WKA360"/>
      <c r="WKB360"/>
      <c r="WKC360"/>
      <c r="WKD360"/>
      <c r="WKE360"/>
      <c r="WKF360"/>
      <c r="WKG360"/>
      <c r="WKH360"/>
      <c r="WKI360"/>
      <c r="WKJ360"/>
      <c r="WKK360"/>
      <c r="WKL360"/>
      <c r="WKM360"/>
      <c r="WKN360"/>
      <c r="WKO360"/>
      <c r="WKP360"/>
      <c r="WKQ360"/>
      <c r="WKR360"/>
      <c r="WKS360"/>
      <c r="WKT360"/>
      <c r="WKU360"/>
      <c r="WKV360"/>
      <c r="WKW360"/>
      <c r="WKX360"/>
      <c r="WKY360"/>
      <c r="WKZ360"/>
      <c r="WLA360"/>
      <c r="WLB360"/>
      <c r="WLC360"/>
      <c r="WLD360"/>
      <c r="WLE360"/>
      <c r="WLF360"/>
      <c r="WLG360"/>
      <c r="WLH360"/>
      <c r="WLI360"/>
      <c r="WLJ360"/>
      <c r="WLK360"/>
      <c r="WLL360"/>
      <c r="WLM360"/>
      <c r="WLN360"/>
      <c r="WLO360"/>
      <c r="WLP360"/>
      <c r="WLQ360"/>
      <c r="WLR360"/>
      <c r="WLS360"/>
      <c r="WLT360"/>
      <c r="WLU360"/>
      <c r="WLV360"/>
      <c r="WLW360"/>
      <c r="WLX360"/>
      <c r="WLY360"/>
      <c r="WLZ360"/>
      <c r="WMA360"/>
      <c r="WMB360"/>
      <c r="WMC360"/>
      <c r="WMD360"/>
      <c r="WME360"/>
      <c r="WMF360"/>
      <c r="WMG360"/>
      <c r="WMH360"/>
      <c r="WMI360"/>
      <c r="WMJ360"/>
      <c r="WMK360"/>
      <c r="WML360"/>
      <c r="WMM360"/>
      <c r="WMN360"/>
      <c r="WMO360"/>
      <c r="WMP360"/>
      <c r="WMQ360"/>
      <c r="WMR360"/>
      <c r="WMS360"/>
      <c r="WMT360"/>
      <c r="WMU360"/>
      <c r="WMV360"/>
      <c r="WMW360"/>
      <c r="WMX360"/>
      <c r="WMY360"/>
      <c r="WMZ360"/>
      <c r="WNA360"/>
      <c r="WNB360"/>
      <c r="WNC360"/>
      <c r="WND360"/>
      <c r="WNE360"/>
      <c r="WNF360"/>
      <c r="WNG360"/>
      <c r="WNH360"/>
      <c r="WNI360"/>
      <c r="WNJ360"/>
      <c r="WNK360"/>
      <c r="WNL360"/>
      <c r="WNM360"/>
      <c r="WNN360"/>
      <c r="WNO360"/>
      <c r="WNP360"/>
      <c r="WNQ360"/>
      <c r="WNR360"/>
      <c r="WNS360"/>
      <c r="WNT360"/>
      <c r="WNU360"/>
      <c r="WNV360"/>
      <c r="WNW360"/>
      <c r="WNX360"/>
      <c r="WNY360"/>
      <c r="WNZ360"/>
      <c r="WOA360"/>
      <c r="WOB360"/>
      <c r="WOC360"/>
      <c r="WOD360"/>
      <c r="WOE360"/>
      <c r="WOF360"/>
      <c r="WOG360"/>
      <c r="WOH360"/>
      <c r="WOI360"/>
      <c r="WOJ360"/>
      <c r="WOK360"/>
      <c r="WOL360"/>
      <c r="WOM360"/>
      <c r="WON360"/>
      <c r="WOO360"/>
      <c r="WOP360"/>
      <c r="WOQ360"/>
      <c r="WOR360"/>
      <c r="WOS360"/>
      <c r="WOT360"/>
      <c r="WOU360"/>
      <c r="WOV360"/>
      <c r="WOW360"/>
      <c r="WOX360"/>
      <c r="WOY360"/>
      <c r="WOZ360"/>
      <c r="WPA360"/>
      <c r="WPB360"/>
      <c r="WPC360"/>
      <c r="WPD360"/>
      <c r="WPE360"/>
      <c r="WPF360"/>
      <c r="WPG360"/>
      <c r="WPH360"/>
      <c r="WPI360"/>
      <c r="WPJ360"/>
      <c r="WPK360"/>
      <c r="WPL360"/>
      <c r="WPM360"/>
      <c r="WPN360"/>
      <c r="WPO360"/>
      <c r="WPP360"/>
      <c r="WPQ360"/>
      <c r="WPR360"/>
      <c r="WPS360"/>
      <c r="WPT360"/>
      <c r="WPU360"/>
      <c r="WPV360"/>
      <c r="WPW360"/>
      <c r="WPX360"/>
      <c r="WPY360"/>
      <c r="WPZ360"/>
      <c r="WQA360"/>
      <c r="WQB360"/>
      <c r="WQC360"/>
      <c r="WQD360"/>
      <c r="WQE360"/>
      <c r="WQF360"/>
      <c r="WQG360"/>
      <c r="WQH360"/>
      <c r="WQI360"/>
      <c r="WQJ360"/>
      <c r="WQK360"/>
      <c r="WQL360"/>
      <c r="WQM360"/>
      <c r="WQN360"/>
      <c r="WQO360"/>
      <c r="WQP360"/>
      <c r="WQQ360"/>
      <c r="WQR360"/>
      <c r="WQS360"/>
      <c r="WQT360"/>
      <c r="WQU360"/>
      <c r="WQV360"/>
      <c r="WQW360"/>
      <c r="WQX360"/>
      <c r="WQY360"/>
      <c r="WQZ360"/>
      <c r="WRA360"/>
      <c r="WRB360"/>
      <c r="WRC360"/>
      <c r="WRD360"/>
      <c r="WRE360"/>
      <c r="WRF360"/>
      <c r="WRG360"/>
      <c r="WRH360"/>
      <c r="WRI360"/>
      <c r="WRJ360"/>
      <c r="WRK360"/>
      <c r="WRL360"/>
      <c r="WRM360"/>
      <c r="WRN360"/>
      <c r="WRO360"/>
      <c r="WRP360"/>
      <c r="WRQ360"/>
      <c r="WRR360"/>
      <c r="WRS360"/>
      <c r="WRT360"/>
      <c r="WRU360"/>
      <c r="WRV360"/>
      <c r="WRW360"/>
      <c r="WRX360"/>
      <c r="WRY360"/>
      <c r="WRZ360"/>
      <c r="WSA360"/>
      <c r="WSB360"/>
      <c r="WSC360"/>
      <c r="WSD360"/>
      <c r="WSE360"/>
      <c r="WSF360"/>
      <c r="WSG360"/>
      <c r="WSH360"/>
      <c r="WSI360"/>
      <c r="WSJ360"/>
      <c r="WSK360"/>
      <c r="WSL360"/>
      <c r="WSM360"/>
      <c r="WSN360"/>
      <c r="WSO360"/>
      <c r="WSP360"/>
      <c r="WSQ360"/>
      <c r="WSR360"/>
      <c r="WSS360"/>
      <c r="WST360"/>
      <c r="WSU360"/>
      <c r="WSV360"/>
      <c r="WSW360"/>
      <c r="WSX360"/>
      <c r="WSY360"/>
      <c r="WSZ360"/>
      <c r="WTA360"/>
      <c r="WTB360"/>
      <c r="WTC360"/>
      <c r="WTD360"/>
      <c r="WTE360"/>
      <c r="WTF360"/>
      <c r="WTG360"/>
      <c r="WTH360"/>
      <c r="WTI360"/>
      <c r="WTJ360"/>
      <c r="WTK360"/>
      <c r="WTL360"/>
      <c r="WTM360"/>
      <c r="WTN360"/>
      <c r="WTO360"/>
      <c r="WTP360"/>
      <c r="WTQ360"/>
      <c r="WTR360"/>
      <c r="WTS360"/>
      <c r="WTT360"/>
      <c r="WTU360"/>
      <c r="WTV360"/>
      <c r="WTW360"/>
      <c r="WTX360"/>
      <c r="WTY360"/>
      <c r="WTZ360"/>
      <c r="WUA360"/>
      <c r="WUB360"/>
      <c r="WUC360"/>
      <c r="WUD360"/>
      <c r="WUE360"/>
      <c r="WUF360"/>
      <c r="WUG360"/>
      <c r="WUH360"/>
      <c r="WUI360"/>
      <c r="WUJ360"/>
      <c r="WUK360"/>
      <c r="WUL360"/>
      <c r="WUM360"/>
      <c r="WUN360"/>
      <c r="WUO360"/>
      <c r="WUP360"/>
      <c r="WUQ360"/>
      <c r="WUR360"/>
      <c r="WUS360"/>
      <c r="WUT360"/>
      <c r="WUU360"/>
      <c r="WUV360"/>
      <c r="WUW360"/>
      <c r="WUX360"/>
      <c r="WUY360"/>
      <c r="WUZ360"/>
      <c r="WVA360"/>
      <c r="WVB360"/>
      <c r="WVC360"/>
      <c r="WVD360"/>
      <c r="WVE360"/>
      <c r="WVF360"/>
      <c r="WVG360"/>
      <c r="WVH360"/>
      <c r="WVI360"/>
      <c r="WVJ360"/>
      <c r="WVK360"/>
      <c r="WVL360"/>
      <c r="WVM360"/>
      <c r="WVN360"/>
      <c r="WVO360"/>
      <c r="WVP360"/>
      <c r="WVQ360"/>
      <c r="WVR360"/>
      <c r="WVS360"/>
      <c r="WVT360"/>
      <c r="WVU360"/>
      <c r="WVV360"/>
      <c r="WVW360"/>
      <c r="WVX360"/>
      <c r="WVY360"/>
      <c r="WVZ360"/>
      <c r="WWA360"/>
      <c r="WWB360"/>
      <c r="WWC360"/>
      <c r="WWD360"/>
      <c r="WWE360"/>
      <c r="WWF360"/>
      <c r="WWG360"/>
      <c r="WWH360"/>
      <c r="WWI360"/>
      <c r="WWJ360"/>
      <c r="WWK360"/>
      <c r="WWL360"/>
      <c r="WWM360"/>
      <c r="WWN360"/>
      <c r="WWO360"/>
      <c r="WWP360"/>
      <c r="WWQ360"/>
      <c r="WWR360"/>
      <c r="WWS360"/>
      <c r="WWT360"/>
      <c r="WWU360"/>
      <c r="WWV360"/>
      <c r="WWW360"/>
      <c r="WWX360"/>
      <c r="WWY360"/>
      <c r="WWZ360"/>
      <c r="WXA360"/>
      <c r="WXB360"/>
      <c r="WXC360"/>
      <c r="WXD360"/>
      <c r="WXE360"/>
      <c r="WXF360"/>
      <c r="WXG360"/>
      <c r="WXH360"/>
      <c r="WXI360"/>
      <c r="WXJ360"/>
      <c r="WXK360"/>
      <c r="WXL360"/>
      <c r="WXM360"/>
      <c r="WXN360"/>
      <c r="WXO360"/>
      <c r="WXP360"/>
      <c r="WXQ360"/>
      <c r="WXR360"/>
      <c r="WXS360"/>
      <c r="WXT360"/>
      <c r="WXU360"/>
      <c r="WXV360"/>
      <c r="WXW360"/>
      <c r="WXX360"/>
      <c r="WXY360"/>
      <c r="WXZ360"/>
      <c r="WYA360"/>
      <c r="WYB360"/>
      <c r="WYC360"/>
      <c r="WYD360"/>
      <c r="WYE360"/>
      <c r="WYF360"/>
      <c r="WYG360"/>
      <c r="WYH360"/>
      <c r="WYI360"/>
      <c r="WYJ360"/>
      <c r="WYK360"/>
      <c r="WYL360"/>
      <c r="WYM360"/>
      <c r="WYN360"/>
      <c r="WYO360"/>
      <c r="WYP360"/>
      <c r="WYQ360"/>
      <c r="WYR360"/>
      <c r="WYS360"/>
      <c r="WYT360"/>
      <c r="WYU360"/>
      <c r="WYV360"/>
      <c r="WYW360"/>
      <c r="WYX360"/>
      <c r="WYY360"/>
      <c r="WYZ360"/>
      <c r="WZA360"/>
      <c r="WZB360"/>
      <c r="WZC360"/>
      <c r="WZD360"/>
      <c r="WZE360"/>
      <c r="WZF360"/>
      <c r="WZG360"/>
      <c r="WZH360"/>
      <c r="WZI360"/>
      <c r="WZJ360"/>
      <c r="WZK360"/>
      <c r="WZL360"/>
      <c r="WZM360"/>
      <c r="WZN360"/>
      <c r="WZO360"/>
      <c r="WZP360"/>
      <c r="WZQ360"/>
      <c r="WZR360"/>
      <c r="WZS360"/>
      <c r="WZT360"/>
      <c r="WZU360"/>
      <c r="WZV360"/>
      <c r="WZW360"/>
      <c r="WZX360"/>
      <c r="WZY360"/>
      <c r="WZZ360"/>
      <c r="XAA360"/>
      <c r="XAB360"/>
      <c r="XAC360"/>
      <c r="XAD360"/>
      <c r="XAE360"/>
      <c r="XAF360"/>
      <c r="XAG360"/>
      <c r="XAH360"/>
      <c r="XAI360"/>
      <c r="XAJ360"/>
      <c r="XAK360"/>
      <c r="XAL360"/>
      <c r="XAM360"/>
      <c r="XAN360"/>
      <c r="XAO360"/>
      <c r="XAP360"/>
      <c r="XAQ360"/>
      <c r="XAR360"/>
      <c r="XAS360"/>
      <c r="XAT360"/>
      <c r="XAU360"/>
      <c r="XAV360"/>
      <c r="XAW360"/>
      <c r="XAX360"/>
      <c r="XAY360"/>
      <c r="XAZ360"/>
      <c r="XBA360"/>
      <c r="XBB360" s="30"/>
      <c r="XBC360"/>
      <c r="XBD360"/>
      <c r="XBE360"/>
    </row>
    <row r="361" spans="1:16281" s="35" customFormat="1" x14ac:dyDescent="0.3">
      <c r="A361">
        <v>43</v>
      </c>
      <c r="B361">
        <v>1</v>
      </c>
      <c r="C361" s="165" t="s">
        <v>1349</v>
      </c>
      <c r="D361" t="s">
        <v>777</v>
      </c>
      <c r="E361" t="s">
        <v>1350</v>
      </c>
      <c r="F361">
        <v>10004290</v>
      </c>
      <c r="G361" s="32" t="s">
        <v>196</v>
      </c>
      <c r="H361" t="s">
        <v>299</v>
      </c>
      <c r="I361" t="s">
        <v>226</v>
      </c>
      <c r="J361">
        <v>1</v>
      </c>
      <c r="K361">
        <v>0</v>
      </c>
      <c r="L361">
        <v>0</v>
      </c>
      <c r="M361">
        <v>0.22176999999999999</v>
      </c>
      <c r="N361" t="s">
        <v>135</v>
      </c>
      <c r="O361" t="s">
        <v>136</v>
      </c>
      <c r="P361"/>
      <c r="Q361"/>
      <c r="R361"/>
      <c r="S361" t="s">
        <v>140</v>
      </c>
      <c r="T361"/>
      <c r="U361"/>
      <c r="V361" t="s">
        <v>229</v>
      </c>
      <c r="W361" t="s">
        <v>1351</v>
      </c>
      <c r="X361" t="s">
        <v>1352</v>
      </c>
      <c r="Y361" t="s">
        <v>1227</v>
      </c>
      <c r="Z361"/>
      <c r="AA361" t="s">
        <v>145</v>
      </c>
      <c r="AB361" t="s">
        <v>146</v>
      </c>
      <c r="AC361" s="119">
        <v>364183</v>
      </c>
      <c r="AD361">
        <v>364183</v>
      </c>
      <c r="AE361">
        <v>364183</v>
      </c>
      <c r="AF361">
        <v>0</v>
      </c>
      <c r="AG361">
        <v>364183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 s="32">
        <v>0</v>
      </c>
      <c r="AO361">
        <v>0</v>
      </c>
      <c r="AP361">
        <v>0</v>
      </c>
      <c r="AQ361">
        <v>0</v>
      </c>
      <c r="AR361">
        <v>0</v>
      </c>
      <c r="AS361">
        <v>1</v>
      </c>
      <c r="AT361">
        <v>1976</v>
      </c>
      <c r="AU361"/>
      <c r="AV361">
        <v>687</v>
      </c>
      <c r="AW361">
        <v>687</v>
      </c>
      <c r="AX361">
        <v>1</v>
      </c>
      <c r="AY361">
        <v>1</v>
      </c>
      <c r="AZ361">
        <v>1</v>
      </c>
      <c r="BA361"/>
      <c r="BB361"/>
      <c r="BC361" t="s">
        <v>233</v>
      </c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 t="s">
        <v>1353</v>
      </c>
      <c r="BT361" t="s">
        <v>1354</v>
      </c>
      <c r="BU361"/>
      <c r="BV361" t="s">
        <v>1355</v>
      </c>
      <c r="BW361"/>
      <c r="BX361" t="s">
        <v>1356</v>
      </c>
      <c r="BY361" t="s">
        <v>688</v>
      </c>
      <c r="BZ361" t="s">
        <v>1357</v>
      </c>
      <c r="CA361"/>
      <c r="CB361" s="27">
        <v>37733</v>
      </c>
      <c r="CC361">
        <v>525000</v>
      </c>
      <c r="CD361" t="s">
        <v>210</v>
      </c>
      <c r="CE361" t="s">
        <v>151</v>
      </c>
      <c r="CF361" t="s">
        <v>151</v>
      </c>
      <c r="CG361" t="s">
        <v>1358</v>
      </c>
      <c r="CH361" s="27">
        <v>37372</v>
      </c>
      <c r="CI361">
        <v>450000</v>
      </c>
      <c r="CJ361" t="s">
        <v>210</v>
      </c>
      <c r="CK361" t="s">
        <v>151</v>
      </c>
      <c r="CL361" t="s">
        <v>151</v>
      </c>
      <c r="CM361" t="s">
        <v>1359</v>
      </c>
      <c r="CN361" s="27">
        <v>34790</v>
      </c>
      <c r="CO361">
        <v>333500</v>
      </c>
      <c r="CP361" t="s">
        <v>210</v>
      </c>
      <c r="CQ361" t="s">
        <v>151</v>
      </c>
      <c r="CR361" t="s">
        <v>151</v>
      </c>
      <c r="CS361" t="s">
        <v>1360</v>
      </c>
      <c r="CT361" s="27">
        <v>32174</v>
      </c>
      <c r="CU361">
        <v>172000</v>
      </c>
      <c r="CV361" t="s">
        <v>210</v>
      </c>
      <c r="CW361" t="s">
        <v>151</v>
      </c>
      <c r="CX361" t="s">
        <v>151</v>
      </c>
      <c r="CY361" t="s">
        <v>1361</v>
      </c>
      <c r="CZ361" t="s">
        <v>1362</v>
      </c>
      <c r="DA361" t="s">
        <v>154</v>
      </c>
      <c r="DB361" t="s">
        <v>242</v>
      </c>
      <c r="DC361"/>
      <c r="DD361"/>
      <c r="DE361">
        <v>1</v>
      </c>
      <c r="DF361">
        <v>1977</v>
      </c>
      <c r="DG361" t="s">
        <v>1363</v>
      </c>
      <c r="DH361">
        <v>2</v>
      </c>
      <c r="DI361" s="128" t="s">
        <v>696</v>
      </c>
      <c r="DJ3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61" s="130">
        <f>Table13[[#This Row],[JUST]]*Table13[[#This Row],[Storm Millage]]/1000</f>
        <v>2784.363076379861</v>
      </c>
      <c r="DL3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61" s="136">
        <f>Table13[[#This Row],[JUST]]*Table13[[#This Row],[Recreational Millage]]/1000</f>
        <v>2987.0793560820021</v>
      </c>
      <c r="DN361" s="137">
        <f>Table13[[#This Row],[Recreational Assessment]]+Table13[[#This Row],[Storm Assessment]]</f>
        <v>5771.4424324618631</v>
      </c>
      <c r="DO361" s="145" t="e">
        <f>Methodology!#REF!</f>
        <v>#REF!</v>
      </c>
      <c r="DP361" s="146" t="e">
        <f>(Table13[[#This Row],[JUST]]*Table13[[#This Row],[Ad Valorem Recreational Millage]])/1000</f>
        <v>#REF!</v>
      </c>
      <c r="DQ361"/>
      <c r="DR361"/>
      <c r="DS361"/>
      <c r="DT361"/>
      <c r="DU361"/>
      <c r="DV361"/>
      <c r="DW361"/>
      <c r="DX361"/>
      <c r="DY361"/>
      <c r="DZ361"/>
      <c r="EA361"/>
      <c r="EB361"/>
      <c r="EC361"/>
      <c r="ED361"/>
      <c r="EE361"/>
      <c r="EF361"/>
      <c r="EG361"/>
      <c r="EH361"/>
      <c r="EI361"/>
      <c r="EJ361"/>
      <c r="EK361"/>
      <c r="EL361"/>
      <c r="EM361"/>
      <c r="EN361"/>
      <c r="EO361"/>
      <c r="EP361"/>
      <c r="EQ361"/>
      <c r="ER361"/>
      <c r="ES361"/>
      <c r="ET361"/>
      <c r="EU361"/>
      <c r="EV361"/>
      <c r="EW361"/>
      <c r="EX361"/>
      <c r="EY361"/>
      <c r="EZ361"/>
      <c r="FA361"/>
      <c r="FB361"/>
      <c r="FC361"/>
      <c r="FD361"/>
      <c r="FE361"/>
      <c r="FF361"/>
      <c r="FG361"/>
      <c r="FH361"/>
      <c r="FI361"/>
      <c r="FJ361"/>
      <c r="FK361"/>
      <c r="FL361"/>
      <c r="FM361"/>
      <c r="FN361"/>
      <c r="FO361"/>
      <c r="FP361"/>
      <c r="FQ361"/>
      <c r="FR361"/>
      <c r="FS361"/>
      <c r="FT361"/>
      <c r="FU361"/>
      <c r="FV361"/>
      <c r="FW361"/>
      <c r="FX361"/>
      <c r="FY361"/>
      <c r="FZ361"/>
      <c r="GA361"/>
      <c r="GB361"/>
      <c r="GC361"/>
      <c r="GD361"/>
      <c r="GE361"/>
      <c r="GF361"/>
      <c r="GG361"/>
      <c r="GH361"/>
      <c r="GI361"/>
      <c r="GJ361"/>
      <c r="GK361"/>
      <c r="GL361"/>
      <c r="GM361"/>
      <c r="GN361"/>
      <c r="GO361"/>
      <c r="GP361"/>
      <c r="GQ361"/>
      <c r="GR361"/>
      <c r="GS361"/>
      <c r="GT361"/>
      <c r="GU361"/>
      <c r="GV361"/>
      <c r="GW361"/>
      <c r="GX361"/>
      <c r="GY361"/>
      <c r="GZ361"/>
      <c r="HA361"/>
      <c r="HB361"/>
      <c r="HC361"/>
      <c r="HD361"/>
      <c r="HE361"/>
      <c r="HF361"/>
      <c r="HG361"/>
      <c r="HH361"/>
      <c r="HI361"/>
      <c r="HJ361"/>
      <c r="HK361"/>
      <c r="HL361"/>
      <c r="HM361"/>
      <c r="HN361"/>
      <c r="HO361"/>
      <c r="HP361"/>
      <c r="HQ361"/>
      <c r="HR361"/>
      <c r="HS361"/>
      <c r="HT361"/>
      <c r="HU361"/>
      <c r="HV361"/>
      <c r="HW361"/>
      <c r="HX361"/>
      <c r="HY361"/>
      <c r="HZ361"/>
      <c r="IA361"/>
      <c r="IB361"/>
      <c r="IC361"/>
      <c r="ID361"/>
      <c r="IE361"/>
      <c r="IF361"/>
      <c r="IG361"/>
      <c r="IH361"/>
      <c r="II361"/>
      <c r="IJ361"/>
      <c r="IK361"/>
      <c r="IL361"/>
      <c r="IM361"/>
      <c r="IN361"/>
      <c r="IO361"/>
      <c r="IP361"/>
      <c r="IQ361"/>
      <c r="IR361"/>
      <c r="IS361"/>
      <c r="IT361"/>
      <c r="IU361"/>
      <c r="IV361"/>
      <c r="IW361"/>
      <c r="IX361"/>
      <c r="IY361"/>
      <c r="IZ361"/>
      <c r="JA361"/>
      <c r="JB361"/>
      <c r="JC361"/>
      <c r="JD361"/>
      <c r="JE361"/>
      <c r="JF361"/>
      <c r="JG361"/>
      <c r="JH361"/>
      <c r="JI361"/>
      <c r="JJ361"/>
      <c r="JK361"/>
      <c r="JL361"/>
      <c r="JM361"/>
      <c r="JN361"/>
      <c r="JO361"/>
      <c r="JP361"/>
      <c r="JQ361"/>
      <c r="JR361"/>
      <c r="JS361"/>
      <c r="JT361"/>
      <c r="JU361"/>
      <c r="JV361"/>
      <c r="JW361"/>
      <c r="JX361"/>
      <c r="JY361"/>
      <c r="JZ361"/>
      <c r="KA361"/>
      <c r="KB361"/>
      <c r="KC361"/>
      <c r="KD361"/>
      <c r="KE361"/>
      <c r="KF361"/>
      <c r="KG361"/>
      <c r="KH361"/>
      <c r="KI361"/>
      <c r="KJ361"/>
      <c r="KK361"/>
      <c r="KL361"/>
      <c r="KM361"/>
      <c r="KN361"/>
      <c r="KO361"/>
      <c r="KP361"/>
      <c r="KQ361"/>
      <c r="KR361"/>
      <c r="KS361"/>
      <c r="KT361"/>
      <c r="KU361"/>
      <c r="KV361"/>
      <c r="KW361"/>
      <c r="KX361"/>
      <c r="KY361"/>
      <c r="KZ361"/>
      <c r="LA361"/>
      <c r="LB361"/>
      <c r="LC361"/>
      <c r="LD361"/>
      <c r="LE361"/>
      <c r="LF361"/>
      <c r="LG361"/>
      <c r="LH361"/>
      <c r="LI361"/>
      <c r="LJ361"/>
      <c r="LK361"/>
      <c r="LL361"/>
      <c r="LM361"/>
      <c r="LN361"/>
      <c r="LO361"/>
      <c r="LP361"/>
      <c r="LQ361"/>
      <c r="LR361"/>
      <c r="LS361"/>
      <c r="LT361"/>
      <c r="LU361"/>
      <c r="LV361"/>
      <c r="LW361"/>
      <c r="LX361"/>
      <c r="LY361"/>
      <c r="LZ361"/>
      <c r="MA361"/>
      <c r="MB361"/>
      <c r="MC361"/>
      <c r="MD361"/>
      <c r="ME361"/>
      <c r="MF361"/>
      <c r="MG361"/>
      <c r="MH361"/>
      <c r="MI361"/>
      <c r="MJ361"/>
      <c r="MK361"/>
      <c r="ML361"/>
      <c r="MM361"/>
      <c r="MN361"/>
      <c r="MO361"/>
      <c r="MP361"/>
      <c r="MQ361"/>
      <c r="MR361"/>
      <c r="MS361"/>
      <c r="MT361"/>
      <c r="MU361"/>
      <c r="MV361"/>
      <c r="MW361"/>
      <c r="MX361"/>
      <c r="MY361"/>
      <c r="MZ361"/>
      <c r="NA361"/>
      <c r="NB361"/>
      <c r="NC361"/>
      <c r="ND361"/>
      <c r="NE361"/>
      <c r="NF361"/>
      <c r="NG361"/>
      <c r="NH361"/>
      <c r="NI361"/>
      <c r="NJ361"/>
      <c r="NK361"/>
      <c r="NL361"/>
      <c r="NM361"/>
      <c r="NN361"/>
      <c r="NO361"/>
      <c r="NP361"/>
      <c r="NQ361"/>
      <c r="NR361"/>
      <c r="NS361"/>
      <c r="NT361"/>
      <c r="NU361"/>
      <c r="NV361"/>
      <c r="NW361"/>
      <c r="NX361"/>
      <c r="NY361"/>
      <c r="NZ361"/>
      <c r="OA361"/>
      <c r="OB361"/>
      <c r="OC361"/>
      <c r="OD361"/>
      <c r="OE361"/>
      <c r="OF361"/>
      <c r="OG361"/>
      <c r="OH361"/>
      <c r="OI361"/>
      <c r="OJ361"/>
      <c r="OK361"/>
      <c r="OL361"/>
      <c r="OM361"/>
      <c r="ON361"/>
      <c r="OO361"/>
      <c r="OP361"/>
      <c r="OQ361"/>
      <c r="OR361"/>
      <c r="OS361"/>
      <c r="OT361"/>
      <c r="OU361"/>
      <c r="OV361"/>
      <c r="OW361"/>
      <c r="OX361"/>
      <c r="OY361"/>
      <c r="OZ361"/>
      <c r="PA361"/>
      <c r="PB361"/>
      <c r="PC361"/>
      <c r="PD361"/>
      <c r="PE361"/>
      <c r="PF361"/>
      <c r="PG361"/>
      <c r="PH361"/>
      <c r="PI361"/>
      <c r="PJ361"/>
      <c r="PK361"/>
      <c r="PL361"/>
      <c r="PM361"/>
      <c r="PN361"/>
      <c r="PO361"/>
      <c r="PP361"/>
      <c r="PQ361"/>
      <c r="PR361"/>
      <c r="PS361"/>
      <c r="PT361"/>
      <c r="PU361"/>
      <c r="PV361"/>
      <c r="PW361"/>
      <c r="PX361"/>
      <c r="PY361"/>
      <c r="PZ361"/>
      <c r="QA361"/>
      <c r="QB361"/>
      <c r="QC361"/>
      <c r="QD361"/>
      <c r="QE361"/>
      <c r="QF361"/>
      <c r="QG361"/>
      <c r="QH361"/>
      <c r="QI361"/>
      <c r="QJ361"/>
      <c r="QK361"/>
      <c r="QL361"/>
      <c r="QM361"/>
      <c r="QN361"/>
      <c r="QO361"/>
      <c r="QP361"/>
      <c r="QQ361"/>
      <c r="QR361"/>
      <c r="QS361"/>
      <c r="QT361"/>
      <c r="QU361"/>
      <c r="QV361"/>
      <c r="QW361"/>
      <c r="QX361"/>
      <c r="QY361"/>
      <c r="QZ361"/>
      <c r="RA361"/>
      <c r="RB361"/>
      <c r="RC361"/>
      <c r="RD361"/>
      <c r="RE361"/>
      <c r="RF361"/>
      <c r="RG361"/>
      <c r="RH361"/>
      <c r="RI361"/>
      <c r="RJ361"/>
      <c r="RK361"/>
      <c r="RL361"/>
      <c r="RM361"/>
      <c r="RN361"/>
      <c r="RO361"/>
      <c r="RP361"/>
      <c r="RQ361"/>
      <c r="RR361"/>
      <c r="RS361"/>
      <c r="RT361"/>
      <c r="RU361"/>
      <c r="RV361"/>
      <c r="RW361"/>
      <c r="RX361"/>
      <c r="RY361"/>
      <c r="RZ361"/>
      <c r="SA361"/>
      <c r="SB361"/>
      <c r="SC361"/>
      <c r="SD361"/>
      <c r="SE361"/>
      <c r="SF361"/>
      <c r="SG361"/>
      <c r="SH361"/>
      <c r="SI361"/>
      <c r="SJ361"/>
      <c r="SK361"/>
      <c r="SL361"/>
      <c r="SM361"/>
      <c r="SN361"/>
      <c r="SO361"/>
      <c r="SP361"/>
      <c r="SQ361"/>
      <c r="SR361"/>
      <c r="SS361"/>
      <c r="ST361"/>
      <c r="SU361"/>
      <c r="SV361"/>
      <c r="SW361"/>
      <c r="SX361"/>
      <c r="SY361"/>
      <c r="SZ361"/>
      <c r="TA361"/>
      <c r="TB361"/>
      <c r="TC361"/>
      <c r="TD361"/>
      <c r="TE361"/>
      <c r="TF361"/>
      <c r="TG361"/>
      <c r="TH361"/>
      <c r="TI361"/>
      <c r="TJ361"/>
      <c r="TK361"/>
      <c r="TL361"/>
      <c r="TM361"/>
      <c r="TN361"/>
      <c r="TO361"/>
      <c r="TP361"/>
      <c r="TQ361"/>
      <c r="TR361"/>
      <c r="TS361"/>
      <c r="TT361"/>
      <c r="TU361"/>
      <c r="TV361"/>
      <c r="TW361"/>
      <c r="TX361"/>
      <c r="TY361"/>
      <c r="TZ361"/>
      <c r="UA361"/>
      <c r="UB361"/>
      <c r="UC361"/>
      <c r="UD361"/>
      <c r="UE361"/>
      <c r="UF361"/>
      <c r="UG361"/>
      <c r="UH361"/>
      <c r="UI361"/>
      <c r="UJ361"/>
      <c r="UK361"/>
      <c r="UL361"/>
      <c r="UM361"/>
      <c r="UN361"/>
      <c r="UO361"/>
      <c r="UP361"/>
      <c r="UQ361"/>
      <c r="UR361"/>
      <c r="US361"/>
      <c r="UT361"/>
      <c r="UU361"/>
      <c r="UV361"/>
      <c r="UW361"/>
      <c r="UX361"/>
      <c r="UY361"/>
      <c r="UZ361"/>
      <c r="VA361"/>
      <c r="VB361"/>
      <c r="VC361"/>
      <c r="VD361"/>
      <c r="VE361"/>
      <c r="VF361"/>
      <c r="VG361"/>
      <c r="VH361"/>
      <c r="VI361"/>
      <c r="VJ361"/>
      <c r="VK361"/>
      <c r="VL361"/>
      <c r="VM361"/>
      <c r="VN361"/>
      <c r="VO361"/>
      <c r="VP361"/>
      <c r="VQ361"/>
      <c r="VR361"/>
      <c r="VS361"/>
      <c r="VT361"/>
      <c r="VU361"/>
      <c r="VV361"/>
      <c r="VW361"/>
      <c r="VX361"/>
      <c r="VY361"/>
      <c r="VZ361"/>
      <c r="WA361"/>
      <c r="WB361"/>
      <c r="WC361"/>
      <c r="WD361"/>
      <c r="WE361"/>
      <c r="WF361"/>
      <c r="WG361"/>
      <c r="WH361"/>
      <c r="WI361"/>
      <c r="WJ361"/>
      <c r="WK361"/>
      <c r="WL361"/>
      <c r="WM361"/>
      <c r="WN361"/>
      <c r="WO361"/>
      <c r="WP361"/>
      <c r="WQ361"/>
      <c r="WR361"/>
      <c r="WS361"/>
      <c r="WT361"/>
      <c r="WU361"/>
      <c r="WV361"/>
      <c r="WW361"/>
      <c r="WX361"/>
      <c r="WY361"/>
      <c r="WZ361"/>
      <c r="XA361"/>
      <c r="XB361"/>
      <c r="XC361"/>
      <c r="XD361"/>
      <c r="XE361"/>
      <c r="XF361"/>
      <c r="XG361"/>
      <c r="XH361"/>
      <c r="XI361"/>
      <c r="XJ361"/>
      <c r="XK361"/>
      <c r="XL361"/>
      <c r="XM361"/>
      <c r="XN361"/>
      <c r="XO361"/>
      <c r="XP361"/>
      <c r="XQ361"/>
      <c r="XR361"/>
      <c r="XS361"/>
      <c r="XT361"/>
      <c r="XU361"/>
      <c r="XV361"/>
      <c r="XW361"/>
      <c r="XX361"/>
      <c r="XY361"/>
      <c r="XZ361"/>
      <c r="YA361"/>
      <c r="YB361"/>
      <c r="YC361"/>
      <c r="YD361"/>
      <c r="YE361"/>
      <c r="YF361"/>
      <c r="YG361"/>
      <c r="YH361"/>
      <c r="YI361"/>
      <c r="YJ361"/>
      <c r="YK361"/>
      <c r="YL361"/>
      <c r="YM361"/>
      <c r="YN361"/>
      <c r="YO361"/>
      <c r="YP361"/>
      <c r="YQ361"/>
      <c r="YR361"/>
      <c r="YS361"/>
      <c r="YT361"/>
      <c r="YU361"/>
      <c r="YV361"/>
      <c r="YW361"/>
      <c r="YX361"/>
      <c r="YY361"/>
      <c r="YZ361"/>
      <c r="ZA361"/>
      <c r="ZB361"/>
      <c r="ZC361"/>
      <c r="ZD361"/>
      <c r="ZE361"/>
      <c r="ZF361"/>
      <c r="ZG361"/>
      <c r="ZH361"/>
      <c r="ZI361"/>
      <c r="ZJ361"/>
      <c r="ZK361"/>
      <c r="ZL361"/>
      <c r="ZM361"/>
      <c r="ZN361"/>
      <c r="ZO361"/>
      <c r="ZP361"/>
      <c r="ZQ361"/>
      <c r="ZR361"/>
      <c r="ZS361"/>
      <c r="ZT361"/>
      <c r="ZU361"/>
      <c r="ZV361"/>
      <c r="ZW361"/>
      <c r="ZX361"/>
      <c r="ZY361"/>
      <c r="ZZ361"/>
      <c r="AAA361"/>
      <c r="AAB361"/>
      <c r="AAC361"/>
      <c r="AAD361"/>
      <c r="AAE361"/>
      <c r="AAF361"/>
      <c r="AAG361"/>
      <c r="AAH361"/>
      <c r="AAI361"/>
      <c r="AAJ361"/>
      <c r="AAK361"/>
      <c r="AAL361"/>
      <c r="AAM361"/>
      <c r="AAN361"/>
      <c r="AAO361"/>
      <c r="AAP361"/>
      <c r="AAQ361"/>
      <c r="AAR361"/>
      <c r="AAS361"/>
      <c r="AAT361"/>
      <c r="AAU361"/>
      <c r="AAV361"/>
      <c r="AAW361"/>
      <c r="AAX361"/>
      <c r="AAY361"/>
      <c r="AAZ361"/>
      <c r="ABA361"/>
      <c r="ABB361"/>
      <c r="ABC361"/>
      <c r="ABD361"/>
      <c r="ABE361"/>
      <c r="ABF361"/>
      <c r="ABG361"/>
      <c r="ABH361"/>
      <c r="ABI361"/>
      <c r="ABJ361"/>
      <c r="ABK361"/>
      <c r="ABL361"/>
      <c r="ABM361"/>
      <c r="ABN361"/>
      <c r="ABO361"/>
      <c r="ABP361"/>
      <c r="ABQ361"/>
      <c r="ABR361"/>
      <c r="ABS361"/>
      <c r="ABT361"/>
      <c r="ABU361"/>
      <c r="ABV361"/>
      <c r="ABW361"/>
      <c r="ABX361"/>
      <c r="ABY361"/>
      <c r="ABZ361"/>
      <c r="ACA361"/>
      <c r="ACB361"/>
      <c r="ACC361"/>
      <c r="ACD361"/>
      <c r="ACE361"/>
      <c r="ACF361"/>
      <c r="ACG361"/>
      <c r="ACH361"/>
      <c r="ACI361"/>
      <c r="ACJ361"/>
      <c r="ACK361"/>
      <c r="ACL361"/>
      <c r="ACM361"/>
      <c r="ACN361"/>
      <c r="ACO361"/>
      <c r="ACP361"/>
      <c r="ACQ361"/>
      <c r="ACR361"/>
      <c r="ACS361"/>
      <c r="ACT361"/>
      <c r="ACU361"/>
      <c r="ACV361"/>
      <c r="ACW361"/>
      <c r="ACX361"/>
      <c r="ACY361"/>
      <c r="ACZ361"/>
      <c r="ADA361"/>
      <c r="ADB361"/>
      <c r="ADC361"/>
      <c r="ADD361"/>
      <c r="ADE361"/>
      <c r="ADF361"/>
      <c r="ADG361"/>
      <c r="ADH361"/>
      <c r="ADI361"/>
      <c r="ADJ361"/>
      <c r="ADK361"/>
      <c r="ADL361"/>
      <c r="ADM361"/>
      <c r="ADN361"/>
      <c r="ADO361"/>
      <c r="ADP361"/>
      <c r="ADQ361"/>
      <c r="ADR361"/>
      <c r="ADS361"/>
      <c r="ADT361"/>
      <c r="ADU361"/>
      <c r="ADV361"/>
      <c r="ADW361"/>
      <c r="ADX361"/>
      <c r="ADY361"/>
      <c r="ADZ361"/>
      <c r="AEA361"/>
      <c r="AEB361"/>
      <c r="AEC361"/>
      <c r="AED361"/>
      <c r="AEE361"/>
      <c r="AEF361"/>
      <c r="AEG361"/>
      <c r="AEH361"/>
      <c r="AEI361"/>
      <c r="AEJ361"/>
      <c r="AEK361"/>
      <c r="AEL361"/>
      <c r="AEM361"/>
      <c r="AEN361"/>
      <c r="AEO361"/>
      <c r="AEP361"/>
      <c r="AEQ361"/>
      <c r="AER361"/>
      <c r="AES361"/>
      <c r="AET361"/>
      <c r="AEU361"/>
      <c r="AEV361"/>
      <c r="AEW361"/>
      <c r="AEX361"/>
      <c r="AEY361"/>
      <c r="AEZ361"/>
      <c r="AFA361"/>
      <c r="AFB361"/>
      <c r="AFC361"/>
      <c r="AFD361"/>
      <c r="AFE361"/>
      <c r="AFF361"/>
      <c r="AFG361"/>
      <c r="AFH361"/>
      <c r="AFI361"/>
      <c r="AFJ361"/>
      <c r="AFK361"/>
      <c r="AFL361"/>
      <c r="AFM361"/>
      <c r="AFN361"/>
      <c r="AFO361"/>
      <c r="AFP361"/>
      <c r="AFQ361"/>
      <c r="AFR361"/>
      <c r="AFS361"/>
      <c r="AFT361"/>
      <c r="AFU361"/>
      <c r="AFV361"/>
      <c r="AFW361"/>
      <c r="AFX361"/>
      <c r="AFY361"/>
      <c r="AFZ361"/>
      <c r="AGA361"/>
      <c r="AGB361"/>
      <c r="AGC361"/>
      <c r="AGD361"/>
      <c r="AGE361"/>
      <c r="AGF361"/>
      <c r="AGG361"/>
      <c r="AGH361"/>
      <c r="AGI361"/>
      <c r="AGJ361"/>
      <c r="AGK361"/>
      <c r="AGL361"/>
      <c r="AGM361"/>
      <c r="AGN361"/>
      <c r="AGO361"/>
      <c r="AGP361"/>
      <c r="AGQ361"/>
      <c r="AGR361"/>
      <c r="AGS361"/>
      <c r="AGT361"/>
      <c r="AGU361"/>
      <c r="AGV361"/>
      <c r="AGW361"/>
      <c r="AGX361"/>
      <c r="AGY361"/>
      <c r="AGZ361"/>
      <c r="AHA361"/>
      <c r="AHB361"/>
      <c r="AHC361"/>
      <c r="AHD361"/>
      <c r="AHE361"/>
      <c r="AHF361"/>
      <c r="AHG361"/>
      <c r="AHH361"/>
      <c r="AHI361"/>
      <c r="AHJ361"/>
      <c r="AHK361"/>
      <c r="AHL361"/>
      <c r="AHM361"/>
      <c r="AHN361"/>
      <c r="AHO361"/>
      <c r="AHP361"/>
      <c r="AHQ361"/>
      <c r="AHR361"/>
      <c r="AHS361"/>
      <c r="AHT361"/>
      <c r="AHU361"/>
      <c r="AHV361"/>
      <c r="AHW361"/>
      <c r="AHX361"/>
      <c r="AHY361"/>
      <c r="AHZ361"/>
      <c r="AIA361"/>
      <c r="AIB361"/>
      <c r="AIC361"/>
      <c r="AID361"/>
      <c r="AIE361"/>
      <c r="AIF361"/>
      <c r="AIG361"/>
      <c r="AIH361"/>
      <c r="AII361"/>
      <c r="AIJ361"/>
      <c r="AIK361"/>
      <c r="AIL361"/>
      <c r="AIM361"/>
      <c r="AIN361"/>
      <c r="AIO361"/>
      <c r="AIP361"/>
      <c r="AIQ361"/>
      <c r="AIR361"/>
      <c r="AIS361"/>
      <c r="AIT361"/>
      <c r="AIU361"/>
      <c r="AIV361"/>
      <c r="AIW361"/>
      <c r="AIX361"/>
      <c r="AIY361"/>
      <c r="AIZ361"/>
      <c r="AJA361"/>
      <c r="AJB361"/>
      <c r="AJC361"/>
      <c r="AJD361"/>
      <c r="AJE361"/>
      <c r="AJF361"/>
      <c r="AJG361"/>
      <c r="AJH361"/>
      <c r="AJI361"/>
      <c r="AJJ361"/>
      <c r="AJK361"/>
      <c r="AJL361"/>
      <c r="AJM361"/>
      <c r="AJN361"/>
      <c r="AJO361"/>
      <c r="AJP361"/>
      <c r="AJQ361"/>
      <c r="AJR361"/>
      <c r="AJS361"/>
      <c r="AJT361"/>
      <c r="AJU361"/>
      <c r="AJV361"/>
      <c r="AJW361"/>
      <c r="AJX361"/>
      <c r="AJY361"/>
      <c r="AJZ361"/>
      <c r="AKA361"/>
      <c r="AKB361"/>
      <c r="AKC361"/>
      <c r="AKD361"/>
      <c r="AKE361"/>
      <c r="AKF361"/>
      <c r="AKG361"/>
      <c r="AKH361"/>
      <c r="AKI361"/>
      <c r="AKJ361"/>
      <c r="AKK361"/>
      <c r="AKL361"/>
      <c r="AKM361"/>
      <c r="AKN361"/>
      <c r="AKO361"/>
      <c r="AKP361"/>
      <c r="AKQ361"/>
      <c r="AKR361"/>
      <c r="AKS361"/>
      <c r="AKT361"/>
      <c r="AKU361"/>
      <c r="AKV361"/>
      <c r="AKW361"/>
      <c r="AKX361"/>
      <c r="AKY361"/>
      <c r="AKZ361"/>
      <c r="ALA361"/>
      <c r="ALB361"/>
      <c r="ALC361"/>
      <c r="ALD361"/>
      <c r="ALE361"/>
      <c r="ALF361"/>
      <c r="ALG361"/>
      <c r="ALH361"/>
      <c r="ALI361"/>
      <c r="ALJ361"/>
      <c r="ALK361"/>
      <c r="ALL361"/>
      <c r="ALM361"/>
      <c r="ALN361"/>
      <c r="ALO361"/>
      <c r="ALP361"/>
      <c r="ALQ361"/>
      <c r="ALR361"/>
      <c r="ALS361"/>
      <c r="ALT361"/>
      <c r="ALU361"/>
      <c r="ALV361"/>
      <c r="ALW361"/>
      <c r="ALX361"/>
      <c r="ALY361"/>
      <c r="ALZ361"/>
      <c r="AMA361"/>
      <c r="AMB361"/>
      <c r="AMC361"/>
      <c r="AMD361"/>
      <c r="AME361"/>
      <c r="AMF361"/>
      <c r="AMG361"/>
      <c r="AMH361"/>
      <c r="AMI361"/>
      <c r="AMJ361"/>
      <c r="AMK361"/>
      <c r="AML361"/>
      <c r="AMM361"/>
      <c r="AMN361"/>
      <c r="AMO361"/>
      <c r="AMP361"/>
      <c r="AMQ361"/>
      <c r="AMR361"/>
      <c r="AMS361"/>
      <c r="AMT361"/>
      <c r="AMU361"/>
      <c r="AMV361"/>
      <c r="AMW361"/>
      <c r="AMX361"/>
      <c r="AMY361"/>
      <c r="AMZ361"/>
      <c r="ANA361"/>
      <c r="ANB361"/>
      <c r="ANC361"/>
      <c r="AND361"/>
      <c r="ANE361"/>
      <c r="ANF361"/>
      <c r="ANG361"/>
      <c r="ANH361"/>
      <c r="ANI361"/>
      <c r="ANJ361"/>
      <c r="ANK361"/>
      <c r="ANL361"/>
      <c r="ANM361"/>
      <c r="ANN361"/>
      <c r="ANO361"/>
      <c r="ANP361"/>
      <c r="ANQ361"/>
      <c r="ANR361"/>
      <c r="ANS361"/>
      <c r="ANT361"/>
      <c r="ANU361"/>
      <c r="ANV361"/>
      <c r="ANW361"/>
      <c r="ANX361"/>
      <c r="ANY361"/>
      <c r="ANZ361"/>
      <c r="AOA361"/>
      <c r="AOB361"/>
      <c r="AOC361"/>
      <c r="AOD361"/>
      <c r="AOE361"/>
      <c r="AOF361"/>
      <c r="AOG361"/>
      <c r="AOH361"/>
      <c r="AOI361"/>
      <c r="AOJ361"/>
      <c r="AOK361"/>
      <c r="AOL361"/>
      <c r="AOM361"/>
      <c r="AON361"/>
      <c r="AOO361"/>
      <c r="AOP361"/>
      <c r="AOQ361"/>
      <c r="AOR361"/>
      <c r="AOS361"/>
      <c r="AOT361"/>
      <c r="AOU361"/>
      <c r="AOV361"/>
      <c r="AOW361"/>
      <c r="AOX361"/>
      <c r="AOY361"/>
      <c r="AOZ361"/>
      <c r="APA361"/>
      <c r="APB361"/>
      <c r="APC361"/>
      <c r="APD361"/>
      <c r="APE361"/>
      <c r="APF361"/>
      <c r="APG361"/>
      <c r="APH361"/>
      <c r="API361"/>
      <c r="APJ361"/>
      <c r="APK361"/>
      <c r="APL361"/>
      <c r="APM361"/>
      <c r="APN361"/>
      <c r="APO361"/>
      <c r="APP361"/>
      <c r="APQ361"/>
      <c r="APR361"/>
      <c r="APS361"/>
      <c r="APT361"/>
      <c r="APU361"/>
      <c r="APV361"/>
      <c r="APW361"/>
      <c r="APX361"/>
      <c r="APY361"/>
      <c r="APZ361"/>
      <c r="AQA361"/>
      <c r="AQB361"/>
      <c r="AQC361"/>
      <c r="AQD361"/>
      <c r="AQE361"/>
      <c r="AQF361"/>
      <c r="AQG361"/>
      <c r="AQH361"/>
      <c r="AQI361"/>
      <c r="AQJ361"/>
      <c r="AQK361"/>
      <c r="AQL361"/>
      <c r="AQM361"/>
      <c r="AQN361"/>
      <c r="AQO361"/>
      <c r="AQP361"/>
      <c r="AQQ361"/>
      <c r="AQR361"/>
      <c r="AQS361"/>
      <c r="AQT361"/>
      <c r="AQU361"/>
      <c r="AQV361"/>
      <c r="AQW361"/>
      <c r="AQX361"/>
      <c r="AQY361"/>
      <c r="AQZ361"/>
      <c r="ARA361"/>
      <c r="ARB361"/>
      <c r="ARC361"/>
      <c r="ARD361"/>
      <c r="ARE361"/>
      <c r="ARF361"/>
      <c r="ARG361"/>
      <c r="ARH361"/>
      <c r="ARI361"/>
      <c r="ARJ361"/>
      <c r="ARK361"/>
      <c r="ARL361"/>
      <c r="ARM361"/>
      <c r="ARN361"/>
      <c r="ARO361"/>
      <c r="ARP361"/>
      <c r="ARQ361"/>
      <c r="ARR361"/>
      <c r="ARS361"/>
      <c r="ART361"/>
      <c r="ARU361"/>
      <c r="ARV361"/>
      <c r="ARW361"/>
      <c r="ARX361"/>
      <c r="ARY361"/>
      <c r="ARZ361"/>
      <c r="ASA361"/>
      <c r="ASB361"/>
      <c r="ASC361"/>
      <c r="ASD361"/>
      <c r="ASE361"/>
      <c r="ASF361"/>
      <c r="ASG361"/>
      <c r="ASH361"/>
      <c r="ASI361"/>
      <c r="ASJ361"/>
      <c r="ASK361"/>
      <c r="ASL361"/>
      <c r="ASM361"/>
      <c r="ASN361"/>
      <c r="ASO361"/>
      <c r="ASP361"/>
      <c r="ASQ361"/>
      <c r="ASR361"/>
      <c r="ASS361"/>
      <c r="AST361"/>
      <c r="ASU361"/>
      <c r="ASV361"/>
      <c r="ASW361"/>
      <c r="ASX361"/>
      <c r="ASY361"/>
      <c r="ASZ361"/>
      <c r="ATA361"/>
      <c r="ATB361"/>
      <c r="ATC361"/>
      <c r="ATD361"/>
      <c r="ATE361"/>
      <c r="ATF361"/>
      <c r="ATG361"/>
      <c r="ATH361"/>
      <c r="ATI361"/>
      <c r="ATJ361"/>
      <c r="ATK361"/>
      <c r="ATL361"/>
      <c r="ATM361"/>
      <c r="ATN361"/>
      <c r="ATO361"/>
      <c r="ATP361"/>
      <c r="ATQ361"/>
      <c r="ATR361"/>
      <c r="ATS361"/>
      <c r="ATT361"/>
      <c r="ATU361"/>
      <c r="ATV361"/>
      <c r="ATW361"/>
      <c r="ATX361"/>
      <c r="ATY361"/>
      <c r="ATZ361"/>
      <c r="AUA361"/>
      <c r="AUB361"/>
      <c r="AUC361"/>
      <c r="AUD361"/>
      <c r="AUE361"/>
      <c r="AUF361"/>
      <c r="AUG361"/>
      <c r="AUH361"/>
      <c r="AUI361"/>
      <c r="AUJ361"/>
      <c r="AUK361"/>
      <c r="AUL361"/>
      <c r="AUM361"/>
      <c r="AUN361"/>
      <c r="AUO361"/>
      <c r="AUP361"/>
      <c r="AUQ361"/>
      <c r="AUR361"/>
      <c r="AUS361"/>
      <c r="AUT361"/>
      <c r="AUU361"/>
      <c r="AUV361"/>
      <c r="AUW361"/>
      <c r="AUX361"/>
      <c r="AUY361"/>
      <c r="AUZ361"/>
      <c r="AVA361"/>
      <c r="AVB361"/>
      <c r="AVC361"/>
      <c r="AVD361"/>
      <c r="AVE361"/>
      <c r="AVF361"/>
      <c r="AVG361"/>
      <c r="AVH361"/>
      <c r="AVI361"/>
      <c r="AVJ361"/>
      <c r="AVK361"/>
      <c r="AVL361"/>
      <c r="AVM361"/>
      <c r="AVN361"/>
      <c r="AVO361"/>
      <c r="AVP361"/>
      <c r="AVQ361"/>
      <c r="AVR361"/>
      <c r="AVS361"/>
      <c r="AVT361"/>
      <c r="AVU361"/>
      <c r="AVV361"/>
      <c r="AVW361"/>
      <c r="AVX361"/>
      <c r="AVY361"/>
      <c r="AVZ361"/>
      <c r="AWA361"/>
      <c r="AWB361"/>
      <c r="AWC361"/>
      <c r="AWD361"/>
      <c r="AWE361"/>
      <c r="AWF361"/>
      <c r="AWG361"/>
      <c r="AWH361"/>
      <c r="AWI361"/>
      <c r="AWJ361"/>
      <c r="AWK361"/>
      <c r="AWL361"/>
      <c r="AWM361"/>
      <c r="AWN361"/>
      <c r="AWO361"/>
      <c r="AWP361"/>
      <c r="AWQ361"/>
      <c r="AWR361"/>
      <c r="AWS361"/>
      <c r="AWT361"/>
      <c r="AWU361"/>
      <c r="AWV361"/>
      <c r="AWW361"/>
      <c r="AWX361"/>
      <c r="AWY361"/>
      <c r="AWZ361"/>
      <c r="AXA361"/>
      <c r="AXB361"/>
      <c r="AXC361"/>
      <c r="AXD361"/>
      <c r="AXE361"/>
      <c r="AXF361"/>
      <c r="AXG361"/>
      <c r="AXH361"/>
      <c r="AXI361"/>
      <c r="AXJ361"/>
      <c r="AXK361"/>
      <c r="AXL361"/>
      <c r="AXM361"/>
      <c r="AXN361"/>
      <c r="AXO361"/>
      <c r="AXP361"/>
      <c r="AXQ361"/>
      <c r="AXR361"/>
      <c r="AXS361"/>
      <c r="AXT361"/>
      <c r="AXU361"/>
      <c r="AXV361"/>
      <c r="AXW361"/>
      <c r="AXX361"/>
      <c r="AXY361"/>
      <c r="AXZ361"/>
      <c r="AYA361"/>
      <c r="AYB361"/>
      <c r="AYC361"/>
      <c r="AYD361"/>
      <c r="AYE361"/>
      <c r="AYF361"/>
      <c r="AYG361"/>
      <c r="AYH361"/>
      <c r="AYI361"/>
      <c r="AYJ361"/>
      <c r="AYK361"/>
      <c r="AYL361"/>
      <c r="AYM361"/>
      <c r="AYN361"/>
      <c r="AYO361"/>
      <c r="AYP361"/>
      <c r="AYQ361"/>
      <c r="AYR361"/>
      <c r="AYS361"/>
      <c r="AYT361"/>
      <c r="AYU361"/>
      <c r="AYV361"/>
      <c r="AYW361"/>
      <c r="AYX361"/>
      <c r="AYY361"/>
      <c r="AYZ361"/>
      <c r="AZA361"/>
      <c r="AZB361"/>
      <c r="AZC361"/>
      <c r="AZD361"/>
      <c r="AZE361"/>
      <c r="AZF361"/>
      <c r="AZG361"/>
      <c r="AZH361"/>
      <c r="AZI361"/>
      <c r="AZJ361"/>
      <c r="AZK361"/>
      <c r="AZL361"/>
      <c r="AZM361"/>
      <c r="AZN361"/>
      <c r="AZO361"/>
      <c r="AZP361"/>
      <c r="AZQ361"/>
      <c r="AZR361"/>
      <c r="AZS361"/>
      <c r="AZT361"/>
      <c r="AZU361"/>
      <c r="AZV361"/>
      <c r="AZW361"/>
      <c r="AZX361"/>
      <c r="AZY361"/>
      <c r="AZZ361"/>
      <c r="BAA361"/>
      <c r="BAB361"/>
      <c r="BAC361"/>
      <c r="BAD361"/>
      <c r="BAE361"/>
      <c r="BAF361"/>
      <c r="BAG361"/>
      <c r="BAH361"/>
      <c r="BAI361"/>
      <c r="BAJ361"/>
      <c r="BAK361"/>
      <c r="BAL361"/>
      <c r="BAM361"/>
      <c r="BAN361"/>
      <c r="BAO361"/>
      <c r="BAP361"/>
      <c r="BAQ361"/>
      <c r="BAR361"/>
      <c r="BAS361"/>
      <c r="BAT361"/>
      <c r="BAU361"/>
      <c r="BAV361"/>
      <c r="BAW361"/>
      <c r="BAX361"/>
      <c r="BAY361"/>
      <c r="BAZ361"/>
      <c r="BBA361"/>
      <c r="BBB361"/>
      <c r="BBC361"/>
      <c r="BBD361"/>
      <c r="BBE361"/>
      <c r="BBF361"/>
      <c r="BBG361"/>
      <c r="BBH361"/>
      <c r="BBI361"/>
      <c r="BBJ361"/>
      <c r="BBK361"/>
      <c r="BBL361"/>
      <c r="BBM361"/>
      <c r="BBN361"/>
      <c r="BBO361"/>
      <c r="BBP361"/>
      <c r="BBQ361"/>
      <c r="BBR361"/>
      <c r="BBS361"/>
      <c r="BBT361"/>
      <c r="BBU361"/>
      <c r="BBV361"/>
      <c r="BBW361"/>
      <c r="BBX361"/>
      <c r="BBY361"/>
      <c r="BBZ361"/>
      <c r="BCA361"/>
      <c r="BCB361"/>
      <c r="BCC361"/>
      <c r="BCD361"/>
      <c r="BCE361"/>
      <c r="BCF361"/>
      <c r="BCG361"/>
      <c r="BCH361"/>
      <c r="BCI361"/>
      <c r="BCJ361"/>
      <c r="BCK361"/>
      <c r="BCL361"/>
      <c r="BCM361"/>
      <c r="BCN361"/>
      <c r="BCO361"/>
      <c r="BCP361"/>
      <c r="BCQ361"/>
      <c r="BCR361"/>
      <c r="BCS361"/>
      <c r="BCT361"/>
      <c r="BCU361"/>
      <c r="BCV361"/>
      <c r="BCW361"/>
      <c r="BCX361"/>
      <c r="BCY361"/>
      <c r="BCZ361"/>
      <c r="BDA361"/>
      <c r="BDB361"/>
      <c r="BDC361"/>
      <c r="BDD361"/>
      <c r="BDE361"/>
      <c r="BDF361"/>
      <c r="BDG361"/>
      <c r="BDH361"/>
      <c r="BDI361"/>
      <c r="BDJ361"/>
      <c r="BDK361"/>
      <c r="BDL361"/>
      <c r="BDM361"/>
      <c r="BDN361"/>
      <c r="BDO361"/>
      <c r="BDP361"/>
      <c r="BDQ361"/>
      <c r="BDR361"/>
      <c r="BDS361"/>
      <c r="BDT361"/>
      <c r="BDU361"/>
      <c r="BDV361"/>
      <c r="BDW361"/>
      <c r="BDX361"/>
      <c r="BDY361"/>
      <c r="BDZ361"/>
      <c r="BEA361"/>
      <c r="BEB361"/>
      <c r="BEC361"/>
      <c r="BED361"/>
      <c r="BEE361"/>
      <c r="BEF361"/>
      <c r="BEG361"/>
      <c r="BEH361"/>
      <c r="BEI361"/>
      <c r="BEJ361"/>
      <c r="BEK361"/>
      <c r="BEL361"/>
      <c r="BEM361"/>
      <c r="BEN361"/>
      <c r="BEO361"/>
      <c r="BEP361"/>
      <c r="BEQ361"/>
      <c r="BER361"/>
      <c r="BES361"/>
      <c r="BET361"/>
      <c r="BEU361"/>
      <c r="BEV361"/>
      <c r="BEW361"/>
      <c r="BEX361"/>
      <c r="BEY361"/>
      <c r="BEZ361"/>
      <c r="BFA361"/>
      <c r="BFB361"/>
      <c r="BFC361"/>
      <c r="BFD361"/>
      <c r="BFE361"/>
      <c r="BFF361"/>
      <c r="BFG361"/>
      <c r="BFH361"/>
      <c r="BFI361"/>
      <c r="BFJ361"/>
      <c r="BFK361"/>
      <c r="BFL361"/>
      <c r="BFM361"/>
      <c r="BFN361"/>
      <c r="BFO361"/>
      <c r="BFP361"/>
      <c r="BFQ361"/>
      <c r="BFR361"/>
      <c r="BFS361"/>
      <c r="BFT361"/>
      <c r="BFU361"/>
      <c r="BFV361"/>
      <c r="BFW361"/>
      <c r="BFX361"/>
      <c r="BFY361"/>
      <c r="BFZ361"/>
      <c r="BGA361"/>
      <c r="BGB361"/>
      <c r="BGC361"/>
      <c r="BGD361"/>
      <c r="BGE361"/>
      <c r="BGF361"/>
      <c r="BGG361"/>
      <c r="BGH361"/>
      <c r="BGI361"/>
      <c r="BGJ361"/>
      <c r="BGK361"/>
      <c r="BGL361"/>
      <c r="BGM361"/>
      <c r="BGN361"/>
      <c r="BGO361"/>
      <c r="BGP361"/>
      <c r="BGQ361"/>
      <c r="BGR361"/>
      <c r="BGS361"/>
      <c r="BGT361"/>
      <c r="BGU361"/>
      <c r="BGV361"/>
      <c r="BGW361"/>
      <c r="BGX361"/>
      <c r="BGY361"/>
      <c r="BGZ361"/>
      <c r="BHA361"/>
      <c r="BHB361"/>
      <c r="BHC361"/>
      <c r="BHD361"/>
      <c r="BHE361"/>
      <c r="BHF361"/>
      <c r="BHG361"/>
      <c r="BHH361"/>
      <c r="BHI361"/>
      <c r="BHJ361"/>
      <c r="BHK361"/>
      <c r="BHL361"/>
      <c r="BHM361"/>
      <c r="BHN361"/>
      <c r="BHO361"/>
      <c r="BHP361"/>
      <c r="BHQ361"/>
      <c r="BHR361"/>
      <c r="BHS361"/>
      <c r="BHT361"/>
      <c r="BHU361"/>
      <c r="BHV361"/>
      <c r="BHW361"/>
      <c r="BHX361"/>
      <c r="BHY361"/>
      <c r="BHZ361"/>
      <c r="BIA361"/>
      <c r="BIB361"/>
      <c r="BIC361"/>
      <c r="BID361"/>
      <c r="BIE361"/>
      <c r="BIF361"/>
      <c r="BIG361"/>
      <c r="BIH361"/>
      <c r="BII361"/>
      <c r="BIJ361"/>
      <c r="BIK361"/>
      <c r="BIL361"/>
      <c r="BIM361"/>
      <c r="BIN361"/>
      <c r="BIO361"/>
      <c r="BIP361"/>
      <c r="BIQ361"/>
      <c r="BIR361"/>
      <c r="BIS361"/>
      <c r="BIT361"/>
      <c r="BIU361"/>
      <c r="BIV361"/>
      <c r="BIW361"/>
      <c r="BIX361"/>
      <c r="BIY361"/>
      <c r="BIZ361"/>
      <c r="BJA361"/>
      <c r="BJB361"/>
      <c r="BJC361"/>
      <c r="BJD361"/>
      <c r="BJE361"/>
      <c r="BJF361"/>
      <c r="BJG361"/>
      <c r="BJH361"/>
      <c r="BJI361"/>
      <c r="BJJ361"/>
      <c r="BJK361"/>
      <c r="BJL361"/>
      <c r="BJM361"/>
      <c r="BJN361"/>
      <c r="BJO361"/>
      <c r="BJP361"/>
      <c r="BJQ361"/>
      <c r="BJR361"/>
      <c r="BJS361"/>
      <c r="BJT361"/>
      <c r="BJU361"/>
      <c r="BJV361"/>
      <c r="BJW361"/>
      <c r="BJX361"/>
      <c r="BJY361"/>
      <c r="BJZ361"/>
      <c r="BKA361"/>
      <c r="BKB361"/>
      <c r="BKC361"/>
      <c r="BKD361"/>
      <c r="BKE361"/>
      <c r="BKF361"/>
      <c r="BKG361"/>
      <c r="BKH361"/>
      <c r="BKI361"/>
      <c r="BKJ361"/>
      <c r="BKK361"/>
      <c r="BKL361"/>
      <c r="BKM361"/>
      <c r="BKN361"/>
      <c r="BKO361"/>
      <c r="BKP361"/>
      <c r="BKQ361"/>
      <c r="BKR361"/>
      <c r="BKS361"/>
      <c r="BKT361"/>
      <c r="BKU361"/>
      <c r="BKV361"/>
      <c r="BKW361"/>
      <c r="BKX361"/>
      <c r="BKY361"/>
      <c r="BKZ361"/>
      <c r="BLA361"/>
      <c r="BLB361"/>
      <c r="BLC361"/>
      <c r="BLD361"/>
      <c r="BLE361"/>
      <c r="BLF361"/>
      <c r="BLG361"/>
      <c r="BLH361"/>
      <c r="BLI361"/>
      <c r="BLJ361"/>
      <c r="BLK361"/>
      <c r="BLL361"/>
      <c r="BLM361"/>
      <c r="BLN361"/>
      <c r="BLO361"/>
      <c r="BLP361"/>
      <c r="BLQ361"/>
      <c r="BLR361"/>
      <c r="BLS361"/>
      <c r="BLT361"/>
      <c r="BLU361"/>
      <c r="BLV361"/>
      <c r="BLW361"/>
      <c r="BLX361"/>
      <c r="BLY361"/>
      <c r="BLZ361"/>
      <c r="BMA361"/>
      <c r="BMB361"/>
      <c r="BMC361"/>
      <c r="BMD361"/>
      <c r="BME361"/>
      <c r="BMF361"/>
      <c r="BMG361"/>
      <c r="BMH361"/>
      <c r="BMI361"/>
      <c r="BMJ361"/>
      <c r="BMK361"/>
      <c r="BML361"/>
      <c r="BMM361"/>
      <c r="BMN361"/>
      <c r="BMO361"/>
      <c r="BMP361"/>
      <c r="BMQ361"/>
      <c r="BMR361"/>
      <c r="BMS361"/>
      <c r="BMT361"/>
      <c r="BMU361"/>
      <c r="BMV361"/>
      <c r="BMW361"/>
      <c r="BMX361"/>
      <c r="BMY361"/>
      <c r="BMZ361"/>
      <c r="BNA361"/>
      <c r="BNB361"/>
      <c r="BNC361"/>
      <c r="BND361"/>
      <c r="BNE361"/>
      <c r="BNF361"/>
      <c r="BNG361"/>
      <c r="BNH361"/>
      <c r="BNI361"/>
      <c r="BNJ361"/>
      <c r="BNK361"/>
      <c r="BNL361"/>
      <c r="BNM361"/>
      <c r="BNN361"/>
      <c r="BNO361"/>
      <c r="BNP361"/>
      <c r="BNQ361"/>
      <c r="BNR361"/>
      <c r="BNS361"/>
      <c r="BNT361"/>
      <c r="BNU361"/>
      <c r="BNV361"/>
      <c r="BNW361"/>
      <c r="BNX361"/>
      <c r="BNY361"/>
      <c r="BNZ361"/>
      <c r="BOA361"/>
      <c r="BOB361"/>
      <c r="BOC361"/>
      <c r="BOD361"/>
      <c r="BOE361"/>
      <c r="BOF361"/>
      <c r="BOG361"/>
      <c r="BOH361"/>
      <c r="BOI361"/>
      <c r="BOJ361"/>
      <c r="BOK361"/>
      <c r="BOL361"/>
      <c r="BOM361"/>
      <c r="BON361"/>
      <c r="BOO361"/>
      <c r="BOP361"/>
      <c r="BOQ361"/>
      <c r="BOR361"/>
      <c r="BOS361"/>
      <c r="BOT361"/>
      <c r="BOU361"/>
      <c r="BOV361"/>
      <c r="BOW361"/>
      <c r="BOX361"/>
      <c r="BOY361"/>
      <c r="BOZ361"/>
      <c r="BPA361"/>
      <c r="BPB361"/>
      <c r="BPC361"/>
      <c r="BPD361"/>
      <c r="BPE361"/>
      <c r="BPF361"/>
      <c r="BPG361"/>
      <c r="BPH361"/>
      <c r="BPI361"/>
      <c r="BPJ361"/>
      <c r="BPK361"/>
      <c r="BPL361"/>
      <c r="BPM361"/>
      <c r="BPN361"/>
      <c r="BPO361"/>
      <c r="BPP361"/>
      <c r="BPQ361"/>
      <c r="BPR361"/>
      <c r="BPS361"/>
      <c r="BPT361"/>
      <c r="BPU361"/>
      <c r="BPV361"/>
      <c r="BPW361"/>
      <c r="BPX361"/>
      <c r="BPY361"/>
      <c r="BPZ361"/>
      <c r="BQA361"/>
      <c r="BQB361"/>
      <c r="BQC361"/>
      <c r="BQD361"/>
      <c r="BQE361"/>
      <c r="BQF361"/>
      <c r="BQG361"/>
      <c r="BQH361"/>
      <c r="BQI361"/>
      <c r="BQJ361"/>
      <c r="BQK361"/>
      <c r="BQL361"/>
      <c r="BQM361"/>
      <c r="BQN361"/>
      <c r="BQO361"/>
      <c r="BQP361"/>
      <c r="BQQ361"/>
      <c r="BQR361"/>
      <c r="BQS361"/>
      <c r="BQT361"/>
      <c r="BQU361"/>
      <c r="BQV361"/>
      <c r="BQW361"/>
      <c r="BQX361"/>
      <c r="BQY361"/>
      <c r="BQZ361"/>
      <c r="BRA361"/>
      <c r="BRB361"/>
      <c r="BRC361"/>
      <c r="BRD361"/>
      <c r="BRE361"/>
      <c r="BRF361"/>
      <c r="BRG361"/>
      <c r="BRH361"/>
      <c r="BRI361"/>
      <c r="BRJ361"/>
      <c r="BRK361"/>
      <c r="BRL361"/>
      <c r="BRM361"/>
      <c r="BRN361"/>
      <c r="BRO361"/>
      <c r="BRP361"/>
      <c r="BRQ361"/>
      <c r="BRR361"/>
      <c r="BRS361"/>
      <c r="BRT361"/>
      <c r="BRU361"/>
      <c r="BRV361"/>
      <c r="BRW361"/>
      <c r="BRX361"/>
      <c r="BRY361"/>
      <c r="BRZ361"/>
      <c r="BSA361"/>
      <c r="BSB361"/>
      <c r="BSC361"/>
      <c r="BSD361"/>
      <c r="BSE361"/>
      <c r="BSF361"/>
      <c r="BSG361"/>
      <c r="BSH361"/>
      <c r="BSI361"/>
      <c r="BSJ361"/>
      <c r="BSK361"/>
      <c r="BSL361"/>
      <c r="BSM361"/>
      <c r="BSN361"/>
      <c r="BSO361"/>
      <c r="BSP361"/>
      <c r="BSQ361"/>
      <c r="BSR361"/>
      <c r="BSS361"/>
      <c r="BST361"/>
      <c r="BSU361"/>
      <c r="BSV361"/>
      <c r="BSW361"/>
      <c r="BSX361"/>
      <c r="BSY361"/>
      <c r="BSZ361"/>
      <c r="BTA361"/>
      <c r="BTB361"/>
      <c r="BTC361"/>
      <c r="BTD361"/>
      <c r="BTE361"/>
      <c r="BTF361"/>
      <c r="BTG361"/>
      <c r="BTH361"/>
      <c r="BTI361"/>
      <c r="BTJ361"/>
      <c r="BTK361"/>
      <c r="BTL361"/>
      <c r="BTM361"/>
      <c r="BTN361"/>
      <c r="BTO361"/>
      <c r="BTP361"/>
      <c r="BTQ361"/>
      <c r="BTR361"/>
      <c r="BTS361"/>
      <c r="BTT361"/>
      <c r="BTU361"/>
      <c r="BTV361"/>
      <c r="BTW361"/>
      <c r="BTX361"/>
      <c r="BTY361"/>
      <c r="BTZ361"/>
      <c r="BUA361"/>
      <c r="BUB361"/>
      <c r="BUC361"/>
      <c r="BUD361"/>
      <c r="BUE361"/>
      <c r="BUF361"/>
      <c r="BUG361"/>
      <c r="BUH361"/>
      <c r="BUI361"/>
      <c r="BUJ361"/>
      <c r="BUK361"/>
      <c r="BUL361"/>
      <c r="BUM361"/>
      <c r="BUN361"/>
      <c r="BUO361"/>
      <c r="BUP361"/>
      <c r="BUQ361"/>
      <c r="BUR361"/>
      <c r="BUS361"/>
      <c r="BUT361"/>
      <c r="BUU361"/>
      <c r="BUV361"/>
      <c r="BUW361"/>
      <c r="BUX361"/>
      <c r="BUY361"/>
      <c r="BUZ361"/>
      <c r="BVA361"/>
      <c r="BVB361"/>
      <c r="BVC361"/>
      <c r="BVD361"/>
      <c r="BVE361"/>
      <c r="BVF361"/>
      <c r="BVG361"/>
      <c r="BVH361"/>
      <c r="BVI361"/>
      <c r="BVJ361"/>
      <c r="BVK361"/>
      <c r="BVL361"/>
      <c r="BVM361"/>
      <c r="BVN361"/>
      <c r="BVO361"/>
      <c r="BVP361"/>
      <c r="BVQ361"/>
      <c r="BVR361"/>
      <c r="BVS361"/>
      <c r="BVT361"/>
      <c r="BVU361"/>
      <c r="BVV361"/>
      <c r="BVW361"/>
      <c r="BVX361"/>
      <c r="BVY361"/>
      <c r="BVZ361"/>
      <c r="BWA361"/>
      <c r="BWB361"/>
      <c r="BWC361"/>
      <c r="BWD361"/>
      <c r="BWE361"/>
      <c r="BWF361"/>
      <c r="BWG361"/>
      <c r="BWH361"/>
      <c r="BWI361"/>
      <c r="BWJ361"/>
      <c r="BWK361"/>
      <c r="BWL361"/>
      <c r="BWM361"/>
      <c r="BWN361"/>
      <c r="BWO361"/>
      <c r="BWP361"/>
      <c r="BWQ361"/>
      <c r="BWR361"/>
      <c r="BWS361"/>
      <c r="BWT361"/>
      <c r="BWU361"/>
      <c r="BWV361"/>
      <c r="BWW361"/>
      <c r="BWX361"/>
      <c r="BWY361"/>
      <c r="BWZ361"/>
      <c r="BXA361"/>
      <c r="BXB361"/>
      <c r="BXC361"/>
      <c r="BXD361"/>
      <c r="BXE361"/>
      <c r="BXF361"/>
      <c r="BXG361"/>
      <c r="BXH361"/>
      <c r="BXI361"/>
      <c r="BXJ361"/>
      <c r="BXK361"/>
      <c r="BXL361"/>
      <c r="BXM361"/>
      <c r="BXN361"/>
      <c r="BXO361"/>
      <c r="BXP361"/>
      <c r="BXQ361"/>
      <c r="BXR361"/>
      <c r="BXS361"/>
      <c r="BXT361"/>
      <c r="BXU361"/>
      <c r="BXV361"/>
      <c r="BXW361"/>
      <c r="BXX361"/>
      <c r="BXY361"/>
      <c r="BXZ361"/>
      <c r="BYA361"/>
      <c r="BYB361"/>
      <c r="BYC361"/>
      <c r="BYD361"/>
      <c r="BYE361"/>
      <c r="BYF361"/>
      <c r="BYG361"/>
      <c r="BYH361"/>
      <c r="BYI361"/>
      <c r="BYJ361"/>
      <c r="BYK361"/>
      <c r="BYL361"/>
      <c r="BYM361"/>
      <c r="BYN361"/>
      <c r="BYO361"/>
      <c r="BYP361"/>
      <c r="BYQ361"/>
      <c r="BYR361"/>
      <c r="BYS361"/>
      <c r="BYT361"/>
      <c r="BYU361"/>
      <c r="BYV361"/>
      <c r="BYW361"/>
      <c r="BYX361"/>
      <c r="BYY361"/>
      <c r="BYZ361"/>
      <c r="BZA361"/>
      <c r="BZB361"/>
      <c r="BZC361"/>
      <c r="BZD361"/>
      <c r="BZE361"/>
      <c r="BZF361"/>
      <c r="BZG361"/>
      <c r="BZH361"/>
      <c r="BZI361"/>
      <c r="BZJ361"/>
      <c r="BZK361"/>
      <c r="BZL361"/>
      <c r="BZM361"/>
      <c r="BZN361"/>
      <c r="BZO361"/>
      <c r="BZP361"/>
      <c r="BZQ361"/>
      <c r="BZR361"/>
      <c r="BZS361"/>
      <c r="BZT361"/>
      <c r="BZU361"/>
      <c r="BZV361"/>
      <c r="BZW361"/>
      <c r="BZX361"/>
      <c r="BZY361"/>
      <c r="BZZ361"/>
      <c r="CAA361"/>
      <c r="CAB361"/>
      <c r="CAC361"/>
      <c r="CAD361"/>
      <c r="CAE361"/>
      <c r="CAF361"/>
      <c r="CAG361"/>
      <c r="CAH361"/>
      <c r="CAI361"/>
      <c r="CAJ361"/>
      <c r="CAK361"/>
      <c r="CAL361"/>
      <c r="CAM361"/>
      <c r="CAN361"/>
      <c r="CAO361"/>
      <c r="CAP361"/>
      <c r="CAQ361"/>
      <c r="CAR361"/>
      <c r="CAS361"/>
      <c r="CAT361"/>
      <c r="CAU361"/>
      <c r="CAV361"/>
      <c r="CAW361"/>
      <c r="CAX361"/>
      <c r="CAY361"/>
      <c r="CAZ361"/>
      <c r="CBA361"/>
      <c r="CBB361"/>
      <c r="CBC361"/>
      <c r="CBD361"/>
      <c r="CBE361"/>
      <c r="CBF361"/>
      <c r="CBG361"/>
      <c r="CBH361"/>
      <c r="CBI361"/>
      <c r="CBJ361"/>
      <c r="CBK361"/>
      <c r="CBL361"/>
      <c r="CBM361"/>
      <c r="CBN361"/>
      <c r="CBO361"/>
      <c r="CBP361"/>
      <c r="CBQ361"/>
      <c r="CBR361"/>
      <c r="CBS361"/>
      <c r="CBT361"/>
      <c r="CBU361"/>
      <c r="CBV361"/>
      <c r="CBW361"/>
      <c r="CBX361"/>
      <c r="CBY361"/>
      <c r="CBZ361"/>
      <c r="CCA361"/>
      <c r="CCB361"/>
      <c r="CCC361"/>
      <c r="CCD361"/>
      <c r="CCE361"/>
      <c r="CCF361"/>
      <c r="CCG361"/>
      <c r="CCH361"/>
      <c r="CCI361"/>
      <c r="CCJ361"/>
      <c r="CCK361"/>
      <c r="CCL361"/>
      <c r="CCM361"/>
      <c r="CCN361"/>
      <c r="CCO361"/>
      <c r="CCP361"/>
      <c r="CCQ361"/>
      <c r="CCR361"/>
      <c r="CCS361"/>
      <c r="CCT361"/>
      <c r="CCU361"/>
      <c r="CCV361"/>
      <c r="CCW361"/>
      <c r="CCX361"/>
      <c r="CCY361"/>
      <c r="CCZ361"/>
      <c r="CDA361"/>
      <c r="CDB361"/>
      <c r="CDC361"/>
      <c r="CDD361"/>
      <c r="CDE361"/>
      <c r="CDF361"/>
      <c r="CDG361"/>
      <c r="CDH361"/>
      <c r="CDI361"/>
      <c r="CDJ361"/>
      <c r="CDK361"/>
      <c r="CDL361"/>
      <c r="CDM361"/>
      <c r="CDN361"/>
      <c r="CDO361"/>
      <c r="CDP361"/>
      <c r="CDQ361"/>
      <c r="CDR361"/>
      <c r="CDS361"/>
      <c r="CDT361"/>
      <c r="CDU361"/>
      <c r="CDV361"/>
      <c r="CDW361"/>
      <c r="CDX361"/>
      <c r="CDY361"/>
      <c r="CDZ361"/>
      <c r="CEA361"/>
      <c r="CEB361"/>
      <c r="CEC361"/>
      <c r="CED361"/>
      <c r="CEE361"/>
      <c r="CEF361"/>
      <c r="CEG361"/>
      <c r="CEH361"/>
      <c r="CEI361"/>
      <c r="CEJ361"/>
      <c r="CEK361"/>
      <c r="CEL361"/>
      <c r="CEM361"/>
      <c r="CEN361"/>
      <c r="CEO361"/>
      <c r="CEP361"/>
      <c r="CEQ361"/>
      <c r="CER361"/>
      <c r="CES361"/>
      <c r="CET361"/>
      <c r="CEU361"/>
      <c r="CEV361"/>
      <c r="CEW361"/>
      <c r="CEX361"/>
      <c r="CEY361"/>
      <c r="CEZ361"/>
      <c r="CFA361"/>
      <c r="CFB361"/>
      <c r="CFC361"/>
      <c r="CFD361"/>
      <c r="CFE361"/>
      <c r="CFF361"/>
      <c r="CFG361"/>
      <c r="CFH361"/>
      <c r="CFI361"/>
      <c r="CFJ361"/>
      <c r="CFK361"/>
      <c r="CFL361"/>
      <c r="CFM361"/>
      <c r="CFN361"/>
      <c r="CFO361"/>
      <c r="CFP361"/>
      <c r="CFQ361"/>
      <c r="CFR361"/>
      <c r="CFS361"/>
      <c r="CFT361"/>
      <c r="CFU361"/>
      <c r="CFV361"/>
      <c r="CFW361"/>
      <c r="CFX361"/>
      <c r="CFY361"/>
      <c r="CFZ361"/>
      <c r="CGA361"/>
      <c r="CGB361"/>
      <c r="CGC361"/>
      <c r="CGD361"/>
      <c r="CGE361"/>
      <c r="CGF361"/>
      <c r="CGG361"/>
      <c r="CGH361"/>
      <c r="CGI361"/>
      <c r="CGJ361"/>
      <c r="CGK361"/>
      <c r="CGL361"/>
      <c r="CGM361"/>
      <c r="CGN361"/>
      <c r="CGO361"/>
      <c r="CGP361"/>
      <c r="CGQ361"/>
      <c r="CGR361"/>
      <c r="CGS361"/>
      <c r="CGT361"/>
      <c r="CGU361"/>
      <c r="CGV361"/>
      <c r="CGW361"/>
      <c r="CGX361"/>
      <c r="CGY361"/>
      <c r="CGZ361"/>
      <c r="CHA361"/>
      <c r="CHB361"/>
      <c r="CHC361"/>
      <c r="CHD361"/>
      <c r="CHE361"/>
      <c r="CHF361"/>
      <c r="CHG361"/>
      <c r="CHH361"/>
      <c r="CHI361"/>
      <c r="CHJ361"/>
      <c r="CHK361"/>
      <c r="CHL361"/>
      <c r="CHM361"/>
      <c r="CHN361"/>
      <c r="CHO361"/>
      <c r="CHP361"/>
      <c r="CHQ361"/>
      <c r="CHR361"/>
      <c r="CHS361"/>
      <c r="CHT361"/>
      <c r="CHU361"/>
      <c r="CHV361"/>
      <c r="CHW361"/>
      <c r="CHX361"/>
      <c r="CHY361"/>
      <c r="CHZ361"/>
      <c r="CIA361"/>
      <c r="CIB361"/>
      <c r="CIC361"/>
      <c r="CID361"/>
      <c r="CIE361"/>
      <c r="CIF361"/>
      <c r="CIG361"/>
      <c r="CIH361"/>
      <c r="CII361"/>
      <c r="CIJ361"/>
      <c r="CIK361"/>
      <c r="CIL361"/>
      <c r="CIM361"/>
      <c r="CIN361"/>
      <c r="CIO361"/>
      <c r="CIP361"/>
      <c r="CIQ361"/>
      <c r="CIR361"/>
      <c r="CIS361"/>
      <c r="CIT361"/>
      <c r="CIU361"/>
      <c r="CIV361"/>
      <c r="CIW361"/>
      <c r="CIX361"/>
      <c r="CIY361"/>
      <c r="CIZ361"/>
      <c r="CJA361"/>
      <c r="CJB361"/>
      <c r="CJC361"/>
      <c r="CJD361"/>
      <c r="CJE361"/>
      <c r="CJF361"/>
      <c r="CJG361"/>
      <c r="CJH361"/>
      <c r="CJI361"/>
      <c r="CJJ361"/>
      <c r="CJK361"/>
      <c r="CJL361"/>
      <c r="CJM361"/>
      <c r="CJN361"/>
      <c r="CJO361"/>
      <c r="CJP361"/>
      <c r="CJQ361"/>
      <c r="CJR361"/>
      <c r="CJS361"/>
      <c r="CJT361"/>
      <c r="CJU361"/>
      <c r="CJV361"/>
      <c r="CJW361"/>
      <c r="CJX361"/>
      <c r="CJY361"/>
      <c r="CJZ361"/>
      <c r="CKA361"/>
      <c r="CKB361"/>
      <c r="CKC361"/>
      <c r="CKD361"/>
      <c r="CKE361"/>
      <c r="CKF361"/>
      <c r="CKG361"/>
      <c r="CKH361"/>
      <c r="CKI361"/>
      <c r="CKJ361"/>
      <c r="CKK361"/>
      <c r="CKL361"/>
      <c r="CKM361"/>
      <c r="CKN361"/>
      <c r="CKO361"/>
      <c r="CKP361"/>
      <c r="CKQ361"/>
      <c r="CKR361"/>
      <c r="CKS361"/>
      <c r="CKT361"/>
      <c r="CKU361"/>
      <c r="CKV361"/>
      <c r="CKW361"/>
      <c r="CKX361"/>
      <c r="CKY361"/>
      <c r="CKZ361"/>
      <c r="CLA361"/>
      <c r="CLB361"/>
      <c r="CLC361"/>
      <c r="CLD361"/>
      <c r="CLE361"/>
      <c r="CLF361"/>
      <c r="CLG361"/>
      <c r="CLH361"/>
      <c r="CLI361"/>
      <c r="CLJ361"/>
      <c r="CLK361"/>
      <c r="CLL361"/>
      <c r="CLM361"/>
      <c r="CLN361"/>
      <c r="CLO361"/>
      <c r="CLP361"/>
      <c r="CLQ361"/>
      <c r="CLR361"/>
      <c r="CLS361"/>
      <c r="CLT361"/>
      <c r="CLU361"/>
      <c r="CLV361"/>
      <c r="CLW361"/>
      <c r="CLX361"/>
      <c r="CLY361"/>
      <c r="CLZ361"/>
      <c r="CMA361"/>
      <c r="CMB361"/>
      <c r="CMC361"/>
      <c r="CMD361"/>
      <c r="CME361"/>
      <c r="CMF361"/>
      <c r="CMG361"/>
      <c r="CMH361"/>
      <c r="CMI361"/>
      <c r="CMJ361"/>
      <c r="CMK361"/>
      <c r="CML361"/>
      <c r="CMM361"/>
      <c r="CMN361"/>
      <c r="CMO361"/>
      <c r="CMP361"/>
      <c r="CMQ361"/>
      <c r="CMR361"/>
      <c r="CMS361"/>
      <c r="CMT361"/>
      <c r="CMU361"/>
      <c r="CMV361"/>
      <c r="CMW361"/>
      <c r="CMX361"/>
      <c r="CMY361"/>
      <c r="CMZ361"/>
      <c r="CNA361"/>
      <c r="CNB361"/>
      <c r="CNC361"/>
      <c r="CND361"/>
      <c r="CNE361"/>
      <c r="CNF361"/>
      <c r="CNG361"/>
      <c r="CNH361"/>
      <c r="CNI361"/>
      <c r="CNJ361"/>
      <c r="CNK361"/>
      <c r="CNL361"/>
      <c r="CNM361"/>
      <c r="CNN361"/>
      <c r="CNO361"/>
      <c r="CNP361"/>
      <c r="CNQ361"/>
      <c r="CNR361"/>
      <c r="CNS361"/>
      <c r="CNT361"/>
      <c r="CNU361"/>
      <c r="CNV361"/>
      <c r="CNW361"/>
      <c r="CNX361"/>
      <c r="CNY361"/>
      <c r="CNZ361"/>
      <c r="COA361"/>
      <c r="COB361"/>
      <c r="COC361"/>
      <c r="COD361"/>
      <c r="COE361"/>
      <c r="COF361"/>
      <c r="COG361"/>
      <c r="COH361"/>
      <c r="COI361"/>
      <c r="COJ361"/>
      <c r="COK361"/>
      <c r="COL361"/>
      <c r="COM361"/>
      <c r="CON361"/>
      <c r="COO361"/>
      <c r="COP361"/>
      <c r="COQ361"/>
      <c r="COR361"/>
      <c r="COS361"/>
      <c r="COT361"/>
      <c r="COU361"/>
      <c r="COV361"/>
      <c r="COW361"/>
      <c r="COX361"/>
      <c r="COY361"/>
      <c r="COZ361"/>
      <c r="CPA361"/>
      <c r="CPB361"/>
      <c r="CPC361"/>
      <c r="CPD361"/>
      <c r="CPE361"/>
      <c r="CPF361"/>
      <c r="CPG361"/>
      <c r="CPH361"/>
      <c r="CPI361"/>
      <c r="CPJ361"/>
      <c r="CPK361"/>
      <c r="CPL361"/>
      <c r="CPM361"/>
      <c r="CPN361"/>
      <c r="CPO361"/>
      <c r="CPP361"/>
      <c r="CPQ361"/>
      <c r="CPR361"/>
      <c r="CPS361"/>
      <c r="CPT361"/>
      <c r="CPU361"/>
      <c r="CPV361"/>
      <c r="CPW361"/>
      <c r="CPX361"/>
      <c r="CPY361"/>
      <c r="CPZ361"/>
      <c r="CQA361"/>
      <c r="CQB361"/>
      <c r="CQC361"/>
      <c r="CQD361"/>
      <c r="CQE361"/>
      <c r="CQF361"/>
      <c r="CQG361"/>
      <c r="CQH361"/>
      <c r="CQI361"/>
      <c r="CQJ361"/>
      <c r="CQK361"/>
      <c r="CQL361"/>
      <c r="CQM361"/>
      <c r="CQN361"/>
      <c r="CQO361"/>
      <c r="CQP361"/>
      <c r="CQQ361"/>
      <c r="CQR361"/>
      <c r="CQS361"/>
      <c r="CQT361"/>
      <c r="CQU361"/>
      <c r="CQV361"/>
      <c r="CQW361"/>
      <c r="CQX361"/>
      <c r="CQY361"/>
      <c r="CQZ361"/>
      <c r="CRA361"/>
      <c r="CRB361"/>
      <c r="CRC361"/>
      <c r="CRD361"/>
      <c r="CRE361"/>
      <c r="CRF361"/>
      <c r="CRG361"/>
      <c r="CRH361"/>
      <c r="CRI361"/>
      <c r="CRJ361"/>
      <c r="CRK361"/>
      <c r="CRL361"/>
      <c r="CRM361"/>
      <c r="CRN361"/>
      <c r="CRO361"/>
      <c r="CRP361"/>
      <c r="CRQ361"/>
      <c r="CRR361"/>
      <c r="CRS361"/>
      <c r="CRT361"/>
      <c r="CRU361"/>
      <c r="CRV361"/>
      <c r="CRW361"/>
      <c r="CRX361"/>
      <c r="CRY361"/>
      <c r="CRZ361"/>
      <c r="CSA361"/>
      <c r="CSB361"/>
      <c r="CSC361"/>
      <c r="CSD361"/>
      <c r="CSE361"/>
      <c r="CSF361"/>
      <c r="CSG361"/>
      <c r="CSH361"/>
      <c r="CSI361"/>
      <c r="CSJ361"/>
      <c r="CSK361"/>
      <c r="CSL361"/>
      <c r="CSM361"/>
      <c r="CSN361"/>
      <c r="CSO361"/>
      <c r="CSP361"/>
      <c r="CSQ361"/>
      <c r="CSR361"/>
      <c r="CSS361"/>
      <c r="CST361"/>
      <c r="CSU361"/>
      <c r="CSV361"/>
      <c r="CSW361"/>
      <c r="CSX361"/>
      <c r="CSY361"/>
      <c r="CSZ361"/>
      <c r="CTA361"/>
      <c r="CTB361"/>
      <c r="CTC361"/>
      <c r="CTD361"/>
      <c r="CTE361"/>
      <c r="CTF361"/>
      <c r="CTG361"/>
      <c r="CTH361"/>
      <c r="CTI361"/>
      <c r="CTJ361"/>
      <c r="CTK361"/>
      <c r="CTL361"/>
      <c r="CTM361"/>
      <c r="CTN361"/>
      <c r="CTO361"/>
      <c r="CTP361"/>
      <c r="CTQ361"/>
      <c r="CTR361"/>
      <c r="CTS361"/>
      <c r="CTT361"/>
      <c r="CTU361"/>
      <c r="CTV361"/>
      <c r="CTW361"/>
      <c r="CTX361"/>
      <c r="CTY361"/>
      <c r="CTZ361"/>
      <c r="CUA361"/>
      <c r="CUB361"/>
      <c r="CUC361"/>
      <c r="CUD361"/>
      <c r="CUE361"/>
      <c r="CUF361"/>
      <c r="CUG361"/>
      <c r="CUH361"/>
      <c r="CUI361"/>
      <c r="CUJ361"/>
      <c r="CUK361"/>
      <c r="CUL361"/>
      <c r="CUM361"/>
      <c r="CUN361"/>
      <c r="CUO361"/>
      <c r="CUP361"/>
      <c r="CUQ361"/>
      <c r="CUR361"/>
      <c r="CUS361"/>
      <c r="CUT361"/>
      <c r="CUU361"/>
      <c r="CUV361"/>
      <c r="CUW361"/>
      <c r="CUX361"/>
      <c r="CUY361"/>
      <c r="CUZ361"/>
      <c r="CVA361"/>
      <c r="CVB361"/>
      <c r="CVC361"/>
      <c r="CVD361"/>
      <c r="CVE361"/>
      <c r="CVF361"/>
      <c r="CVG361"/>
      <c r="CVH361"/>
      <c r="CVI361"/>
      <c r="CVJ361"/>
      <c r="CVK361"/>
      <c r="CVL361"/>
      <c r="CVM361"/>
      <c r="CVN361"/>
      <c r="CVO361"/>
      <c r="CVP361"/>
      <c r="CVQ361"/>
      <c r="CVR361"/>
      <c r="CVS361"/>
      <c r="CVT361"/>
      <c r="CVU361"/>
      <c r="CVV361"/>
      <c r="CVW361"/>
      <c r="CVX361"/>
      <c r="CVY361"/>
      <c r="CVZ361"/>
      <c r="CWA361"/>
      <c r="CWB361"/>
      <c r="CWC361"/>
      <c r="CWD361"/>
      <c r="CWE361"/>
      <c r="CWF361"/>
      <c r="CWG361"/>
      <c r="CWH361"/>
      <c r="CWI361"/>
      <c r="CWJ361"/>
      <c r="CWK361"/>
      <c r="CWL361"/>
      <c r="CWM361"/>
      <c r="CWN361"/>
      <c r="CWO361"/>
      <c r="CWP361"/>
      <c r="CWQ361"/>
      <c r="CWR361"/>
      <c r="CWS361"/>
      <c r="CWT361"/>
      <c r="CWU361"/>
      <c r="CWV361"/>
      <c r="CWW361"/>
      <c r="CWX361"/>
      <c r="CWY361"/>
      <c r="CWZ361"/>
      <c r="CXA361"/>
      <c r="CXB361"/>
      <c r="CXC361"/>
      <c r="CXD361"/>
      <c r="CXE361"/>
      <c r="CXF361"/>
      <c r="CXG361"/>
      <c r="CXH361"/>
      <c r="CXI361"/>
      <c r="CXJ361"/>
      <c r="CXK361"/>
      <c r="CXL361"/>
      <c r="CXM361"/>
      <c r="CXN361"/>
      <c r="CXO361"/>
      <c r="CXP361"/>
      <c r="CXQ361"/>
      <c r="CXR361"/>
      <c r="CXS361"/>
      <c r="CXT361"/>
      <c r="CXU361"/>
      <c r="CXV361"/>
      <c r="CXW361"/>
      <c r="CXX361"/>
      <c r="CXY361"/>
      <c r="CXZ361"/>
      <c r="CYA361"/>
      <c r="CYB361"/>
      <c r="CYC361"/>
      <c r="CYD361"/>
      <c r="CYE361"/>
      <c r="CYF361"/>
      <c r="CYG361"/>
      <c r="CYH361"/>
      <c r="CYI361"/>
      <c r="CYJ361"/>
      <c r="CYK361"/>
      <c r="CYL361"/>
      <c r="CYM361"/>
      <c r="CYN361"/>
      <c r="CYO361"/>
      <c r="CYP361"/>
      <c r="CYQ361"/>
      <c r="CYR361"/>
      <c r="CYS361"/>
      <c r="CYT361"/>
      <c r="CYU361"/>
      <c r="CYV361"/>
      <c r="CYW361"/>
      <c r="CYX361"/>
      <c r="CYY361"/>
      <c r="CYZ361"/>
      <c r="CZA361"/>
      <c r="CZB361"/>
      <c r="CZC361"/>
      <c r="CZD361"/>
      <c r="CZE361"/>
      <c r="CZF361"/>
      <c r="CZG361"/>
      <c r="CZH361"/>
      <c r="CZI361"/>
      <c r="CZJ361"/>
      <c r="CZK361"/>
      <c r="CZL361"/>
      <c r="CZM361"/>
      <c r="CZN361"/>
      <c r="CZO361"/>
      <c r="CZP361"/>
      <c r="CZQ361"/>
      <c r="CZR361"/>
      <c r="CZS361"/>
      <c r="CZT361"/>
      <c r="CZU361"/>
      <c r="CZV361"/>
      <c r="CZW361"/>
      <c r="CZX361"/>
      <c r="CZY361"/>
      <c r="CZZ361"/>
      <c r="DAA361"/>
      <c r="DAB361"/>
      <c r="DAC361"/>
      <c r="DAD361"/>
      <c r="DAE361"/>
      <c r="DAF361"/>
      <c r="DAG361"/>
      <c r="DAH361"/>
      <c r="DAI361"/>
      <c r="DAJ361"/>
      <c r="DAK361"/>
      <c r="DAL361"/>
      <c r="DAM361"/>
      <c r="DAN361"/>
      <c r="DAO361"/>
      <c r="DAP361"/>
      <c r="DAQ361"/>
      <c r="DAR361"/>
      <c r="DAS361"/>
      <c r="DAT361"/>
      <c r="DAU361"/>
      <c r="DAV361"/>
      <c r="DAW361"/>
      <c r="DAX361"/>
      <c r="DAY361"/>
      <c r="DAZ361"/>
      <c r="DBA361"/>
      <c r="DBB361"/>
      <c r="DBC361"/>
      <c r="DBD361"/>
      <c r="DBE361"/>
      <c r="DBF361"/>
      <c r="DBG361"/>
      <c r="DBH361"/>
      <c r="DBI361"/>
      <c r="DBJ361"/>
      <c r="DBK361"/>
      <c r="DBL361"/>
      <c r="DBM361"/>
      <c r="DBN361"/>
      <c r="DBO361"/>
      <c r="DBP361"/>
      <c r="DBQ361"/>
      <c r="DBR361"/>
      <c r="DBS361"/>
      <c r="DBT361"/>
      <c r="DBU361"/>
      <c r="DBV361"/>
      <c r="DBW361"/>
      <c r="DBX361"/>
      <c r="DBY361"/>
      <c r="DBZ361"/>
      <c r="DCA361"/>
      <c r="DCB361"/>
      <c r="DCC361"/>
      <c r="DCD361"/>
      <c r="DCE361"/>
      <c r="DCF361"/>
      <c r="DCG361"/>
      <c r="DCH361"/>
      <c r="DCI361"/>
      <c r="DCJ361"/>
      <c r="DCK361"/>
      <c r="DCL361"/>
      <c r="DCM361"/>
      <c r="DCN361"/>
      <c r="DCO361"/>
      <c r="DCP361"/>
      <c r="DCQ361"/>
      <c r="DCR361"/>
      <c r="DCS361"/>
      <c r="DCT361"/>
      <c r="DCU361"/>
      <c r="DCV361"/>
      <c r="DCW361"/>
      <c r="DCX361"/>
      <c r="DCY361"/>
      <c r="DCZ361"/>
      <c r="DDA361"/>
      <c r="DDB361"/>
      <c r="DDC361"/>
      <c r="DDD361"/>
      <c r="DDE361"/>
      <c r="DDF361"/>
      <c r="DDG361"/>
      <c r="DDH361"/>
      <c r="DDI361"/>
      <c r="DDJ361"/>
      <c r="DDK361"/>
      <c r="DDL361"/>
      <c r="DDM361"/>
      <c r="DDN361"/>
      <c r="DDO361"/>
      <c r="DDP361"/>
      <c r="DDQ361"/>
      <c r="DDR361"/>
      <c r="DDS361"/>
      <c r="DDT361"/>
      <c r="DDU361"/>
      <c r="DDV361"/>
      <c r="DDW361"/>
      <c r="DDX361"/>
      <c r="DDY361"/>
      <c r="DDZ361"/>
      <c r="DEA361"/>
      <c r="DEB361"/>
      <c r="DEC361"/>
      <c r="DED361"/>
      <c r="DEE361"/>
      <c r="DEF361"/>
      <c r="DEG361"/>
      <c r="DEH361"/>
      <c r="DEI361"/>
      <c r="DEJ361"/>
      <c r="DEK361"/>
      <c r="DEL361"/>
      <c r="DEM361"/>
      <c r="DEN361"/>
      <c r="DEO361"/>
      <c r="DEP361"/>
      <c r="DEQ361"/>
      <c r="DER361"/>
      <c r="DES361"/>
      <c r="DET361"/>
      <c r="DEU361"/>
      <c r="DEV361"/>
      <c r="DEW361"/>
      <c r="DEX361"/>
      <c r="DEY361"/>
      <c r="DEZ361"/>
      <c r="DFA361"/>
      <c r="DFB361"/>
      <c r="DFC361"/>
      <c r="DFD361"/>
      <c r="DFE361"/>
      <c r="DFF361"/>
      <c r="DFG361"/>
      <c r="DFH361"/>
      <c r="DFI361"/>
      <c r="DFJ361"/>
      <c r="DFK361"/>
      <c r="DFL361"/>
      <c r="DFM361"/>
      <c r="DFN361"/>
      <c r="DFO361"/>
      <c r="DFP361"/>
      <c r="DFQ361"/>
      <c r="DFR361"/>
      <c r="DFS361"/>
      <c r="DFT361"/>
      <c r="DFU361"/>
      <c r="DFV361"/>
      <c r="DFW361"/>
      <c r="DFX361"/>
      <c r="DFY361"/>
      <c r="DFZ361"/>
      <c r="DGA361"/>
      <c r="DGB361"/>
      <c r="DGC361"/>
      <c r="DGD361"/>
      <c r="DGE361"/>
      <c r="DGF361"/>
      <c r="DGG361"/>
      <c r="DGH361"/>
      <c r="DGI361"/>
      <c r="DGJ361"/>
      <c r="DGK361"/>
      <c r="DGL361"/>
      <c r="DGM361"/>
      <c r="DGN361"/>
      <c r="DGO361"/>
      <c r="DGP361"/>
      <c r="DGQ361"/>
      <c r="DGR361"/>
      <c r="DGS361"/>
      <c r="DGT361"/>
      <c r="DGU361"/>
      <c r="DGV361"/>
      <c r="DGW361"/>
      <c r="DGX361"/>
      <c r="DGY361"/>
      <c r="DGZ361"/>
      <c r="DHA361"/>
      <c r="DHB361"/>
      <c r="DHC361"/>
      <c r="DHD361"/>
      <c r="DHE361"/>
      <c r="DHF361"/>
      <c r="DHG361"/>
      <c r="DHH361"/>
      <c r="DHI361"/>
      <c r="DHJ361"/>
      <c r="DHK361"/>
      <c r="DHL361"/>
      <c r="DHM361"/>
      <c r="DHN361"/>
      <c r="DHO361"/>
      <c r="DHP361"/>
      <c r="DHQ361"/>
      <c r="DHR361"/>
      <c r="DHS361"/>
      <c r="DHT361"/>
      <c r="DHU361"/>
      <c r="DHV361"/>
      <c r="DHW361"/>
      <c r="DHX361"/>
      <c r="DHY361"/>
      <c r="DHZ361"/>
      <c r="DIA361"/>
      <c r="DIB361"/>
      <c r="DIC361"/>
      <c r="DID361"/>
      <c r="DIE361"/>
      <c r="DIF361"/>
      <c r="DIG361"/>
      <c r="DIH361"/>
      <c r="DII361"/>
      <c r="DIJ361"/>
      <c r="DIK361"/>
      <c r="DIL361"/>
      <c r="DIM361"/>
      <c r="DIN361"/>
      <c r="DIO361"/>
      <c r="DIP361"/>
      <c r="DIQ361"/>
      <c r="DIR361"/>
      <c r="DIS361"/>
      <c r="DIT361"/>
      <c r="DIU361"/>
      <c r="DIV361"/>
      <c r="DIW361"/>
      <c r="DIX361"/>
      <c r="DIY361"/>
      <c r="DIZ361"/>
      <c r="DJA361"/>
      <c r="DJB361"/>
      <c r="DJC361"/>
      <c r="DJD361"/>
      <c r="DJE361"/>
      <c r="DJF361"/>
      <c r="DJG361"/>
      <c r="DJH361"/>
      <c r="DJI361"/>
      <c r="DJJ361"/>
      <c r="DJK361"/>
      <c r="DJL361"/>
      <c r="DJM361"/>
      <c r="DJN361"/>
      <c r="DJO361"/>
      <c r="DJP361"/>
      <c r="DJQ361"/>
      <c r="DJR361"/>
      <c r="DJS361"/>
      <c r="DJT361"/>
      <c r="DJU361"/>
      <c r="DJV361"/>
      <c r="DJW361"/>
      <c r="DJX361"/>
      <c r="DJY361"/>
      <c r="DJZ361"/>
      <c r="DKA361"/>
      <c r="DKB361"/>
      <c r="DKC361"/>
      <c r="DKD361"/>
      <c r="DKE361"/>
      <c r="DKF361"/>
      <c r="DKG361"/>
      <c r="DKH361"/>
      <c r="DKI361"/>
      <c r="DKJ361"/>
      <c r="DKK361"/>
      <c r="DKL361"/>
      <c r="DKM361"/>
      <c r="DKN361"/>
      <c r="DKO361"/>
      <c r="DKP361"/>
      <c r="DKQ361"/>
      <c r="DKR361"/>
      <c r="DKS361"/>
      <c r="DKT361"/>
      <c r="DKU361"/>
      <c r="DKV361"/>
      <c r="DKW361"/>
      <c r="DKX361"/>
      <c r="DKY361"/>
      <c r="DKZ361"/>
      <c r="DLA361"/>
      <c r="DLB361"/>
      <c r="DLC361"/>
      <c r="DLD361"/>
      <c r="DLE361"/>
      <c r="DLF361"/>
      <c r="DLG361"/>
      <c r="DLH361"/>
      <c r="DLI361"/>
      <c r="DLJ361"/>
      <c r="DLK361"/>
      <c r="DLL361"/>
      <c r="DLM361"/>
      <c r="DLN361"/>
      <c r="DLO361"/>
      <c r="DLP361"/>
      <c r="DLQ361"/>
      <c r="DLR361"/>
      <c r="DLS361"/>
      <c r="DLT361"/>
      <c r="DLU361"/>
      <c r="DLV361"/>
      <c r="DLW361"/>
      <c r="DLX361"/>
      <c r="DLY361"/>
      <c r="DLZ361"/>
      <c r="DMA361"/>
      <c r="DMB361"/>
      <c r="DMC361"/>
      <c r="DMD361"/>
      <c r="DME361"/>
      <c r="DMF361"/>
      <c r="DMG361"/>
      <c r="DMH361"/>
      <c r="DMI361"/>
      <c r="DMJ361"/>
      <c r="DMK361"/>
      <c r="DML361"/>
      <c r="DMM361"/>
      <c r="DMN361"/>
      <c r="DMO361"/>
      <c r="DMP361"/>
      <c r="DMQ361"/>
      <c r="DMR361"/>
      <c r="DMS361"/>
      <c r="DMT361"/>
      <c r="DMU361"/>
      <c r="DMV361"/>
      <c r="DMW361"/>
      <c r="DMX361"/>
      <c r="DMY361"/>
      <c r="DMZ361"/>
      <c r="DNA361"/>
      <c r="DNB361"/>
      <c r="DNC361"/>
      <c r="DND361"/>
      <c r="DNE361"/>
      <c r="DNF361"/>
      <c r="DNG361"/>
      <c r="DNH361"/>
      <c r="DNI361"/>
      <c r="DNJ361"/>
      <c r="DNK361"/>
      <c r="DNL361"/>
      <c r="DNM361"/>
      <c r="DNN361"/>
      <c r="DNO361"/>
      <c r="DNP361"/>
      <c r="DNQ361"/>
      <c r="DNR361"/>
      <c r="DNS361"/>
      <c r="DNT361"/>
      <c r="DNU361"/>
      <c r="DNV361"/>
      <c r="DNW361"/>
      <c r="DNX361"/>
      <c r="DNY361"/>
      <c r="DNZ361"/>
      <c r="DOA361"/>
      <c r="DOB361"/>
      <c r="DOC361"/>
      <c r="DOD361"/>
      <c r="DOE361"/>
      <c r="DOF361"/>
      <c r="DOG361"/>
      <c r="DOH361"/>
      <c r="DOI361"/>
      <c r="DOJ361"/>
      <c r="DOK361"/>
      <c r="DOL361"/>
      <c r="DOM361"/>
      <c r="DON361"/>
      <c r="DOO361"/>
      <c r="DOP361"/>
      <c r="DOQ361"/>
      <c r="DOR361"/>
      <c r="DOS361"/>
      <c r="DOT361"/>
      <c r="DOU361"/>
      <c r="DOV361"/>
      <c r="DOW361"/>
      <c r="DOX361"/>
      <c r="DOY361"/>
      <c r="DOZ361"/>
      <c r="DPA361"/>
      <c r="DPB361"/>
      <c r="DPC361"/>
      <c r="DPD361"/>
      <c r="DPE361"/>
      <c r="DPF361"/>
      <c r="DPG361"/>
      <c r="DPH361"/>
      <c r="DPI361"/>
      <c r="DPJ361"/>
      <c r="DPK361"/>
      <c r="DPL361"/>
      <c r="DPM361"/>
      <c r="DPN361"/>
      <c r="DPO361"/>
      <c r="DPP361"/>
      <c r="DPQ361"/>
      <c r="DPR361"/>
      <c r="DPS361"/>
      <c r="DPT361"/>
      <c r="DPU361"/>
      <c r="DPV361"/>
      <c r="DPW361"/>
      <c r="DPX361"/>
      <c r="DPY361"/>
      <c r="DPZ361"/>
      <c r="DQA361"/>
      <c r="DQB361"/>
      <c r="DQC361"/>
      <c r="DQD361"/>
      <c r="DQE361"/>
      <c r="DQF361"/>
      <c r="DQG361"/>
      <c r="DQH361"/>
      <c r="DQI361"/>
      <c r="DQJ361"/>
      <c r="DQK361"/>
      <c r="DQL361"/>
      <c r="DQM361"/>
      <c r="DQN361"/>
      <c r="DQO361"/>
      <c r="DQP361"/>
      <c r="DQQ361"/>
      <c r="DQR361"/>
      <c r="DQS361"/>
      <c r="DQT361"/>
      <c r="DQU361"/>
      <c r="DQV361"/>
      <c r="DQW361"/>
      <c r="DQX361"/>
      <c r="DQY361"/>
      <c r="DQZ361"/>
      <c r="DRA361"/>
      <c r="DRB361"/>
      <c r="DRC361"/>
      <c r="DRD361"/>
      <c r="DRE361"/>
      <c r="DRF361"/>
      <c r="DRG361"/>
      <c r="DRH361"/>
      <c r="DRI361"/>
      <c r="DRJ361"/>
      <c r="DRK361"/>
      <c r="DRL361"/>
      <c r="DRM361"/>
      <c r="DRN361"/>
      <c r="DRO361"/>
      <c r="DRP361"/>
      <c r="DRQ361"/>
      <c r="DRR361"/>
      <c r="DRS361"/>
      <c r="DRT361"/>
      <c r="DRU361"/>
      <c r="DRV361"/>
      <c r="DRW361"/>
      <c r="DRX361"/>
      <c r="DRY361"/>
      <c r="DRZ361"/>
      <c r="DSA361"/>
      <c r="DSB361"/>
      <c r="DSC361"/>
      <c r="DSD361"/>
      <c r="DSE361"/>
      <c r="DSF361"/>
      <c r="DSG361"/>
      <c r="DSH361"/>
      <c r="DSI361"/>
      <c r="DSJ361"/>
      <c r="DSK361"/>
      <c r="DSL361"/>
      <c r="DSM361"/>
      <c r="DSN361"/>
      <c r="DSO361"/>
      <c r="DSP361"/>
      <c r="DSQ361"/>
      <c r="DSR361"/>
      <c r="DSS361"/>
      <c r="DST361"/>
      <c r="DSU361"/>
      <c r="DSV361"/>
      <c r="DSW361"/>
      <c r="DSX361"/>
      <c r="DSY361"/>
      <c r="DSZ361"/>
      <c r="DTA361"/>
      <c r="DTB361"/>
      <c r="DTC361"/>
      <c r="DTD361"/>
      <c r="DTE361"/>
      <c r="DTF361"/>
      <c r="DTG361"/>
      <c r="DTH361"/>
      <c r="DTI361"/>
      <c r="DTJ361"/>
      <c r="DTK361"/>
      <c r="DTL361"/>
      <c r="DTM361"/>
      <c r="DTN361"/>
      <c r="DTO361"/>
      <c r="DTP361"/>
      <c r="DTQ361"/>
      <c r="DTR361"/>
      <c r="DTS361"/>
      <c r="DTT361"/>
      <c r="DTU361"/>
      <c r="DTV361"/>
      <c r="DTW361"/>
      <c r="DTX361"/>
      <c r="DTY361"/>
      <c r="DTZ361"/>
      <c r="DUA361"/>
      <c r="DUB361"/>
      <c r="DUC361"/>
      <c r="DUD361"/>
      <c r="DUE361"/>
      <c r="DUF361"/>
      <c r="DUG361"/>
      <c r="DUH361"/>
      <c r="DUI361"/>
      <c r="DUJ361"/>
      <c r="DUK361"/>
      <c r="DUL361"/>
      <c r="DUM361"/>
      <c r="DUN361"/>
      <c r="DUO361"/>
      <c r="DUP361"/>
      <c r="DUQ361"/>
      <c r="DUR361"/>
      <c r="DUS361"/>
      <c r="DUT361"/>
      <c r="DUU361"/>
      <c r="DUV361"/>
      <c r="DUW361"/>
      <c r="DUX361"/>
      <c r="DUY361"/>
      <c r="DUZ361"/>
      <c r="DVA361"/>
      <c r="DVB361"/>
      <c r="DVC361"/>
      <c r="DVD361"/>
      <c r="DVE361"/>
      <c r="DVF361"/>
      <c r="DVG361"/>
      <c r="DVH361"/>
      <c r="DVI361"/>
      <c r="DVJ361"/>
      <c r="DVK361"/>
      <c r="DVL361"/>
      <c r="DVM361"/>
      <c r="DVN361"/>
      <c r="DVO361"/>
      <c r="DVP361"/>
      <c r="DVQ361"/>
      <c r="DVR361"/>
      <c r="DVS361"/>
      <c r="DVT361"/>
      <c r="DVU361"/>
      <c r="DVV361"/>
      <c r="DVW361"/>
      <c r="DVX361"/>
      <c r="DVY361"/>
      <c r="DVZ361"/>
      <c r="DWA361"/>
      <c r="DWB361"/>
      <c r="DWC361"/>
      <c r="DWD361"/>
      <c r="DWE361"/>
      <c r="DWF361"/>
      <c r="DWG361"/>
      <c r="DWH361"/>
      <c r="DWI361"/>
      <c r="DWJ361"/>
      <c r="DWK361"/>
      <c r="DWL361"/>
      <c r="DWM361"/>
      <c r="DWN361"/>
      <c r="DWO361"/>
      <c r="DWP361"/>
      <c r="DWQ361"/>
      <c r="DWR361"/>
      <c r="DWS361"/>
      <c r="DWT361"/>
      <c r="DWU361"/>
      <c r="DWV361"/>
      <c r="DWW361"/>
      <c r="DWX361"/>
      <c r="DWY361"/>
      <c r="DWZ361"/>
      <c r="DXA361"/>
      <c r="DXB361"/>
      <c r="DXC361"/>
      <c r="DXD361"/>
      <c r="DXE361"/>
      <c r="DXF361"/>
      <c r="DXG361"/>
      <c r="DXH361"/>
      <c r="DXI361"/>
      <c r="DXJ361"/>
      <c r="DXK361"/>
      <c r="DXL361"/>
      <c r="DXM361"/>
      <c r="DXN361"/>
      <c r="DXO361"/>
      <c r="DXP361"/>
      <c r="DXQ361"/>
      <c r="DXR361"/>
      <c r="DXS361"/>
      <c r="DXT361"/>
      <c r="DXU361"/>
      <c r="DXV361"/>
      <c r="DXW361"/>
      <c r="DXX361"/>
      <c r="DXY361"/>
      <c r="DXZ361"/>
      <c r="DYA361"/>
      <c r="DYB361"/>
      <c r="DYC361"/>
      <c r="DYD361"/>
      <c r="DYE361"/>
      <c r="DYF361"/>
      <c r="DYG361"/>
      <c r="DYH361"/>
      <c r="DYI361"/>
      <c r="DYJ361"/>
      <c r="DYK361"/>
      <c r="DYL361"/>
      <c r="DYM361"/>
      <c r="DYN361"/>
      <c r="DYO361"/>
      <c r="DYP361"/>
      <c r="DYQ361"/>
      <c r="DYR361"/>
      <c r="DYS361"/>
      <c r="DYT361"/>
      <c r="DYU361"/>
      <c r="DYV361"/>
      <c r="DYW361"/>
      <c r="DYX361"/>
      <c r="DYY361"/>
      <c r="DYZ361"/>
      <c r="DZA361"/>
      <c r="DZB361"/>
      <c r="DZC361"/>
      <c r="DZD361"/>
      <c r="DZE361"/>
      <c r="DZF361"/>
      <c r="DZG361"/>
      <c r="DZH361"/>
      <c r="DZI361"/>
      <c r="DZJ361"/>
      <c r="DZK361"/>
      <c r="DZL361"/>
      <c r="DZM361"/>
      <c r="DZN361"/>
      <c r="DZO361"/>
      <c r="DZP361"/>
      <c r="DZQ361"/>
      <c r="DZR361"/>
      <c r="DZS361"/>
      <c r="DZT361"/>
      <c r="DZU361"/>
      <c r="DZV361"/>
      <c r="DZW361"/>
      <c r="DZX361"/>
      <c r="DZY361"/>
      <c r="DZZ361"/>
      <c r="EAA361"/>
      <c r="EAB361"/>
      <c r="EAC361"/>
      <c r="EAD361"/>
      <c r="EAE361"/>
      <c r="EAF361"/>
      <c r="EAG361"/>
      <c r="EAH361"/>
      <c r="EAI361"/>
      <c r="EAJ361"/>
      <c r="EAK361"/>
      <c r="EAL361"/>
      <c r="EAM361"/>
      <c r="EAN361"/>
      <c r="EAO361"/>
      <c r="EAP361"/>
      <c r="EAQ361"/>
      <c r="EAR361"/>
      <c r="EAS361"/>
      <c r="EAT361"/>
      <c r="EAU361"/>
      <c r="EAV361"/>
      <c r="EAW361"/>
      <c r="EAX361"/>
      <c r="EAY361"/>
      <c r="EAZ361"/>
      <c r="EBA361"/>
      <c r="EBB361"/>
      <c r="EBC361"/>
      <c r="EBD361"/>
      <c r="EBE361"/>
      <c r="EBF361"/>
      <c r="EBG361"/>
      <c r="EBH361"/>
      <c r="EBI361"/>
      <c r="EBJ361"/>
      <c r="EBK361"/>
      <c r="EBL361"/>
      <c r="EBM361"/>
      <c r="EBN361"/>
      <c r="EBO361"/>
      <c r="EBP361"/>
      <c r="EBQ361"/>
      <c r="EBR361"/>
      <c r="EBS361"/>
      <c r="EBT361"/>
      <c r="EBU361"/>
      <c r="EBV361"/>
      <c r="EBW361"/>
      <c r="EBX361"/>
      <c r="EBY361"/>
      <c r="EBZ361"/>
      <c r="ECA361"/>
      <c r="ECB361"/>
      <c r="ECC361"/>
      <c r="ECD361"/>
      <c r="ECE361"/>
      <c r="ECF361"/>
      <c r="ECG361"/>
      <c r="ECH361"/>
      <c r="ECI361"/>
      <c r="ECJ361"/>
      <c r="ECK361"/>
      <c r="ECL361"/>
      <c r="ECM361"/>
      <c r="ECN361"/>
      <c r="ECO361"/>
      <c r="ECP361"/>
      <c r="ECQ361"/>
      <c r="ECR361"/>
      <c r="ECS361"/>
      <c r="ECT361"/>
      <c r="ECU361"/>
      <c r="ECV361"/>
      <c r="ECW361"/>
      <c r="ECX361"/>
      <c r="ECY361"/>
      <c r="ECZ361"/>
      <c r="EDA361"/>
      <c r="EDB361"/>
      <c r="EDC361"/>
      <c r="EDD361"/>
      <c r="EDE361"/>
      <c r="EDF361"/>
      <c r="EDG361"/>
      <c r="EDH361"/>
      <c r="EDI361"/>
      <c r="EDJ361"/>
      <c r="EDK361"/>
      <c r="EDL361"/>
      <c r="EDM361"/>
      <c r="EDN361"/>
      <c r="EDO361"/>
      <c r="EDP361"/>
      <c r="EDQ361"/>
      <c r="EDR361"/>
      <c r="EDS361"/>
      <c r="EDT361"/>
      <c r="EDU361"/>
      <c r="EDV361"/>
      <c r="EDW361"/>
      <c r="EDX361"/>
      <c r="EDY361"/>
      <c r="EDZ361"/>
      <c r="EEA361"/>
      <c r="EEB361"/>
      <c r="EEC361"/>
      <c r="EED361"/>
      <c r="EEE361"/>
      <c r="EEF361"/>
      <c r="EEG361"/>
      <c r="EEH361"/>
      <c r="EEI361"/>
      <c r="EEJ361"/>
      <c r="EEK361"/>
      <c r="EEL361"/>
      <c r="EEM361"/>
      <c r="EEN361"/>
      <c r="EEO361"/>
      <c r="EEP361"/>
      <c r="EEQ361"/>
      <c r="EER361"/>
      <c r="EES361"/>
      <c r="EET361"/>
      <c r="EEU361"/>
      <c r="EEV361"/>
      <c r="EEW361"/>
      <c r="EEX361"/>
      <c r="EEY361"/>
      <c r="EEZ361"/>
      <c r="EFA361"/>
      <c r="EFB361"/>
      <c r="EFC361"/>
      <c r="EFD361"/>
      <c r="EFE361"/>
      <c r="EFF361"/>
      <c r="EFG361"/>
      <c r="EFH361"/>
      <c r="EFI361"/>
      <c r="EFJ361"/>
      <c r="EFK361"/>
      <c r="EFL361"/>
      <c r="EFM361"/>
      <c r="EFN361"/>
      <c r="EFO361"/>
      <c r="EFP361"/>
      <c r="EFQ361"/>
      <c r="EFR361"/>
      <c r="EFS361"/>
      <c r="EFT361"/>
      <c r="EFU361"/>
      <c r="EFV361"/>
      <c r="EFW361"/>
      <c r="EFX361"/>
      <c r="EFY361"/>
      <c r="EFZ361"/>
      <c r="EGA361"/>
      <c r="EGB361"/>
      <c r="EGC361"/>
      <c r="EGD361"/>
      <c r="EGE361"/>
      <c r="EGF361"/>
      <c r="EGG361"/>
      <c r="EGH361"/>
      <c r="EGI361"/>
      <c r="EGJ361"/>
      <c r="EGK361"/>
      <c r="EGL361"/>
      <c r="EGM361"/>
      <c r="EGN361"/>
      <c r="EGO361"/>
      <c r="EGP361"/>
      <c r="EGQ361"/>
      <c r="EGR361"/>
      <c r="EGS361"/>
      <c r="EGT361"/>
      <c r="EGU361"/>
      <c r="EGV361"/>
      <c r="EGW361"/>
      <c r="EGX361"/>
      <c r="EGY361"/>
      <c r="EGZ361"/>
      <c r="EHA361"/>
      <c r="EHB361"/>
      <c r="EHC361"/>
      <c r="EHD361"/>
      <c r="EHE361"/>
      <c r="EHF361"/>
      <c r="EHG361"/>
      <c r="EHH361"/>
      <c r="EHI361"/>
      <c r="EHJ361"/>
      <c r="EHK361"/>
      <c r="EHL361"/>
      <c r="EHM361"/>
      <c r="EHN361"/>
      <c r="EHO361"/>
      <c r="EHP361"/>
      <c r="EHQ361"/>
      <c r="EHR361"/>
      <c r="EHS361"/>
      <c r="EHT361"/>
      <c r="EHU361"/>
      <c r="EHV361"/>
      <c r="EHW361"/>
      <c r="EHX361"/>
      <c r="EHY361"/>
      <c r="EHZ361"/>
      <c r="EIA361"/>
      <c r="EIB361"/>
      <c r="EIC361"/>
      <c r="EID361"/>
      <c r="EIE361"/>
      <c r="EIF361"/>
      <c r="EIG361"/>
      <c r="EIH361"/>
      <c r="EII361"/>
      <c r="EIJ361"/>
      <c r="EIK361"/>
      <c r="EIL361"/>
      <c r="EIM361"/>
      <c r="EIN361"/>
      <c r="EIO361"/>
      <c r="EIP361"/>
      <c r="EIQ361"/>
      <c r="EIR361"/>
      <c r="EIS361"/>
      <c r="EIT361"/>
      <c r="EIU361"/>
      <c r="EIV361"/>
      <c r="EIW361"/>
      <c r="EIX361"/>
      <c r="EIY361"/>
      <c r="EIZ361"/>
      <c r="EJA361"/>
      <c r="EJB361"/>
      <c r="EJC361"/>
      <c r="EJD361"/>
      <c r="EJE361"/>
      <c r="EJF361"/>
      <c r="EJG361"/>
      <c r="EJH361"/>
      <c r="EJI361"/>
      <c r="EJJ361"/>
      <c r="EJK361"/>
      <c r="EJL361"/>
      <c r="EJM361"/>
      <c r="EJN361"/>
      <c r="EJO361"/>
      <c r="EJP361"/>
      <c r="EJQ361"/>
      <c r="EJR361"/>
      <c r="EJS361"/>
      <c r="EJT361"/>
      <c r="EJU361"/>
      <c r="EJV361"/>
      <c r="EJW361"/>
      <c r="EJX361"/>
      <c r="EJY361"/>
      <c r="EJZ361"/>
      <c r="EKA361"/>
      <c r="EKB361"/>
      <c r="EKC361"/>
      <c r="EKD361"/>
      <c r="EKE361"/>
      <c r="EKF361"/>
      <c r="EKG361"/>
      <c r="EKH361"/>
      <c r="EKI361"/>
      <c r="EKJ361"/>
      <c r="EKK361"/>
      <c r="EKL361"/>
      <c r="EKM361"/>
      <c r="EKN361"/>
      <c r="EKO361"/>
      <c r="EKP361"/>
      <c r="EKQ361"/>
      <c r="EKR361"/>
      <c r="EKS361"/>
      <c r="EKT361"/>
      <c r="EKU361"/>
      <c r="EKV361"/>
      <c r="EKW361"/>
      <c r="EKX361"/>
      <c r="EKY361"/>
      <c r="EKZ361"/>
      <c r="ELA361"/>
      <c r="ELB361"/>
      <c r="ELC361"/>
      <c r="ELD361"/>
      <c r="ELE361"/>
      <c r="ELF361"/>
      <c r="ELG361"/>
      <c r="ELH361"/>
      <c r="ELI361"/>
      <c r="ELJ361"/>
      <c r="ELK361"/>
      <c r="ELL361"/>
      <c r="ELM361"/>
      <c r="ELN361"/>
      <c r="ELO361"/>
      <c r="ELP361"/>
      <c r="ELQ361"/>
      <c r="ELR361"/>
      <c r="ELS361"/>
      <c r="ELT361"/>
      <c r="ELU361"/>
      <c r="ELV361"/>
      <c r="ELW361"/>
      <c r="ELX361"/>
      <c r="ELY361"/>
      <c r="ELZ361"/>
      <c r="EMA361"/>
      <c r="EMB361"/>
      <c r="EMC361"/>
      <c r="EMD361"/>
      <c r="EME361"/>
      <c r="EMF361"/>
      <c r="EMG361"/>
      <c r="EMH361"/>
      <c r="EMI361"/>
      <c r="EMJ361"/>
      <c r="EMK361"/>
      <c r="EML361"/>
      <c r="EMM361"/>
      <c r="EMN361"/>
      <c r="EMO361"/>
      <c r="EMP361"/>
      <c r="EMQ361"/>
      <c r="EMR361"/>
      <c r="EMS361"/>
      <c r="EMT361"/>
      <c r="EMU361"/>
      <c r="EMV361"/>
      <c r="EMW361"/>
      <c r="EMX361"/>
      <c r="EMY361"/>
      <c r="EMZ361"/>
      <c r="ENA361"/>
      <c r="ENB361"/>
      <c r="ENC361"/>
      <c r="END361"/>
      <c r="ENE361"/>
      <c r="ENF361"/>
      <c r="ENG361"/>
      <c r="ENH361"/>
      <c r="ENI361"/>
      <c r="ENJ361"/>
      <c r="ENK361"/>
      <c r="ENL361"/>
      <c r="ENM361"/>
      <c r="ENN361"/>
      <c r="ENO361"/>
      <c r="ENP361"/>
      <c r="ENQ361"/>
      <c r="ENR361"/>
      <c r="ENS361"/>
      <c r="ENT361"/>
      <c r="ENU361"/>
      <c r="ENV361"/>
      <c r="ENW361"/>
      <c r="ENX361"/>
      <c r="ENY361"/>
      <c r="ENZ361"/>
      <c r="EOA361"/>
      <c r="EOB361"/>
      <c r="EOC361"/>
      <c r="EOD361"/>
      <c r="EOE361"/>
      <c r="EOF361"/>
      <c r="EOG361"/>
      <c r="EOH361"/>
      <c r="EOI361"/>
      <c r="EOJ361"/>
      <c r="EOK361"/>
      <c r="EOL361"/>
      <c r="EOM361"/>
      <c r="EON361"/>
      <c r="EOO361"/>
      <c r="EOP361"/>
      <c r="EOQ361"/>
      <c r="EOR361"/>
      <c r="EOS361"/>
      <c r="EOT361"/>
      <c r="EOU361"/>
      <c r="EOV361"/>
      <c r="EOW361"/>
      <c r="EOX361"/>
      <c r="EOY361"/>
      <c r="EOZ361"/>
      <c r="EPA361"/>
      <c r="EPB361"/>
      <c r="EPC361"/>
      <c r="EPD361"/>
      <c r="EPE361"/>
      <c r="EPF361"/>
      <c r="EPG361"/>
      <c r="EPH361"/>
      <c r="EPI361"/>
      <c r="EPJ361"/>
      <c r="EPK361"/>
      <c r="EPL361"/>
      <c r="EPM361"/>
      <c r="EPN361"/>
      <c r="EPO361"/>
      <c r="EPP361"/>
      <c r="EPQ361"/>
      <c r="EPR361"/>
      <c r="EPS361"/>
      <c r="EPT361"/>
      <c r="EPU361"/>
      <c r="EPV361"/>
      <c r="EPW361"/>
      <c r="EPX361"/>
      <c r="EPY361"/>
      <c r="EPZ361"/>
      <c r="EQA361"/>
      <c r="EQB361"/>
      <c r="EQC361"/>
      <c r="EQD361"/>
      <c r="EQE361"/>
      <c r="EQF361"/>
      <c r="EQG361"/>
      <c r="EQH361"/>
      <c r="EQI361"/>
      <c r="EQJ361"/>
      <c r="EQK361"/>
      <c r="EQL361"/>
      <c r="EQM361"/>
      <c r="EQN361"/>
      <c r="EQO361"/>
      <c r="EQP361"/>
      <c r="EQQ361"/>
      <c r="EQR361"/>
      <c r="EQS361"/>
      <c r="EQT361"/>
      <c r="EQU361"/>
      <c r="EQV361"/>
      <c r="EQW361"/>
      <c r="EQX361"/>
      <c r="EQY361"/>
      <c r="EQZ361"/>
      <c r="ERA361"/>
      <c r="ERB361"/>
      <c r="ERC361"/>
      <c r="ERD361"/>
      <c r="ERE361"/>
      <c r="ERF361"/>
      <c r="ERG361"/>
      <c r="ERH361"/>
      <c r="ERI361"/>
      <c r="ERJ361"/>
      <c r="ERK361"/>
      <c r="ERL361"/>
      <c r="ERM361"/>
      <c r="ERN361"/>
      <c r="ERO361"/>
      <c r="ERP361"/>
      <c r="ERQ361"/>
      <c r="ERR361"/>
      <c r="ERS361"/>
      <c r="ERT361"/>
      <c r="ERU361"/>
      <c r="ERV361"/>
      <c r="ERW361"/>
      <c r="ERX361"/>
      <c r="ERY361"/>
      <c r="ERZ361"/>
      <c r="ESA361"/>
      <c r="ESB361"/>
      <c r="ESC361"/>
      <c r="ESD361"/>
      <c r="ESE361"/>
      <c r="ESF361"/>
      <c r="ESG361"/>
      <c r="ESH361"/>
      <c r="ESI361"/>
      <c r="ESJ361"/>
      <c r="ESK361"/>
      <c r="ESL361"/>
      <c r="ESM361"/>
      <c r="ESN361"/>
      <c r="ESO361"/>
      <c r="ESP361"/>
      <c r="ESQ361"/>
      <c r="ESR361"/>
      <c r="ESS361"/>
      <c r="EST361"/>
      <c r="ESU361"/>
      <c r="ESV361"/>
      <c r="ESW361"/>
      <c r="ESX361"/>
      <c r="ESY361"/>
      <c r="ESZ361"/>
      <c r="ETA361"/>
      <c r="ETB361"/>
      <c r="ETC361"/>
      <c r="ETD361"/>
      <c r="ETE361"/>
      <c r="ETF361"/>
      <c r="ETG361"/>
      <c r="ETH361"/>
      <c r="ETI361"/>
      <c r="ETJ361"/>
      <c r="ETK361"/>
      <c r="ETL361"/>
      <c r="ETM361"/>
      <c r="ETN361"/>
      <c r="ETO361"/>
      <c r="ETP361"/>
      <c r="ETQ361"/>
      <c r="ETR361"/>
      <c r="ETS361"/>
      <c r="ETT361"/>
      <c r="ETU361"/>
      <c r="ETV361"/>
      <c r="ETW361"/>
      <c r="ETX361"/>
      <c r="ETY361"/>
      <c r="ETZ361"/>
      <c r="EUA361"/>
      <c r="EUB361"/>
      <c r="EUC361"/>
      <c r="EUD361"/>
      <c r="EUE361"/>
      <c r="EUF361"/>
      <c r="EUG361"/>
      <c r="EUH361"/>
      <c r="EUI361"/>
      <c r="EUJ361"/>
      <c r="EUK361"/>
      <c r="EUL361"/>
      <c r="EUM361"/>
      <c r="EUN361"/>
      <c r="EUO361"/>
      <c r="EUP361"/>
      <c r="EUQ361"/>
      <c r="EUR361"/>
      <c r="EUS361"/>
      <c r="EUT361"/>
      <c r="EUU361"/>
      <c r="EUV361"/>
      <c r="EUW361"/>
      <c r="EUX361"/>
      <c r="EUY361"/>
      <c r="EUZ361"/>
      <c r="EVA361"/>
      <c r="EVB361"/>
      <c r="EVC361"/>
      <c r="EVD361"/>
      <c r="EVE361"/>
      <c r="EVF361"/>
      <c r="EVG361"/>
      <c r="EVH361"/>
      <c r="EVI361"/>
      <c r="EVJ361"/>
      <c r="EVK361"/>
      <c r="EVL361"/>
      <c r="EVM361"/>
      <c r="EVN361"/>
      <c r="EVO361"/>
      <c r="EVP361"/>
      <c r="EVQ361"/>
      <c r="EVR361"/>
      <c r="EVS361"/>
      <c r="EVT361"/>
      <c r="EVU361"/>
      <c r="EVV361"/>
      <c r="EVW361"/>
      <c r="EVX361"/>
      <c r="EVY361"/>
      <c r="EVZ361"/>
      <c r="EWA361"/>
      <c r="EWB361"/>
      <c r="EWC361"/>
      <c r="EWD361"/>
      <c r="EWE361"/>
      <c r="EWF361"/>
      <c r="EWG361"/>
      <c r="EWH361"/>
      <c r="EWI361"/>
      <c r="EWJ361"/>
      <c r="EWK361"/>
      <c r="EWL361"/>
      <c r="EWM361"/>
      <c r="EWN361"/>
      <c r="EWO361"/>
      <c r="EWP361"/>
      <c r="EWQ361"/>
      <c r="EWR361"/>
      <c r="EWS361"/>
      <c r="EWT361"/>
      <c r="EWU361"/>
      <c r="EWV361"/>
      <c r="EWW361"/>
      <c r="EWX361"/>
      <c r="EWY361"/>
      <c r="EWZ361"/>
      <c r="EXA361"/>
      <c r="EXB361"/>
      <c r="EXC361"/>
      <c r="EXD361"/>
      <c r="EXE361"/>
      <c r="EXF361"/>
      <c r="EXG361"/>
      <c r="EXH361"/>
      <c r="EXI361"/>
      <c r="EXJ361"/>
      <c r="EXK361"/>
      <c r="EXL361"/>
      <c r="EXM361"/>
      <c r="EXN361"/>
      <c r="EXO361"/>
      <c r="EXP361"/>
      <c r="EXQ361"/>
      <c r="EXR361"/>
      <c r="EXS361"/>
      <c r="EXT361"/>
      <c r="EXU361"/>
      <c r="EXV361"/>
      <c r="EXW361"/>
      <c r="EXX361"/>
      <c r="EXY361"/>
      <c r="EXZ361"/>
      <c r="EYA361"/>
      <c r="EYB361"/>
      <c r="EYC361"/>
      <c r="EYD361"/>
      <c r="EYE361"/>
      <c r="EYF361"/>
      <c r="EYG361"/>
      <c r="EYH361"/>
      <c r="EYI361"/>
      <c r="EYJ361"/>
      <c r="EYK361"/>
      <c r="EYL361"/>
      <c r="EYM361"/>
      <c r="EYN361"/>
      <c r="EYO361"/>
      <c r="EYP361"/>
      <c r="EYQ361"/>
      <c r="EYR361"/>
      <c r="EYS361"/>
      <c r="EYT361"/>
      <c r="EYU361"/>
      <c r="EYV361"/>
      <c r="EYW361"/>
      <c r="EYX361"/>
      <c r="EYY361"/>
      <c r="EYZ361"/>
      <c r="EZA361"/>
      <c r="EZB361"/>
      <c r="EZC361"/>
      <c r="EZD361"/>
      <c r="EZE361"/>
      <c r="EZF361"/>
      <c r="EZG361"/>
      <c r="EZH361"/>
      <c r="EZI361"/>
      <c r="EZJ361"/>
      <c r="EZK361"/>
      <c r="EZL361"/>
      <c r="EZM361"/>
      <c r="EZN361"/>
      <c r="EZO361"/>
      <c r="EZP361"/>
      <c r="EZQ361"/>
      <c r="EZR361"/>
      <c r="EZS361"/>
      <c r="EZT361"/>
      <c r="EZU361"/>
      <c r="EZV361"/>
      <c r="EZW361"/>
      <c r="EZX361"/>
      <c r="EZY361"/>
      <c r="EZZ361"/>
      <c r="FAA361"/>
      <c r="FAB361"/>
      <c r="FAC361"/>
      <c r="FAD361"/>
      <c r="FAE361"/>
      <c r="FAF361"/>
      <c r="FAG361"/>
      <c r="FAH361"/>
      <c r="FAI361"/>
      <c r="FAJ361"/>
      <c r="FAK361"/>
      <c r="FAL361"/>
      <c r="FAM361"/>
      <c r="FAN361"/>
      <c r="FAO361"/>
      <c r="FAP361"/>
      <c r="FAQ361"/>
      <c r="FAR361"/>
      <c r="FAS361"/>
      <c r="FAT361"/>
      <c r="FAU361"/>
      <c r="FAV361"/>
      <c r="FAW361"/>
      <c r="FAX361"/>
      <c r="FAY361"/>
      <c r="FAZ361"/>
      <c r="FBA361"/>
      <c r="FBB361"/>
      <c r="FBC361"/>
      <c r="FBD361"/>
      <c r="FBE361"/>
      <c r="FBF361"/>
      <c r="FBG361"/>
      <c r="FBH361"/>
      <c r="FBI361"/>
      <c r="FBJ361"/>
      <c r="FBK361"/>
      <c r="FBL361"/>
      <c r="FBM361"/>
      <c r="FBN361"/>
      <c r="FBO361"/>
      <c r="FBP361"/>
      <c r="FBQ361"/>
      <c r="FBR361"/>
      <c r="FBS361"/>
      <c r="FBT361"/>
      <c r="FBU361"/>
      <c r="FBV361"/>
      <c r="FBW361"/>
      <c r="FBX361"/>
      <c r="FBY361"/>
      <c r="FBZ361"/>
      <c r="FCA361"/>
      <c r="FCB361"/>
      <c r="FCC361"/>
      <c r="FCD361"/>
      <c r="FCE361"/>
      <c r="FCF361"/>
      <c r="FCG361"/>
      <c r="FCH361"/>
      <c r="FCI361"/>
      <c r="FCJ361"/>
      <c r="FCK361"/>
      <c r="FCL361"/>
      <c r="FCM361"/>
      <c r="FCN361"/>
      <c r="FCO361"/>
      <c r="FCP361"/>
      <c r="FCQ361"/>
      <c r="FCR361"/>
      <c r="FCS361"/>
      <c r="FCT361"/>
      <c r="FCU361"/>
      <c r="FCV361"/>
      <c r="FCW361"/>
      <c r="FCX361"/>
      <c r="FCY361"/>
      <c r="FCZ361"/>
      <c r="FDA361"/>
      <c r="FDB361"/>
      <c r="FDC361"/>
      <c r="FDD361"/>
      <c r="FDE361"/>
      <c r="FDF361"/>
      <c r="FDG361"/>
      <c r="FDH361"/>
      <c r="FDI361"/>
      <c r="FDJ361"/>
      <c r="FDK361"/>
      <c r="FDL361"/>
      <c r="FDM361"/>
      <c r="FDN361"/>
      <c r="FDO361"/>
      <c r="FDP361"/>
      <c r="FDQ361"/>
      <c r="FDR361"/>
      <c r="FDS361"/>
      <c r="FDT361"/>
      <c r="FDU361"/>
      <c r="FDV361"/>
      <c r="FDW361"/>
      <c r="FDX361"/>
      <c r="FDY361"/>
      <c r="FDZ361"/>
      <c r="FEA361"/>
      <c r="FEB361"/>
      <c r="FEC361"/>
      <c r="FED361"/>
      <c r="FEE361"/>
      <c r="FEF361"/>
      <c r="FEG361"/>
      <c r="FEH361"/>
      <c r="FEI361"/>
      <c r="FEJ361"/>
      <c r="FEK361"/>
      <c r="FEL361"/>
      <c r="FEM361"/>
      <c r="FEN361"/>
      <c r="FEO361"/>
      <c r="FEP361"/>
      <c r="FEQ361"/>
      <c r="FER361"/>
      <c r="FES361"/>
      <c r="FET361"/>
      <c r="FEU361"/>
      <c r="FEV361"/>
      <c r="FEW361"/>
      <c r="FEX361"/>
      <c r="FEY361"/>
      <c r="FEZ361"/>
      <c r="FFA361"/>
      <c r="FFB361"/>
      <c r="FFC361"/>
      <c r="FFD361"/>
      <c r="FFE361"/>
      <c r="FFF361"/>
      <c r="FFG361"/>
      <c r="FFH361"/>
      <c r="FFI361"/>
      <c r="FFJ361"/>
      <c r="FFK361"/>
      <c r="FFL361"/>
      <c r="FFM361"/>
      <c r="FFN361"/>
      <c r="FFO361"/>
      <c r="FFP361"/>
      <c r="FFQ361"/>
      <c r="FFR361"/>
      <c r="FFS361"/>
      <c r="FFT361"/>
      <c r="FFU361"/>
      <c r="FFV361"/>
      <c r="FFW361"/>
      <c r="FFX361"/>
      <c r="FFY361"/>
      <c r="FFZ361"/>
      <c r="FGA361"/>
      <c r="FGB361"/>
      <c r="FGC361"/>
      <c r="FGD361"/>
      <c r="FGE361"/>
      <c r="FGF361"/>
      <c r="FGG361"/>
      <c r="FGH361"/>
      <c r="FGI361"/>
      <c r="FGJ361"/>
      <c r="FGK361"/>
      <c r="FGL361"/>
      <c r="FGM361"/>
      <c r="FGN361"/>
      <c r="FGO361"/>
      <c r="FGP361"/>
      <c r="FGQ361"/>
      <c r="FGR361"/>
      <c r="FGS361"/>
      <c r="FGT361"/>
      <c r="FGU361"/>
      <c r="FGV361"/>
      <c r="FGW361"/>
      <c r="FGX361"/>
      <c r="FGY361"/>
      <c r="FGZ361"/>
      <c r="FHA361"/>
      <c r="FHB361"/>
      <c r="FHC361"/>
      <c r="FHD361"/>
      <c r="FHE361"/>
      <c r="FHF361"/>
      <c r="FHG361"/>
      <c r="FHH361"/>
      <c r="FHI361"/>
      <c r="FHJ361"/>
      <c r="FHK361"/>
      <c r="FHL361"/>
      <c r="FHM361"/>
      <c r="FHN361"/>
      <c r="FHO361"/>
      <c r="FHP361"/>
      <c r="FHQ361"/>
      <c r="FHR361"/>
      <c r="FHS361"/>
      <c r="FHT361"/>
      <c r="FHU361"/>
      <c r="FHV361"/>
      <c r="FHW361"/>
      <c r="FHX361"/>
      <c r="FHY361"/>
      <c r="FHZ361"/>
      <c r="FIA361"/>
      <c r="FIB361"/>
      <c r="FIC361"/>
      <c r="FID361"/>
      <c r="FIE361"/>
      <c r="FIF361"/>
      <c r="FIG361"/>
      <c r="FIH361"/>
      <c r="FII361"/>
      <c r="FIJ361"/>
      <c r="FIK361"/>
      <c r="FIL361"/>
      <c r="FIM361"/>
      <c r="FIN361"/>
      <c r="FIO361"/>
      <c r="FIP361"/>
      <c r="FIQ361"/>
      <c r="FIR361"/>
      <c r="FIS361"/>
      <c r="FIT361"/>
      <c r="FIU361"/>
      <c r="FIV361"/>
      <c r="FIW361"/>
      <c r="FIX361"/>
      <c r="FIY361"/>
      <c r="FIZ361"/>
      <c r="FJA361"/>
      <c r="FJB361"/>
      <c r="FJC361"/>
      <c r="FJD361"/>
      <c r="FJE361"/>
      <c r="FJF361"/>
      <c r="FJG361"/>
      <c r="FJH361"/>
      <c r="FJI361"/>
      <c r="FJJ361"/>
      <c r="FJK361"/>
      <c r="FJL361"/>
      <c r="FJM361"/>
      <c r="FJN361"/>
      <c r="FJO361"/>
      <c r="FJP361"/>
      <c r="FJQ361"/>
      <c r="FJR361"/>
      <c r="FJS361"/>
      <c r="FJT361"/>
      <c r="FJU361"/>
      <c r="FJV361"/>
      <c r="FJW361"/>
      <c r="FJX361"/>
      <c r="FJY361"/>
      <c r="FJZ361"/>
      <c r="FKA361"/>
      <c r="FKB361"/>
      <c r="FKC361"/>
      <c r="FKD361"/>
      <c r="FKE361"/>
      <c r="FKF361"/>
      <c r="FKG361"/>
      <c r="FKH361"/>
      <c r="FKI361"/>
      <c r="FKJ361"/>
      <c r="FKK361"/>
      <c r="FKL361"/>
      <c r="FKM361"/>
      <c r="FKN361"/>
      <c r="FKO361"/>
      <c r="FKP361"/>
      <c r="FKQ361"/>
      <c r="FKR361"/>
      <c r="FKS361"/>
      <c r="FKT361"/>
      <c r="FKU361"/>
      <c r="FKV361"/>
      <c r="FKW361"/>
      <c r="FKX361"/>
      <c r="FKY361"/>
      <c r="FKZ361"/>
      <c r="FLA361"/>
      <c r="FLB361"/>
      <c r="FLC361"/>
      <c r="FLD361"/>
      <c r="FLE361"/>
      <c r="FLF361"/>
      <c r="FLG361"/>
      <c r="FLH361"/>
      <c r="FLI361"/>
      <c r="FLJ361"/>
      <c r="FLK361"/>
      <c r="FLL361"/>
      <c r="FLM361"/>
      <c r="FLN361"/>
      <c r="FLO361"/>
      <c r="FLP361"/>
      <c r="FLQ361"/>
      <c r="FLR361"/>
      <c r="FLS361"/>
      <c r="FLT361"/>
      <c r="FLU361"/>
      <c r="FLV361"/>
      <c r="FLW361"/>
      <c r="FLX361"/>
      <c r="FLY361"/>
      <c r="FLZ361"/>
      <c r="FMA361"/>
      <c r="FMB361"/>
      <c r="FMC361"/>
      <c r="FMD361"/>
      <c r="FME361"/>
      <c r="FMF361"/>
      <c r="FMG361"/>
      <c r="FMH361"/>
      <c r="FMI361"/>
      <c r="FMJ361"/>
      <c r="FMK361"/>
      <c r="FML361"/>
      <c r="FMM361"/>
      <c r="FMN361"/>
      <c r="FMO361"/>
      <c r="FMP361"/>
      <c r="FMQ361"/>
      <c r="FMR361"/>
      <c r="FMS361"/>
      <c r="FMT361"/>
      <c r="FMU361"/>
      <c r="FMV361"/>
      <c r="FMW361"/>
      <c r="FMX361"/>
      <c r="FMY361"/>
      <c r="FMZ361"/>
      <c r="FNA361"/>
      <c r="FNB361"/>
      <c r="FNC361"/>
      <c r="FND361"/>
      <c r="FNE361"/>
      <c r="FNF361"/>
      <c r="FNG361"/>
      <c r="FNH361"/>
      <c r="FNI361"/>
      <c r="FNJ361"/>
      <c r="FNK361"/>
      <c r="FNL361"/>
      <c r="FNM361"/>
      <c r="FNN361"/>
      <c r="FNO361"/>
      <c r="FNP361"/>
      <c r="FNQ361"/>
      <c r="FNR361"/>
      <c r="FNS361"/>
      <c r="FNT361"/>
      <c r="FNU361"/>
      <c r="FNV361"/>
      <c r="FNW361"/>
      <c r="FNX361"/>
      <c r="FNY361"/>
      <c r="FNZ361"/>
      <c r="FOA361"/>
      <c r="FOB361"/>
      <c r="FOC361"/>
      <c r="FOD361"/>
      <c r="FOE361"/>
      <c r="FOF361"/>
      <c r="FOG361"/>
      <c r="FOH361"/>
      <c r="FOI361"/>
      <c r="FOJ361"/>
      <c r="FOK361"/>
      <c r="FOL361"/>
      <c r="FOM361"/>
      <c r="FON361"/>
      <c r="FOO361"/>
      <c r="FOP361"/>
      <c r="FOQ361"/>
      <c r="FOR361"/>
      <c r="FOS361"/>
      <c r="FOT361"/>
      <c r="FOU361"/>
      <c r="FOV361"/>
      <c r="FOW361"/>
      <c r="FOX361"/>
      <c r="FOY361"/>
      <c r="FOZ361"/>
      <c r="FPA361"/>
      <c r="FPB361"/>
      <c r="FPC361"/>
      <c r="FPD361"/>
      <c r="FPE361"/>
      <c r="FPF361"/>
      <c r="FPG361"/>
      <c r="FPH361"/>
      <c r="FPI361"/>
      <c r="FPJ361"/>
      <c r="FPK361"/>
      <c r="FPL361"/>
      <c r="FPM361"/>
      <c r="FPN361"/>
      <c r="FPO361"/>
      <c r="FPP361"/>
      <c r="FPQ361"/>
      <c r="FPR361"/>
      <c r="FPS361"/>
      <c r="FPT361"/>
      <c r="FPU361"/>
      <c r="FPV361"/>
      <c r="FPW361"/>
      <c r="FPX361"/>
      <c r="FPY361"/>
      <c r="FPZ361"/>
      <c r="FQA361"/>
      <c r="FQB361"/>
      <c r="FQC361"/>
      <c r="FQD361"/>
      <c r="FQE361"/>
      <c r="FQF361"/>
      <c r="FQG361"/>
      <c r="FQH361"/>
      <c r="FQI361"/>
      <c r="FQJ361"/>
      <c r="FQK361"/>
      <c r="FQL361"/>
      <c r="FQM361"/>
      <c r="FQN361"/>
      <c r="FQO361"/>
      <c r="FQP361"/>
      <c r="FQQ361"/>
      <c r="FQR361"/>
      <c r="FQS361"/>
      <c r="FQT361"/>
      <c r="FQU361"/>
      <c r="FQV361"/>
      <c r="FQW361"/>
      <c r="FQX361"/>
      <c r="FQY361"/>
      <c r="FQZ361"/>
      <c r="FRA361"/>
      <c r="FRB361"/>
      <c r="FRC361"/>
      <c r="FRD361"/>
      <c r="FRE361"/>
      <c r="FRF361"/>
      <c r="FRG361"/>
      <c r="FRH361"/>
      <c r="FRI361"/>
      <c r="FRJ361"/>
      <c r="FRK361"/>
      <c r="FRL361"/>
      <c r="FRM361"/>
      <c r="FRN361"/>
      <c r="FRO361"/>
      <c r="FRP361"/>
      <c r="FRQ361"/>
      <c r="FRR361"/>
      <c r="FRS361"/>
      <c r="FRT361"/>
      <c r="FRU361"/>
      <c r="FRV361"/>
      <c r="FRW361"/>
      <c r="FRX361"/>
      <c r="FRY361"/>
      <c r="FRZ361"/>
      <c r="FSA361"/>
      <c r="FSB361"/>
      <c r="FSC361"/>
      <c r="FSD361"/>
      <c r="FSE361"/>
      <c r="FSF361"/>
      <c r="FSG361"/>
      <c r="FSH361"/>
      <c r="FSI361"/>
      <c r="FSJ361"/>
      <c r="FSK361"/>
      <c r="FSL361"/>
      <c r="FSM361"/>
      <c r="FSN361"/>
      <c r="FSO361"/>
      <c r="FSP361"/>
      <c r="FSQ361"/>
      <c r="FSR361"/>
      <c r="FSS361"/>
      <c r="FST361"/>
      <c r="FSU361"/>
      <c r="FSV361"/>
      <c r="FSW361"/>
      <c r="FSX361"/>
      <c r="FSY361"/>
      <c r="FSZ361"/>
      <c r="FTA361"/>
      <c r="FTB361"/>
      <c r="FTC361"/>
      <c r="FTD361"/>
      <c r="FTE361"/>
      <c r="FTF361"/>
      <c r="FTG361"/>
      <c r="FTH361"/>
      <c r="FTI361"/>
      <c r="FTJ361"/>
      <c r="FTK361"/>
      <c r="FTL361"/>
      <c r="FTM361"/>
      <c r="FTN361"/>
      <c r="FTO361"/>
      <c r="FTP361"/>
      <c r="FTQ361"/>
      <c r="FTR361"/>
      <c r="FTS361"/>
      <c r="FTT361"/>
      <c r="FTU361"/>
      <c r="FTV361"/>
      <c r="FTW361"/>
      <c r="FTX361"/>
      <c r="FTY361"/>
      <c r="FTZ361"/>
      <c r="FUA361"/>
      <c r="FUB361"/>
      <c r="FUC361"/>
      <c r="FUD361"/>
      <c r="FUE361"/>
      <c r="FUF361"/>
      <c r="FUG361"/>
      <c r="FUH361"/>
      <c r="FUI361"/>
      <c r="FUJ361"/>
      <c r="FUK361"/>
      <c r="FUL361"/>
      <c r="FUM361"/>
      <c r="FUN361"/>
      <c r="FUO361"/>
      <c r="FUP361"/>
      <c r="FUQ361"/>
      <c r="FUR361"/>
      <c r="FUS361"/>
      <c r="FUT361"/>
      <c r="FUU361"/>
      <c r="FUV361"/>
      <c r="FUW361"/>
      <c r="FUX361"/>
      <c r="FUY361"/>
      <c r="FUZ361"/>
      <c r="FVA361"/>
      <c r="FVB361"/>
      <c r="FVC361"/>
      <c r="FVD361"/>
      <c r="FVE361"/>
      <c r="FVF361"/>
      <c r="FVG361"/>
      <c r="FVH361"/>
      <c r="FVI361"/>
      <c r="FVJ361"/>
      <c r="FVK361"/>
      <c r="FVL361"/>
      <c r="FVM361"/>
      <c r="FVN361"/>
      <c r="FVO361"/>
      <c r="FVP361"/>
      <c r="FVQ361"/>
      <c r="FVR361"/>
      <c r="FVS361"/>
      <c r="FVT361"/>
      <c r="FVU361"/>
      <c r="FVV361"/>
      <c r="FVW361"/>
      <c r="FVX361"/>
      <c r="FVY361"/>
      <c r="FVZ361"/>
      <c r="FWA361"/>
      <c r="FWB361"/>
      <c r="FWC361"/>
      <c r="FWD361"/>
      <c r="FWE361"/>
      <c r="FWF361"/>
      <c r="FWG361"/>
      <c r="FWH361"/>
      <c r="FWI361"/>
      <c r="FWJ361"/>
      <c r="FWK361"/>
      <c r="FWL361"/>
      <c r="FWM361"/>
      <c r="FWN361"/>
      <c r="FWO361"/>
      <c r="FWP361"/>
      <c r="FWQ361"/>
      <c r="FWR361"/>
      <c r="FWS361"/>
      <c r="FWT361"/>
      <c r="FWU361"/>
      <c r="FWV361"/>
      <c r="FWW361"/>
      <c r="FWX361"/>
      <c r="FWY361"/>
      <c r="FWZ361"/>
      <c r="FXA361"/>
      <c r="FXB361"/>
      <c r="FXC361"/>
      <c r="FXD361"/>
      <c r="FXE361"/>
      <c r="FXF361"/>
      <c r="FXG361"/>
      <c r="FXH361"/>
      <c r="FXI361"/>
      <c r="FXJ361"/>
      <c r="FXK361"/>
      <c r="FXL361"/>
      <c r="FXM361"/>
      <c r="FXN361"/>
      <c r="FXO361"/>
      <c r="FXP361"/>
      <c r="FXQ361"/>
      <c r="FXR361"/>
      <c r="FXS361"/>
      <c r="FXT361"/>
      <c r="FXU361"/>
      <c r="FXV361"/>
      <c r="FXW361"/>
      <c r="FXX361"/>
      <c r="FXY361"/>
      <c r="FXZ361"/>
      <c r="FYA361"/>
      <c r="FYB361"/>
      <c r="FYC361"/>
      <c r="FYD361"/>
      <c r="FYE361"/>
      <c r="FYF361"/>
      <c r="FYG361"/>
      <c r="FYH361"/>
      <c r="FYI361"/>
      <c r="FYJ361"/>
      <c r="FYK361"/>
      <c r="FYL361"/>
      <c r="FYM361"/>
      <c r="FYN361"/>
      <c r="FYO361"/>
      <c r="FYP361"/>
      <c r="FYQ361"/>
      <c r="FYR361"/>
      <c r="FYS361"/>
      <c r="FYT361"/>
      <c r="FYU361"/>
      <c r="FYV361"/>
      <c r="FYW361"/>
      <c r="FYX361"/>
      <c r="FYY361"/>
      <c r="FYZ361"/>
      <c r="FZA361"/>
      <c r="FZB361"/>
      <c r="FZC361"/>
      <c r="FZD361"/>
      <c r="FZE361"/>
      <c r="FZF361"/>
      <c r="FZG361"/>
      <c r="FZH361"/>
      <c r="FZI361"/>
      <c r="FZJ361"/>
      <c r="FZK361"/>
      <c r="FZL361"/>
      <c r="FZM361"/>
      <c r="FZN361"/>
      <c r="FZO361"/>
      <c r="FZP361"/>
      <c r="FZQ361"/>
      <c r="FZR361"/>
      <c r="FZS361"/>
      <c r="FZT361"/>
      <c r="FZU361"/>
      <c r="FZV361"/>
      <c r="FZW361"/>
      <c r="FZX361"/>
      <c r="FZY361"/>
      <c r="FZZ361"/>
      <c r="GAA361"/>
      <c r="GAB361"/>
      <c r="GAC361"/>
      <c r="GAD361"/>
      <c r="GAE361"/>
      <c r="GAF361"/>
      <c r="GAG361"/>
      <c r="GAH361"/>
      <c r="GAI361"/>
      <c r="GAJ361"/>
      <c r="GAK361"/>
      <c r="GAL361"/>
      <c r="GAM361"/>
      <c r="GAN361"/>
      <c r="GAO361"/>
      <c r="GAP361"/>
      <c r="GAQ361"/>
      <c r="GAR361"/>
      <c r="GAS361"/>
      <c r="GAT361"/>
      <c r="GAU361"/>
      <c r="GAV361"/>
      <c r="GAW361"/>
      <c r="GAX361"/>
      <c r="GAY361"/>
      <c r="GAZ361"/>
      <c r="GBA361"/>
      <c r="GBB361"/>
      <c r="GBC361"/>
      <c r="GBD361"/>
      <c r="GBE361"/>
      <c r="GBF361"/>
      <c r="GBG361"/>
      <c r="GBH361"/>
      <c r="GBI361"/>
      <c r="GBJ361"/>
      <c r="GBK361"/>
      <c r="GBL361"/>
      <c r="GBM361"/>
      <c r="GBN361"/>
      <c r="GBO361"/>
      <c r="GBP361"/>
      <c r="GBQ361"/>
      <c r="GBR361"/>
      <c r="GBS361"/>
      <c r="GBT361"/>
      <c r="GBU361"/>
      <c r="GBV361"/>
      <c r="GBW361"/>
      <c r="GBX361"/>
      <c r="GBY361"/>
      <c r="GBZ361"/>
      <c r="GCA361"/>
      <c r="GCB361"/>
      <c r="GCC361"/>
      <c r="GCD361"/>
      <c r="GCE361"/>
      <c r="GCF361"/>
      <c r="GCG361"/>
      <c r="GCH361"/>
      <c r="GCI361"/>
      <c r="GCJ361"/>
      <c r="GCK361"/>
      <c r="GCL361"/>
      <c r="GCM361"/>
      <c r="GCN361"/>
      <c r="GCO361"/>
      <c r="GCP361"/>
      <c r="GCQ361"/>
      <c r="GCR361"/>
      <c r="GCS361"/>
      <c r="GCT361"/>
      <c r="GCU361"/>
      <c r="GCV361"/>
      <c r="GCW361"/>
      <c r="GCX361"/>
      <c r="GCY361"/>
      <c r="GCZ361"/>
      <c r="GDA361"/>
      <c r="GDB361"/>
      <c r="GDC361"/>
      <c r="GDD361"/>
      <c r="GDE361"/>
      <c r="GDF361"/>
      <c r="GDG361"/>
      <c r="GDH361"/>
      <c r="GDI361"/>
      <c r="GDJ361"/>
      <c r="GDK361"/>
      <c r="GDL361"/>
      <c r="GDM361"/>
      <c r="GDN361"/>
      <c r="GDO361"/>
      <c r="GDP361"/>
      <c r="GDQ361"/>
      <c r="GDR361"/>
      <c r="GDS361"/>
      <c r="GDT361"/>
      <c r="GDU361"/>
      <c r="GDV361"/>
      <c r="GDW361"/>
      <c r="GDX361"/>
      <c r="GDY361"/>
      <c r="GDZ361"/>
      <c r="GEA361"/>
      <c r="GEB361"/>
      <c r="GEC361"/>
      <c r="GED361"/>
      <c r="GEE361"/>
      <c r="GEF361"/>
      <c r="GEG361"/>
      <c r="GEH361"/>
      <c r="GEI361"/>
      <c r="GEJ361"/>
      <c r="GEK361"/>
      <c r="GEL361"/>
      <c r="GEM361"/>
      <c r="GEN361"/>
      <c r="GEO361"/>
      <c r="GEP361"/>
      <c r="GEQ361"/>
      <c r="GER361"/>
      <c r="GES361"/>
      <c r="GET361"/>
      <c r="GEU361"/>
      <c r="GEV361"/>
      <c r="GEW361"/>
      <c r="GEX361"/>
      <c r="GEY361"/>
      <c r="GEZ361"/>
      <c r="GFA361"/>
      <c r="GFB361"/>
      <c r="GFC361"/>
      <c r="GFD361"/>
      <c r="GFE361"/>
      <c r="GFF361"/>
      <c r="GFG361"/>
      <c r="GFH361"/>
      <c r="GFI361"/>
      <c r="GFJ361"/>
      <c r="GFK361"/>
      <c r="GFL361"/>
      <c r="GFM361"/>
      <c r="GFN361"/>
      <c r="GFO361"/>
      <c r="GFP361"/>
      <c r="GFQ361"/>
      <c r="GFR361"/>
      <c r="GFS361"/>
      <c r="GFT361"/>
      <c r="GFU361"/>
      <c r="GFV361"/>
      <c r="GFW361"/>
      <c r="GFX361"/>
      <c r="GFY361"/>
      <c r="GFZ361"/>
      <c r="GGA361"/>
      <c r="GGB361"/>
      <c r="GGC361"/>
      <c r="GGD361"/>
      <c r="GGE361"/>
      <c r="GGF361"/>
      <c r="GGG361"/>
      <c r="GGH361"/>
      <c r="GGI361"/>
      <c r="GGJ361"/>
      <c r="GGK361"/>
      <c r="GGL361"/>
      <c r="GGM361"/>
      <c r="GGN361"/>
      <c r="GGO361"/>
      <c r="GGP361"/>
      <c r="GGQ361"/>
      <c r="GGR361"/>
      <c r="GGS361"/>
      <c r="GGT361"/>
      <c r="GGU361"/>
      <c r="GGV361"/>
      <c r="GGW361"/>
      <c r="GGX361"/>
      <c r="GGY361"/>
      <c r="GGZ361"/>
      <c r="GHA361"/>
      <c r="GHB361"/>
      <c r="GHC361"/>
      <c r="GHD361"/>
      <c r="GHE361"/>
      <c r="GHF361"/>
      <c r="GHG361"/>
      <c r="GHH361"/>
      <c r="GHI361"/>
      <c r="GHJ361"/>
      <c r="GHK361"/>
      <c r="GHL361"/>
      <c r="GHM361"/>
      <c r="GHN361"/>
      <c r="GHO361"/>
      <c r="GHP361"/>
      <c r="GHQ361"/>
      <c r="GHR361"/>
      <c r="GHS361"/>
      <c r="GHT361"/>
      <c r="GHU361"/>
      <c r="GHV361"/>
      <c r="GHW361"/>
      <c r="GHX361"/>
      <c r="GHY361"/>
      <c r="GHZ361"/>
      <c r="GIA361"/>
      <c r="GIB361"/>
      <c r="GIC361"/>
      <c r="GID361"/>
      <c r="GIE361"/>
      <c r="GIF361"/>
      <c r="GIG361"/>
      <c r="GIH361"/>
      <c r="GII361"/>
      <c r="GIJ361"/>
      <c r="GIK361"/>
      <c r="GIL361"/>
      <c r="GIM361"/>
      <c r="GIN361"/>
      <c r="GIO361"/>
      <c r="GIP361"/>
      <c r="GIQ361"/>
      <c r="GIR361"/>
      <c r="GIS361"/>
      <c r="GIT361"/>
      <c r="GIU361"/>
      <c r="GIV361"/>
      <c r="GIW361"/>
      <c r="GIX361"/>
      <c r="GIY361"/>
      <c r="GIZ361"/>
      <c r="GJA361"/>
      <c r="GJB361"/>
      <c r="GJC361"/>
      <c r="GJD361"/>
      <c r="GJE361"/>
      <c r="GJF361"/>
      <c r="GJG361"/>
      <c r="GJH361"/>
      <c r="GJI361"/>
      <c r="GJJ361"/>
      <c r="GJK361"/>
      <c r="GJL361"/>
      <c r="GJM361"/>
      <c r="GJN361"/>
      <c r="GJO361"/>
      <c r="GJP361"/>
      <c r="GJQ361"/>
      <c r="GJR361"/>
      <c r="GJS361"/>
      <c r="GJT361"/>
      <c r="GJU361"/>
      <c r="GJV361"/>
      <c r="GJW361"/>
      <c r="GJX361"/>
      <c r="GJY361"/>
      <c r="GJZ361"/>
      <c r="GKA361"/>
      <c r="GKB361"/>
      <c r="GKC361"/>
      <c r="GKD361"/>
      <c r="GKE361"/>
      <c r="GKF361"/>
      <c r="GKG361"/>
      <c r="GKH361"/>
      <c r="GKI361"/>
      <c r="GKJ361"/>
      <c r="GKK361"/>
      <c r="GKL361"/>
      <c r="GKM361"/>
      <c r="GKN361"/>
      <c r="GKO361"/>
      <c r="GKP361"/>
      <c r="GKQ361"/>
      <c r="GKR361"/>
      <c r="GKS361"/>
      <c r="GKT361"/>
      <c r="GKU361"/>
      <c r="GKV361"/>
      <c r="GKW361"/>
      <c r="GKX361"/>
      <c r="GKY361"/>
      <c r="GKZ361"/>
      <c r="GLA361"/>
      <c r="GLB361"/>
      <c r="GLC361"/>
      <c r="GLD361"/>
      <c r="GLE361"/>
      <c r="GLF361"/>
      <c r="GLG361"/>
      <c r="GLH361"/>
      <c r="GLI361"/>
      <c r="GLJ361"/>
      <c r="GLK361"/>
      <c r="GLL361"/>
      <c r="GLM361"/>
      <c r="GLN361"/>
      <c r="GLO361"/>
      <c r="GLP361"/>
      <c r="GLQ361"/>
      <c r="GLR361"/>
      <c r="GLS361"/>
      <c r="GLT361"/>
      <c r="GLU361"/>
      <c r="GLV361"/>
      <c r="GLW361"/>
      <c r="GLX361"/>
      <c r="GLY361"/>
      <c r="GLZ361"/>
      <c r="GMA361"/>
      <c r="GMB361"/>
      <c r="GMC361"/>
      <c r="GMD361"/>
      <c r="GME361"/>
      <c r="GMF361"/>
      <c r="GMG361"/>
      <c r="GMH361"/>
      <c r="GMI361"/>
      <c r="GMJ361"/>
      <c r="GMK361"/>
      <c r="GML361"/>
      <c r="GMM361"/>
      <c r="GMN361"/>
      <c r="GMO361"/>
      <c r="GMP361"/>
      <c r="GMQ361"/>
      <c r="GMR361"/>
      <c r="GMS361"/>
      <c r="GMT361"/>
      <c r="GMU361"/>
      <c r="GMV361"/>
      <c r="GMW361"/>
      <c r="GMX361"/>
      <c r="GMY361"/>
      <c r="GMZ361"/>
      <c r="GNA361"/>
      <c r="GNB361"/>
      <c r="GNC361"/>
      <c r="GND361"/>
      <c r="GNE361"/>
      <c r="GNF361"/>
      <c r="GNG361"/>
      <c r="GNH361"/>
      <c r="GNI361"/>
      <c r="GNJ361"/>
      <c r="GNK361"/>
      <c r="GNL361"/>
      <c r="GNM361"/>
      <c r="GNN361"/>
      <c r="GNO361"/>
      <c r="GNP361"/>
      <c r="GNQ361"/>
      <c r="GNR361"/>
      <c r="GNS361"/>
      <c r="GNT361"/>
      <c r="GNU361"/>
      <c r="GNV361"/>
      <c r="GNW361"/>
      <c r="GNX361"/>
      <c r="GNY361"/>
      <c r="GNZ361"/>
      <c r="GOA361"/>
      <c r="GOB361"/>
      <c r="GOC361"/>
      <c r="GOD361"/>
      <c r="GOE361"/>
      <c r="GOF361"/>
      <c r="GOG361"/>
      <c r="GOH361"/>
      <c r="GOI361"/>
      <c r="GOJ361"/>
      <c r="GOK361"/>
      <c r="GOL361"/>
      <c r="GOM361"/>
      <c r="GON361"/>
      <c r="GOO361"/>
      <c r="GOP361"/>
      <c r="GOQ361"/>
      <c r="GOR361"/>
      <c r="GOS361"/>
      <c r="GOT361"/>
      <c r="GOU361"/>
      <c r="GOV361"/>
      <c r="GOW361"/>
      <c r="GOX361"/>
      <c r="GOY361"/>
      <c r="GOZ361"/>
      <c r="GPA361"/>
      <c r="GPB361"/>
      <c r="GPC361"/>
      <c r="GPD361"/>
      <c r="GPE361"/>
      <c r="GPF361"/>
      <c r="GPG361"/>
      <c r="GPH361"/>
      <c r="GPI361"/>
      <c r="GPJ361"/>
      <c r="GPK361"/>
      <c r="GPL361"/>
      <c r="GPM361"/>
      <c r="GPN361"/>
      <c r="GPO361"/>
      <c r="GPP361"/>
      <c r="GPQ361"/>
      <c r="GPR361"/>
      <c r="GPS361"/>
      <c r="GPT361"/>
      <c r="GPU361"/>
      <c r="GPV361"/>
      <c r="GPW361"/>
      <c r="GPX361"/>
      <c r="GPY361"/>
      <c r="GPZ361"/>
      <c r="GQA361"/>
      <c r="GQB361"/>
      <c r="GQC361"/>
      <c r="GQD361"/>
      <c r="GQE361"/>
      <c r="GQF361"/>
      <c r="GQG361"/>
      <c r="GQH361"/>
      <c r="GQI361"/>
      <c r="GQJ361"/>
      <c r="GQK361"/>
      <c r="GQL361"/>
      <c r="GQM361"/>
      <c r="GQN361"/>
      <c r="GQO361"/>
      <c r="GQP361"/>
      <c r="GQQ361"/>
      <c r="GQR361"/>
      <c r="GQS361"/>
      <c r="GQT361"/>
      <c r="GQU361"/>
      <c r="GQV361"/>
      <c r="GQW361"/>
      <c r="GQX361"/>
      <c r="GQY361"/>
      <c r="GQZ361"/>
      <c r="GRA361"/>
      <c r="GRB361"/>
      <c r="GRC361"/>
      <c r="GRD361"/>
      <c r="GRE361"/>
      <c r="GRF361"/>
      <c r="GRG361"/>
      <c r="GRH361"/>
      <c r="GRI361"/>
      <c r="GRJ361"/>
      <c r="GRK361"/>
      <c r="GRL361"/>
      <c r="GRM361"/>
      <c r="GRN361"/>
      <c r="GRO361"/>
      <c r="GRP361"/>
      <c r="GRQ361"/>
      <c r="GRR361"/>
      <c r="GRS361"/>
      <c r="GRT361"/>
      <c r="GRU361"/>
      <c r="GRV361"/>
      <c r="GRW361"/>
      <c r="GRX361"/>
      <c r="GRY361"/>
      <c r="GRZ361"/>
      <c r="GSA361"/>
      <c r="GSB361"/>
      <c r="GSC361"/>
      <c r="GSD361"/>
      <c r="GSE361"/>
      <c r="GSF361"/>
      <c r="GSG361"/>
      <c r="GSH361"/>
      <c r="GSI361"/>
      <c r="GSJ361"/>
      <c r="GSK361"/>
      <c r="GSL361"/>
      <c r="GSM361"/>
      <c r="GSN361"/>
      <c r="GSO361"/>
      <c r="GSP361"/>
      <c r="GSQ361"/>
      <c r="GSR361"/>
      <c r="GSS361"/>
      <c r="GST361"/>
      <c r="GSU361"/>
      <c r="GSV361"/>
      <c r="GSW361"/>
      <c r="GSX361"/>
      <c r="GSY361"/>
      <c r="GSZ361"/>
      <c r="GTA361"/>
      <c r="GTB361"/>
      <c r="GTC361"/>
      <c r="GTD361"/>
      <c r="GTE361"/>
      <c r="GTF361"/>
      <c r="GTG361"/>
      <c r="GTH361"/>
      <c r="GTI361"/>
      <c r="GTJ361"/>
      <c r="GTK361"/>
      <c r="GTL361"/>
      <c r="GTM361"/>
      <c r="GTN361"/>
      <c r="GTO361"/>
      <c r="GTP361"/>
      <c r="GTQ361"/>
      <c r="GTR361"/>
      <c r="GTS361"/>
      <c r="GTT361"/>
      <c r="GTU361"/>
      <c r="GTV361"/>
      <c r="GTW361"/>
      <c r="GTX361"/>
      <c r="GTY361"/>
      <c r="GTZ361"/>
      <c r="GUA361"/>
      <c r="GUB361"/>
      <c r="GUC361"/>
      <c r="GUD361"/>
      <c r="GUE361"/>
      <c r="GUF361"/>
      <c r="GUG361"/>
      <c r="GUH361"/>
      <c r="GUI361"/>
      <c r="GUJ361"/>
      <c r="GUK361"/>
      <c r="GUL361"/>
      <c r="GUM361"/>
      <c r="GUN361"/>
      <c r="GUO361"/>
      <c r="GUP361"/>
      <c r="GUQ361"/>
      <c r="GUR361"/>
      <c r="GUS361"/>
      <c r="GUT361"/>
      <c r="GUU361"/>
      <c r="GUV361"/>
      <c r="GUW361"/>
      <c r="GUX361"/>
      <c r="GUY361"/>
      <c r="GUZ361"/>
      <c r="GVA361"/>
      <c r="GVB361"/>
      <c r="GVC361"/>
      <c r="GVD361"/>
      <c r="GVE361"/>
      <c r="GVF361"/>
      <c r="GVG361"/>
      <c r="GVH361"/>
      <c r="GVI361"/>
      <c r="GVJ361"/>
      <c r="GVK361"/>
      <c r="GVL361"/>
      <c r="GVM361"/>
      <c r="GVN361"/>
      <c r="GVO361"/>
      <c r="GVP361"/>
      <c r="GVQ361"/>
      <c r="GVR361"/>
      <c r="GVS361"/>
      <c r="GVT361"/>
      <c r="GVU361"/>
      <c r="GVV361"/>
      <c r="GVW361"/>
      <c r="GVX361"/>
      <c r="GVY361"/>
      <c r="GVZ361"/>
      <c r="GWA361"/>
      <c r="GWB361"/>
      <c r="GWC361"/>
      <c r="GWD361"/>
      <c r="GWE361"/>
      <c r="GWF361"/>
      <c r="GWG361"/>
      <c r="GWH361"/>
      <c r="GWI361"/>
      <c r="GWJ361"/>
      <c r="GWK361"/>
      <c r="GWL361"/>
      <c r="GWM361"/>
      <c r="GWN361"/>
      <c r="GWO361"/>
      <c r="GWP361"/>
      <c r="GWQ361"/>
      <c r="GWR361"/>
      <c r="GWS361"/>
      <c r="GWT361"/>
      <c r="GWU361"/>
      <c r="GWV361"/>
      <c r="GWW361"/>
      <c r="GWX361"/>
      <c r="GWY361"/>
      <c r="GWZ361"/>
      <c r="GXA361"/>
      <c r="GXB361"/>
      <c r="GXC361"/>
      <c r="GXD361"/>
      <c r="GXE361"/>
      <c r="GXF361"/>
      <c r="GXG361"/>
      <c r="GXH361"/>
      <c r="GXI361"/>
      <c r="GXJ361"/>
      <c r="GXK361"/>
      <c r="GXL361"/>
      <c r="GXM361"/>
      <c r="GXN361"/>
      <c r="GXO361"/>
      <c r="GXP361"/>
      <c r="GXQ361"/>
      <c r="GXR361"/>
      <c r="GXS361"/>
      <c r="GXT361"/>
      <c r="GXU361"/>
      <c r="GXV361"/>
      <c r="GXW361"/>
      <c r="GXX361"/>
      <c r="GXY361"/>
      <c r="GXZ361"/>
      <c r="GYA361"/>
      <c r="GYB361"/>
      <c r="GYC361"/>
      <c r="GYD361"/>
      <c r="GYE361"/>
      <c r="GYF361"/>
      <c r="GYG361"/>
      <c r="GYH361"/>
      <c r="GYI361"/>
      <c r="GYJ361"/>
      <c r="GYK361"/>
      <c r="GYL361"/>
      <c r="GYM361"/>
      <c r="GYN361"/>
      <c r="GYO361"/>
      <c r="GYP361"/>
      <c r="GYQ361"/>
      <c r="GYR361"/>
      <c r="GYS361"/>
      <c r="GYT361"/>
      <c r="GYU361"/>
      <c r="GYV361"/>
      <c r="GYW361"/>
      <c r="GYX361"/>
      <c r="GYY361"/>
      <c r="GYZ361"/>
      <c r="GZA361"/>
      <c r="GZB361"/>
      <c r="GZC361"/>
      <c r="GZD361"/>
      <c r="GZE361"/>
      <c r="GZF361"/>
      <c r="GZG361"/>
      <c r="GZH361"/>
      <c r="GZI361"/>
      <c r="GZJ361"/>
      <c r="GZK361"/>
      <c r="GZL361"/>
      <c r="GZM361"/>
      <c r="GZN361"/>
      <c r="GZO361"/>
      <c r="GZP361"/>
      <c r="GZQ361"/>
      <c r="GZR361"/>
      <c r="GZS361"/>
      <c r="GZT361"/>
      <c r="GZU361"/>
      <c r="GZV361"/>
      <c r="GZW361"/>
      <c r="GZX361"/>
      <c r="GZY361"/>
      <c r="GZZ361"/>
      <c r="HAA361"/>
      <c r="HAB361"/>
      <c r="HAC361"/>
      <c r="HAD361"/>
      <c r="HAE361"/>
      <c r="HAF361"/>
      <c r="HAG361"/>
      <c r="HAH361"/>
      <c r="HAI361"/>
      <c r="HAJ361"/>
      <c r="HAK361"/>
      <c r="HAL361"/>
      <c r="HAM361"/>
      <c r="HAN361"/>
      <c r="HAO361"/>
      <c r="HAP361"/>
      <c r="HAQ361"/>
      <c r="HAR361"/>
      <c r="HAS361"/>
      <c r="HAT361"/>
      <c r="HAU361"/>
      <c r="HAV361"/>
      <c r="HAW361"/>
      <c r="HAX361"/>
      <c r="HAY361"/>
      <c r="HAZ361"/>
      <c r="HBA361"/>
      <c r="HBB361"/>
      <c r="HBC361"/>
      <c r="HBD361"/>
      <c r="HBE361"/>
      <c r="HBF361"/>
      <c r="HBG361"/>
      <c r="HBH361"/>
      <c r="HBI361"/>
      <c r="HBJ361"/>
      <c r="HBK361"/>
      <c r="HBL361"/>
      <c r="HBM361"/>
      <c r="HBN361"/>
      <c r="HBO361"/>
      <c r="HBP361"/>
      <c r="HBQ361"/>
      <c r="HBR361"/>
      <c r="HBS361"/>
      <c r="HBT361"/>
      <c r="HBU361"/>
      <c r="HBV361"/>
      <c r="HBW361"/>
      <c r="HBX361"/>
      <c r="HBY361"/>
      <c r="HBZ361"/>
      <c r="HCA361"/>
      <c r="HCB361"/>
      <c r="HCC361"/>
      <c r="HCD361"/>
      <c r="HCE361"/>
      <c r="HCF361"/>
      <c r="HCG361"/>
      <c r="HCH361"/>
      <c r="HCI361"/>
      <c r="HCJ361"/>
      <c r="HCK361"/>
      <c r="HCL361"/>
      <c r="HCM361"/>
      <c r="HCN361"/>
      <c r="HCO361"/>
      <c r="HCP361"/>
      <c r="HCQ361"/>
      <c r="HCR361"/>
      <c r="HCS361"/>
      <c r="HCT361"/>
      <c r="HCU361"/>
      <c r="HCV361"/>
      <c r="HCW361"/>
      <c r="HCX361"/>
      <c r="HCY361"/>
      <c r="HCZ361"/>
      <c r="HDA361"/>
      <c r="HDB361"/>
      <c r="HDC361"/>
      <c r="HDD361"/>
      <c r="HDE361"/>
      <c r="HDF361"/>
      <c r="HDG361"/>
      <c r="HDH361"/>
      <c r="HDI361"/>
      <c r="HDJ361"/>
      <c r="HDK361"/>
      <c r="HDL361"/>
      <c r="HDM361"/>
      <c r="HDN361"/>
      <c r="HDO361"/>
      <c r="HDP361"/>
      <c r="HDQ361"/>
      <c r="HDR361"/>
      <c r="HDS361"/>
      <c r="HDT361"/>
      <c r="HDU361"/>
      <c r="HDV361"/>
      <c r="HDW361"/>
      <c r="HDX361"/>
      <c r="HDY361"/>
      <c r="HDZ361"/>
      <c r="HEA361"/>
      <c r="HEB361"/>
      <c r="HEC361"/>
      <c r="HED361"/>
      <c r="HEE361"/>
      <c r="HEF361"/>
      <c r="HEG361"/>
      <c r="HEH361"/>
      <c r="HEI361"/>
      <c r="HEJ361"/>
      <c r="HEK361"/>
      <c r="HEL361"/>
      <c r="HEM361"/>
      <c r="HEN361"/>
      <c r="HEO361"/>
      <c r="HEP361"/>
      <c r="HEQ361"/>
      <c r="HER361"/>
      <c r="HES361"/>
      <c r="HET361"/>
      <c r="HEU361"/>
      <c r="HEV361"/>
      <c r="HEW361"/>
      <c r="HEX361"/>
      <c r="HEY361"/>
      <c r="HEZ361"/>
      <c r="HFA361"/>
      <c r="HFB361"/>
      <c r="HFC361"/>
      <c r="HFD361"/>
      <c r="HFE361"/>
      <c r="HFF361"/>
      <c r="HFG361"/>
      <c r="HFH361"/>
      <c r="HFI361"/>
      <c r="HFJ361"/>
      <c r="HFK361"/>
      <c r="HFL361"/>
      <c r="HFM361"/>
      <c r="HFN361"/>
      <c r="HFO361"/>
      <c r="HFP361"/>
      <c r="HFQ361"/>
      <c r="HFR361"/>
      <c r="HFS361"/>
      <c r="HFT361"/>
      <c r="HFU361"/>
      <c r="HFV361"/>
      <c r="HFW361"/>
      <c r="HFX361"/>
      <c r="HFY361"/>
      <c r="HFZ361"/>
      <c r="HGA361"/>
      <c r="HGB361"/>
      <c r="HGC361"/>
      <c r="HGD361"/>
      <c r="HGE361"/>
      <c r="HGF361"/>
      <c r="HGG361"/>
      <c r="HGH361"/>
      <c r="HGI361"/>
      <c r="HGJ361"/>
      <c r="HGK361"/>
      <c r="HGL361"/>
      <c r="HGM361"/>
      <c r="HGN361"/>
      <c r="HGO361"/>
      <c r="HGP361"/>
      <c r="HGQ361"/>
      <c r="HGR361"/>
      <c r="HGS361"/>
      <c r="HGT361"/>
      <c r="HGU361"/>
      <c r="HGV361"/>
      <c r="HGW361"/>
      <c r="HGX361"/>
      <c r="HGY361"/>
      <c r="HGZ361"/>
      <c r="HHA361"/>
      <c r="HHB361"/>
      <c r="HHC361"/>
      <c r="HHD361"/>
      <c r="HHE361"/>
      <c r="HHF361"/>
      <c r="HHG361"/>
      <c r="HHH361"/>
      <c r="HHI361"/>
      <c r="HHJ361"/>
      <c r="HHK361"/>
      <c r="HHL361"/>
      <c r="HHM361"/>
      <c r="HHN361"/>
      <c r="HHO361"/>
      <c r="HHP361"/>
      <c r="HHQ361"/>
      <c r="HHR361"/>
      <c r="HHS361"/>
      <c r="HHT361"/>
      <c r="HHU361"/>
      <c r="HHV361"/>
      <c r="HHW361"/>
      <c r="HHX361"/>
      <c r="HHY361"/>
      <c r="HHZ361"/>
      <c r="HIA361"/>
      <c r="HIB361"/>
      <c r="HIC361"/>
      <c r="HID361"/>
      <c r="HIE361"/>
      <c r="HIF361"/>
      <c r="HIG361"/>
      <c r="HIH361"/>
      <c r="HII361"/>
      <c r="HIJ361"/>
      <c r="HIK361"/>
      <c r="HIL361"/>
      <c r="HIM361"/>
      <c r="HIN361"/>
      <c r="HIO361"/>
      <c r="HIP361"/>
      <c r="HIQ361"/>
      <c r="HIR361"/>
      <c r="HIS361"/>
      <c r="HIT361"/>
      <c r="HIU361"/>
      <c r="HIV361"/>
      <c r="HIW361"/>
      <c r="HIX361"/>
      <c r="HIY361"/>
      <c r="HIZ361"/>
      <c r="HJA361"/>
      <c r="HJB361"/>
      <c r="HJC361"/>
      <c r="HJD361"/>
      <c r="HJE361"/>
      <c r="HJF361"/>
      <c r="HJG361"/>
      <c r="HJH361"/>
      <c r="HJI361"/>
      <c r="HJJ361"/>
      <c r="HJK361"/>
      <c r="HJL361"/>
      <c r="HJM361"/>
      <c r="HJN361"/>
      <c r="HJO361"/>
      <c r="HJP361"/>
      <c r="HJQ361"/>
      <c r="HJR361"/>
      <c r="HJS361"/>
      <c r="HJT361"/>
      <c r="HJU361"/>
      <c r="HJV361"/>
      <c r="HJW361"/>
      <c r="HJX361"/>
      <c r="HJY361"/>
      <c r="HJZ361"/>
      <c r="HKA361"/>
      <c r="HKB361"/>
      <c r="HKC361"/>
      <c r="HKD361"/>
      <c r="HKE361"/>
      <c r="HKF361"/>
      <c r="HKG361"/>
      <c r="HKH361"/>
      <c r="HKI361"/>
      <c r="HKJ361"/>
      <c r="HKK361"/>
      <c r="HKL361"/>
      <c r="HKM361"/>
      <c r="HKN361"/>
      <c r="HKO361"/>
      <c r="HKP361"/>
      <c r="HKQ361"/>
      <c r="HKR361"/>
      <c r="HKS361"/>
      <c r="HKT361"/>
      <c r="HKU361"/>
      <c r="HKV361"/>
      <c r="HKW361"/>
      <c r="HKX361"/>
      <c r="HKY361"/>
      <c r="HKZ361"/>
      <c r="HLA361"/>
      <c r="HLB361"/>
      <c r="HLC361"/>
      <c r="HLD361"/>
      <c r="HLE361"/>
      <c r="HLF361"/>
      <c r="HLG361"/>
      <c r="HLH361"/>
      <c r="HLI361"/>
      <c r="HLJ361"/>
      <c r="HLK361"/>
      <c r="HLL361"/>
      <c r="HLM361"/>
      <c r="HLN361"/>
      <c r="HLO361"/>
      <c r="HLP361"/>
      <c r="HLQ361"/>
      <c r="HLR361"/>
      <c r="HLS361"/>
      <c r="HLT361"/>
      <c r="HLU361"/>
      <c r="HLV361"/>
      <c r="HLW361"/>
      <c r="HLX361"/>
      <c r="HLY361"/>
      <c r="HLZ361"/>
      <c r="HMA361"/>
      <c r="HMB361"/>
      <c r="HMC361"/>
      <c r="HMD361"/>
      <c r="HME361"/>
      <c r="HMF361"/>
      <c r="HMG361"/>
      <c r="HMH361"/>
      <c r="HMI361"/>
      <c r="HMJ361"/>
      <c r="HMK361"/>
      <c r="HML361"/>
      <c r="HMM361"/>
      <c r="HMN361"/>
      <c r="HMO361"/>
      <c r="HMP361"/>
      <c r="HMQ361"/>
      <c r="HMR361"/>
      <c r="HMS361"/>
      <c r="HMT361"/>
      <c r="HMU361"/>
      <c r="HMV361"/>
      <c r="HMW361"/>
      <c r="HMX361"/>
      <c r="HMY361"/>
      <c r="HMZ361"/>
      <c r="HNA361"/>
      <c r="HNB361"/>
      <c r="HNC361"/>
      <c r="HND361"/>
      <c r="HNE361"/>
      <c r="HNF361"/>
      <c r="HNG361"/>
      <c r="HNH361"/>
      <c r="HNI361"/>
      <c r="HNJ361"/>
      <c r="HNK361"/>
      <c r="HNL361"/>
      <c r="HNM361"/>
      <c r="HNN361"/>
      <c r="HNO361"/>
      <c r="HNP361"/>
      <c r="HNQ361"/>
      <c r="HNR361"/>
      <c r="HNS361"/>
      <c r="HNT361"/>
      <c r="HNU361"/>
      <c r="HNV361"/>
      <c r="HNW361"/>
      <c r="HNX361"/>
      <c r="HNY361"/>
      <c r="HNZ361"/>
      <c r="HOA361"/>
      <c r="HOB361"/>
      <c r="HOC361"/>
      <c r="HOD361"/>
      <c r="HOE361"/>
      <c r="HOF361"/>
      <c r="HOG361"/>
      <c r="HOH361"/>
      <c r="HOI361"/>
      <c r="HOJ361"/>
      <c r="HOK361"/>
      <c r="HOL361"/>
      <c r="HOM361"/>
      <c r="HON361"/>
      <c r="HOO361"/>
      <c r="HOP361"/>
      <c r="HOQ361"/>
      <c r="HOR361"/>
      <c r="HOS361"/>
      <c r="HOT361"/>
      <c r="HOU361"/>
      <c r="HOV361"/>
      <c r="HOW361"/>
      <c r="HOX361"/>
      <c r="HOY361"/>
      <c r="HOZ361"/>
      <c r="HPA361"/>
      <c r="HPB361"/>
      <c r="HPC361"/>
      <c r="HPD361"/>
      <c r="HPE361"/>
      <c r="HPF361"/>
      <c r="HPG361"/>
      <c r="HPH361"/>
      <c r="HPI361"/>
      <c r="HPJ361"/>
      <c r="HPK361"/>
      <c r="HPL361"/>
      <c r="HPM361"/>
      <c r="HPN361"/>
      <c r="HPO361"/>
      <c r="HPP361"/>
      <c r="HPQ361"/>
      <c r="HPR361"/>
      <c r="HPS361"/>
      <c r="HPT361"/>
      <c r="HPU361"/>
      <c r="HPV361"/>
      <c r="HPW361"/>
      <c r="HPX361"/>
      <c r="HPY361"/>
      <c r="HPZ361"/>
      <c r="HQA361"/>
      <c r="HQB361"/>
      <c r="HQC361"/>
      <c r="HQD361"/>
      <c r="HQE361"/>
      <c r="HQF361"/>
      <c r="HQG361"/>
      <c r="HQH361"/>
      <c r="HQI361"/>
      <c r="HQJ361"/>
      <c r="HQK361"/>
      <c r="HQL361"/>
      <c r="HQM361"/>
      <c r="HQN361"/>
      <c r="HQO361"/>
      <c r="HQP361"/>
      <c r="HQQ361"/>
      <c r="HQR361"/>
      <c r="HQS361"/>
      <c r="HQT361"/>
      <c r="HQU361"/>
      <c r="HQV361"/>
      <c r="HQW361"/>
      <c r="HQX361"/>
      <c r="HQY361"/>
      <c r="HQZ361"/>
      <c r="HRA361"/>
      <c r="HRB361"/>
      <c r="HRC361"/>
      <c r="HRD361"/>
      <c r="HRE361"/>
      <c r="HRF361"/>
      <c r="HRG361"/>
      <c r="HRH361"/>
      <c r="HRI361"/>
      <c r="HRJ361"/>
      <c r="HRK361"/>
      <c r="HRL361"/>
      <c r="HRM361"/>
      <c r="HRN361"/>
      <c r="HRO361"/>
      <c r="HRP361"/>
      <c r="HRQ361"/>
      <c r="HRR361"/>
      <c r="HRS361"/>
      <c r="HRT361"/>
      <c r="HRU361"/>
      <c r="HRV361"/>
      <c r="HRW361"/>
      <c r="HRX361"/>
      <c r="HRY361"/>
      <c r="HRZ361"/>
      <c r="HSA361"/>
      <c r="HSB361"/>
      <c r="HSC361"/>
      <c r="HSD361"/>
      <c r="HSE361"/>
      <c r="HSF361"/>
      <c r="HSG361"/>
      <c r="HSH361"/>
      <c r="HSI361"/>
      <c r="HSJ361"/>
      <c r="HSK361"/>
      <c r="HSL361"/>
      <c r="HSM361"/>
      <c r="HSN361"/>
      <c r="HSO361"/>
      <c r="HSP361"/>
      <c r="HSQ361"/>
      <c r="HSR361"/>
      <c r="HSS361"/>
      <c r="HST361"/>
      <c r="HSU361"/>
      <c r="HSV361"/>
      <c r="HSW361"/>
      <c r="HSX361"/>
      <c r="HSY361"/>
      <c r="HSZ361"/>
      <c r="HTA361"/>
      <c r="HTB361"/>
      <c r="HTC361"/>
      <c r="HTD361"/>
      <c r="HTE361"/>
      <c r="HTF361"/>
      <c r="HTG361"/>
      <c r="HTH361"/>
      <c r="HTI361"/>
      <c r="HTJ361"/>
      <c r="HTK361"/>
      <c r="HTL361"/>
      <c r="HTM361"/>
      <c r="HTN361"/>
      <c r="HTO361"/>
      <c r="HTP361"/>
      <c r="HTQ361"/>
      <c r="HTR361"/>
      <c r="HTS361"/>
      <c r="HTT361"/>
      <c r="HTU361"/>
      <c r="HTV361"/>
      <c r="HTW361"/>
      <c r="HTX361"/>
      <c r="HTY361"/>
      <c r="HTZ361"/>
      <c r="HUA361"/>
      <c r="HUB361"/>
      <c r="HUC361"/>
      <c r="HUD361"/>
      <c r="HUE361"/>
      <c r="HUF361"/>
      <c r="HUG361"/>
      <c r="HUH361"/>
      <c r="HUI361"/>
      <c r="HUJ361"/>
      <c r="HUK361"/>
      <c r="HUL361"/>
      <c r="HUM361"/>
      <c r="HUN361"/>
      <c r="HUO361"/>
      <c r="HUP361"/>
      <c r="HUQ361"/>
      <c r="HUR361"/>
      <c r="HUS361"/>
      <c r="HUT361"/>
      <c r="HUU361"/>
      <c r="HUV361"/>
      <c r="HUW361"/>
      <c r="HUX361"/>
      <c r="HUY361"/>
      <c r="HUZ361"/>
      <c r="HVA361"/>
      <c r="HVB361"/>
      <c r="HVC361"/>
      <c r="HVD361"/>
      <c r="HVE361"/>
      <c r="HVF361"/>
      <c r="HVG361"/>
      <c r="HVH361"/>
      <c r="HVI361"/>
      <c r="HVJ361"/>
      <c r="HVK361"/>
      <c r="HVL361"/>
      <c r="HVM361"/>
      <c r="HVN361"/>
      <c r="HVO361"/>
      <c r="HVP361"/>
      <c r="HVQ361"/>
      <c r="HVR361"/>
      <c r="HVS361"/>
      <c r="HVT361"/>
      <c r="HVU361"/>
      <c r="HVV361"/>
      <c r="HVW361"/>
      <c r="HVX361"/>
      <c r="HVY361"/>
      <c r="HVZ361"/>
      <c r="HWA361"/>
      <c r="HWB361"/>
      <c r="HWC361"/>
      <c r="HWD361"/>
      <c r="HWE361"/>
      <c r="HWF361"/>
      <c r="HWG361"/>
      <c r="HWH361"/>
      <c r="HWI361"/>
      <c r="HWJ361"/>
      <c r="HWK361"/>
      <c r="HWL361"/>
      <c r="HWM361"/>
      <c r="HWN361"/>
      <c r="HWO361"/>
      <c r="HWP361"/>
      <c r="HWQ361"/>
      <c r="HWR361"/>
      <c r="HWS361"/>
      <c r="HWT361"/>
      <c r="HWU361"/>
      <c r="HWV361"/>
      <c r="HWW361"/>
      <c r="HWX361"/>
      <c r="HWY361"/>
      <c r="HWZ361"/>
      <c r="HXA361"/>
      <c r="HXB361"/>
      <c r="HXC361"/>
      <c r="HXD361"/>
      <c r="HXE361"/>
      <c r="HXF361"/>
      <c r="HXG361"/>
      <c r="HXH361"/>
      <c r="HXI361"/>
      <c r="HXJ361"/>
      <c r="HXK361"/>
      <c r="HXL361"/>
      <c r="HXM361"/>
      <c r="HXN361"/>
      <c r="HXO361"/>
      <c r="HXP361"/>
      <c r="HXQ361"/>
      <c r="HXR361"/>
      <c r="HXS361"/>
      <c r="HXT361"/>
      <c r="HXU361"/>
      <c r="HXV361"/>
      <c r="HXW361"/>
      <c r="HXX361"/>
      <c r="HXY361"/>
      <c r="HXZ361"/>
      <c r="HYA361"/>
      <c r="HYB361"/>
      <c r="HYC361"/>
      <c r="HYD361"/>
      <c r="HYE361"/>
      <c r="HYF361"/>
      <c r="HYG361"/>
      <c r="HYH361"/>
      <c r="HYI361"/>
      <c r="HYJ361"/>
      <c r="HYK361"/>
      <c r="HYL361"/>
      <c r="HYM361"/>
      <c r="HYN361"/>
      <c r="HYO361"/>
      <c r="HYP361"/>
      <c r="HYQ361"/>
      <c r="HYR361"/>
      <c r="HYS361"/>
      <c r="HYT361"/>
      <c r="HYU361"/>
      <c r="HYV361"/>
      <c r="HYW361"/>
      <c r="HYX361"/>
      <c r="HYY361"/>
      <c r="HYZ361"/>
      <c r="HZA361"/>
      <c r="HZB361"/>
      <c r="HZC361"/>
      <c r="HZD361"/>
      <c r="HZE361"/>
      <c r="HZF361"/>
      <c r="HZG361"/>
      <c r="HZH361"/>
      <c r="HZI361"/>
      <c r="HZJ361"/>
      <c r="HZK361"/>
      <c r="HZL361"/>
      <c r="HZM361"/>
      <c r="HZN361"/>
      <c r="HZO361"/>
      <c r="HZP361"/>
      <c r="HZQ361"/>
      <c r="HZR361"/>
      <c r="HZS361"/>
      <c r="HZT361"/>
      <c r="HZU361"/>
      <c r="HZV361"/>
      <c r="HZW361"/>
      <c r="HZX361"/>
      <c r="HZY361"/>
      <c r="HZZ361"/>
      <c r="IAA361"/>
      <c r="IAB361"/>
      <c r="IAC361"/>
      <c r="IAD361"/>
      <c r="IAE361"/>
      <c r="IAF361"/>
      <c r="IAG361"/>
      <c r="IAH361"/>
      <c r="IAI361"/>
      <c r="IAJ361"/>
      <c r="IAK361"/>
      <c r="IAL361"/>
      <c r="IAM361"/>
      <c r="IAN361"/>
      <c r="IAO361"/>
      <c r="IAP361"/>
      <c r="IAQ361"/>
      <c r="IAR361"/>
      <c r="IAS361"/>
      <c r="IAT361"/>
      <c r="IAU361"/>
      <c r="IAV361"/>
      <c r="IAW361"/>
      <c r="IAX361"/>
      <c r="IAY361"/>
      <c r="IAZ361"/>
      <c r="IBA361"/>
      <c r="IBB361"/>
      <c r="IBC361"/>
      <c r="IBD361"/>
      <c r="IBE361"/>
      <c r="IBF361"/>
      <c r="IBG361"/>
      <c r="IBH361"/>
      <c r="IBI361"/>
      <c r="IBJ361"/>
      <c r="IBK361"/>
      <c r="IBL361"/>
      <c r="IBM361"/>
      <c r="IBN361"/>
      <c r="IBO361"/>
      <c r="IBP361"/>
      <c r="IBQ361"/>
      <c r="IBR361"/>
      <c r="IBS361"/>
      <c r="IBT361"/>
      <c r="IBU361"/>
      <c r="IBV361"/>
      <c r="IBW361"/>
      <c r="IBX361"/>
      <c r="IBY361"/>
      <c r="IBZ361"/>
      <c r="ICA361"/>
      <c r="ICB361"/>
      <c r="ICC361"/>
      <c r="ICD361"/>
      <c r="ICE361"/>
      <c r="ICF361"/>
      <c r="ICG361"/>
      <c r="ICH361"/>
      <c r="ICI361"/>
      <c r="ICJ361"/>
      <c r="ICK361"/>
      <c r="ICL361"/>
      <c r="ICM361"/>
      <c r="ICN361"/>
      <c r="ICO361"/>
      <c r="ICP361"/>
      <c r="ICQ361"/>
      <c r="ICR361"/>
      <c r="ICS361"/>
      <c r="ICT361"/>
      <c r="ICU361"/>
      <c r="ICV361"/>
      <c r="ICW361"/>
      <c r="ICX361"/>
      <c r="ICY361"/>
      <c r="ICZ361"/>
      <c r="IDA361"/>
      <c r="IDB361"/>
      <c r="IDC361"/>
      <c r="IDD361"/>
      <c r="IDE361"/>
      <c r="IDF361"/>
      <c r="IDG361"/>
      <c r="IDH361"/>
      <c r="IDI361"/>
      <c r="IDJ361"/>
      <c r="IDK361"/>
      <c r="IDL361"/>
      <c r="IDM361"/>
      <c r="IDN361"/>
      <c r="IDO361"/>
      <c r="IDP361"/>
      <c r="IDQ361"/>
      <c r="IDR361"/>
      <c r="IDS361"/>
      <c r="IDT361"/>
      <c r="IDU361"/>
      <c r="IDV361"/>
      <c r="IDW361"/>
      <c r="IDX361"/>
      <c r="IDY361"/>
      <c r="IDZ361"/>
      <c r="IEA361"/>
      <c r="IEB361"/>
      <c r="IEC361"/>
      <c r="IED361"/>
      <c r="IEE361"/>
      <c r="IEF361"/>
      <c r="IEG361"/>
      <c r="IEH361"/>
      <c r="IEI361"/>
      <c r="IEJ361"/>
      <c r="IEK361"/>
      <c r="IEL361"/>
      <c r="IEM361"/>
      <c r="IEN361"/>
      <c r="IEO361"/>
      <c r="IEP361"/>
      <c r="IEQ361"/>
      <c r="IER361"/>
      <c r="IES361"/>
      <c r="IET361"/>
      <c r="IEU361"/>
      <c r="IEV361"/>
      <c r="IEW361"/>
      <c r="IEX361"/>
      <c r="IEY361"/>
      <c r="IEZ361"/>
      <c r="IFA361"/>
      <c r="IFB361"/>
      <c r="IFC361"/>
      <c r="IFD361"/>
      <c r="IFE361"/>
      <c r="IFF361"/>
      <c r="IFG361"/>
      <c r="IFH361"/>
      <c r="IFI361"/>
      <c r="IFJ361"/>
      <c r="IFK361"/>
      <c r="IFL361"/>
      <c r="IFM361"/>
      <c r="IFN361"/>
      <c r="IFO361"/>
      <c r="IFP361"/>
      <c r="IFQ361"/>
      <c r="IFR361"/>
      <c r="IFS361"/>
      <c r="IFT361"/>
      <c r="IFU361"/>
      <c r="IFV361"/>
      <c r="IFW361"/>
      <c r="IFX361"/>
      <c r="IFY361"/>
      <c r="IFZ361"/>
      <c r="IGA361"/>
      <c r="IGB361"/>
      <c r="IGC361"/>
      <c r="IGD361"/>
      <c r="IGE361"/>
      <c r="IGF361"/>
      <c r="IGG361"/>
      <c r="IGH361"/>
      <c r="IGI361"/>
      <c r="IGJ361"/>
      <c r="IGK361"/>
      <c r="IGL361"/>
      <c r="IGM361"/>
      <c r="IGN361"/>
      <c r="IGO361"/>
      <c r="IGP361"/>
      <c r="IGQ361"/>
      <c r="IGR361"/>
      <c r="IGS361"/>
      <c r="IGT361"/>
      <c r="IGU361"/>
      <c r="IGV361"/>
      <c r="IGW361"/>
      <c r="IGX361"/>
      <c r="IGY361"/>
      <c r="IGZ361"/>
      <c r="IHA361"/>
      <c r="IHB361"/>
      <c r="IHC361"/>
      <c r="IHD361"/>
      <c r="IHE361"/>
      <c r="IHF361"/>
      <c r="IHG361"/>
      <c r="IHH361"/>
      <c r="IHI361"/>
      <c r="IHJ361"/>
      <c r="IHK361"/>
      <c r="IHL361"/>
      <c r="IHM361"/>
      <c r="IHN361"/>
      <c r="IHO361"/>
      <c r="IHP361"/>
      <c r="IHQ361"/>
      <c r="IHR361"/>
      <c r="IHS361"/>
      <c r="IHT361"/>
      <c r="IHU361"/>
      <c r="IHV361"/>
      <c r="IHW361"/>
      <c r="IHX361"/>
      <c r="IHY361"/>
      <c r="IHZ361"/>
      <c r="IIA361"/>
      <c r="IIB361"/>
      <c r="IIC361"/>
      <c r="IID361"/>
      <c r="IIE361"/>
      <c r="IIF361"/>
      <c r="IIG361"/>
      <c r="IIH361"/>
      <c r="III361"/>
      <c r="IIJ361"/>
      <c r="IIK361"/>
      <c r="IIL361"/>
      <c r="IIM361"/>
      <c r="IIN361"/>
      <c r="IIO361"/>
      <c r="IIP361"/>
      <c r="IIQ361"/>
      <c r="IIR361"/>
      <c r="IIS361"/>
      <c r="IIT361"/>
      <c r="IIU361"/>
      <c r="IIV361"/>
      <c r="IIW361"/>
      <c r="IIX361"/>
      <c r="IIY361"/>
      <c r="IIZ361"/>
      <c r="IJA361"/>
      <c r="IJB361"/>
      <c r="IJC361"/>
      <c r="IJD361"/>
      <c r="IJE361"/>
      <c r="IJF361"/>
      <c r="IJG361"/>
      <c r="IJH361"/>
      <c r="IJI361"/>
      <c r="IJJ361"/>
      <c r="IJK361"/>
      <c r="IJL361"/>
      <c r="IJM361"/>
      <c r="IJN361"/>
      <c r="IJO361"/>
      <c r="IJP361"/>
      <c r="IJQ361"/>
      <c r="IJR361"/>
      <c r="IJS361"/>
      <c r="IJT361"/>
      <c r="IJU361"/>
      <c r="IJV361"/>
      <c r="IJW361"/>
      <c r="IJX361"/>
      <c r="IJY361"/>
      <c r="IJZ361"/>
      <c r="IKA361"/>
      <c r="IKB361"/>
      <c r="IKC361"/>
      <c r="IKD361"/>
      <c r="IKE361"/>
      <c r="IKF361"/>
      <c r="IKG361"/>
      <c r="IKH361"/>
      <c r="IKI361"/>
      <c r="IKJ361"/>
      <c r="IKK361"/>
      <c r="IKL361"/>
      <c r="IKM361"/>
      <c r="IKN361"/>
      <c r="IKO361"/>
      <c r="IKP361"/>
      <c r="IKQ361"/>
      <c r="IKR361"/>
      <c r="IKS361"/>
      <c r="IKT361"/>
      <c r="IKU361"/>
      <c r="IKV361"/>
      <c r="IKW361"/>
      <c r="IKX361"/>
      <c r="IKY361"/>
      <c r="IKZ361"/>
      <c r="ILA361"/>
      <c r="ILB361"/>
      <c r="ILC361"/>
      <c r="ILD361"/>
      <c r="ILE361"/>
      <c r="ILF361"/>
      <c r="ILG361"/>
      <c r="ILH361"/>
      <c r="ILI361"/>
      <c r="ILJ361"/>
      <c r="ILK361"/>
      <c r="ILL361"/>
      <c r="ILM361"/>
      <c r="ILN361"/>
      <c r="ILO361"/>
      <c r="ILP361"/>
      <c r="ILQ361"/>
      <c r="ILR361"/>
      <c r="ILS361"/>
      <c r="ILT361"/>
      <c r="ILU361"/>
      <c r="ILV361"/>
      <c r="ILW361"/>
      <c r="ILX361"/>
      <c r="ILY361"/>
      <c r="ILZ361"/>
      <c r="IMA361"/>
      <c r="IMB361"/>
      <c r="IMC361"/>
      <c r="IMD361"/>
      <c r="IME361"/>
      <c r="IMF361"/>
      <c r="IMG361"/>
      <c r="IMH361"/>
      <c r="IMI361"/>
      <c r="IMJ361"/>
      <c r="IMK361"/>
      <c r="IML361"/>
      <c r="IMM361"/>
      <c r="IMN361"/>
      <c r="IMO361"/>
      <c r="IMP361"/>
      <c r="IMQ361"/>
      <c r="IMR361"/>
      <c r="IMS361"/>
      <c r="IMT361"/>
      <c r="IMU361"/>
      <c r="IMV361"/>
      <c r="IMW361"/>
      <c r="IMX361"/>
      <c r="IMY361"/>
      <c r="IMZ361"/>
      <c r="INA361"/>
      <c r="INB361"/>
      <c r="INC361"/>
      <c r="IND361"/>
      <c r="INE361"/>
      <c r="INF361"/>
      <c r="ING361"/>
      <c r="INH361"/>
      <c r="INI361"/>
      <c r="INJ361"/>
      <c r="INK361"/>
      <c r="INL361"/>
      <c r="INM361"/>
      <c r="INN361"/>
      <c r="INO361"/>
      <c r="INP361"/>
      <c r="INQ361"/>
      <c r="INR361"/>
      <c r="INS361"/>
      <c r="INT361"/>
      <c r="INU361"/>
      <c r="INV361"/>
      <c r="INW361"/>
      <c r="INX361"/>
      <c r="INY361"/>
      <c r="INZ361"/>
      <c r="IOA361"/>
      <c r="IOB361"/>
      <c r="IOC361"/>
      <c r="IOD361"/>
      <c r="IOE361"/>
      <c r="IOF361"/>
      <c r="IOG361"/>
      <c r="IOH361"/>
      <c r="IOI361"/>
      <c r="IOJ361"/>
      <c r="IOK361"/>
      <c r="IOL361"/>
      <c r="IOM361"/>
      <c r="ION361"/>
      <c r="IOO361"/>
      <c r="IOP361"/>
      <c r="IOQ361"/>
      <c r="IOR361"/>
      <c r="IOS361"/>
      <c r="IOT361"/>
      <c r="IOU361"/>
      <c r="IOV361"/>
      <c r="IOW361"/>
      <c r="IOX361"/>
      <c r="IOY361"/>
      <c r="IOZ361"/>
      <c r="IPA361"/>
      <c r="IPB361"/>
      <c r="IPC361"/>
      <c r="IPD361"/>
      <c r="IPE361"/>
      <c r="IPF361"/>
      <c r="IPG361"/>
      <c r="IPH361"/>
      <c r="IPI361"/>
      <c r="IPJ361"/>
      <c r="IPK361"/>
      <c r="IPL361"/>
      <c r="IPM361"/>
      <c r="IPN361"/>
      <c r="IPO361"/>
      <c r="IPP361"/>
      <c r="IPQ361"/>
      <c r="IPR361"/>
      <c r="IPS361"/>
      <c r="IPT361"/>
      <c r="IPU361"/>
      <c r="IPV361"/>
      <c r="IPW361"/>
      <c r="IPX361"/>
      <c r="IPY361"/>
      <c r="IPZ361"/>
      <c r="IQA361"/>
      <c r="IQB361"/>
      <c r="IQC361"/>
      <c r="IQD361"/>
      <c r="IQE361"/>
      <c r="IQF361"/>
      <c r="IQG361"/>
      <c r="IQH361"/>
      <c r="IQI361"/>
      <c r="IQJ361"/>
      <c r="IQK361"/>
      <c r="IQL361"/>
      <c r="IQM361"/>
      <c r="IQN361"/>
      <c r="IQO361"/>
      <c r="IQP361"/>
      <c r="IQQ361"/>
      <c r="IQR361"/>
      <c r="IQS361"/>
      <c r="IQT361"/>
      <c r="IQU361"/>
      <c r="IQV361"/>
      <c r="IQW361"/>
      <c r="IQX361"/>
      <c r="IQY361"/>
      <c r="IQZ361"/>
      <c r="IRA361"/>
      <c r="IRB361"/>
      <c r="IRC361"/>
      <c r="IRD361"/>
      <c r="IRE361"/>
      <c r="IRF361"/>
      <c r="IRG361"/>
      <c r="IRH361"/>
      <c r="IRI361"/>
      <c r="IRJ361"/>
      <c r="IRK361"/>
      <c r="IRL361"/>
      <c r="IRM361"/>
      <c r="IRN361"/>
      <c r="IRO361"/>
      <c r="IRP361"/>
      <c r="IRQ361"/>
      <c r="IRR361"/>
      <c r="IRS361"/>
      <c r="IRT361"/>
      <c r="IRU361"/>
      <c r="IRV361"/>
      <c r="IRW361"/>
      <c r="IRX361"/>
      <c r="IRY361"/>
      <c r="IRZ361"/>
      <c r="ISA361"/>
      <c r="ISB361"/>
      <c r="ISC361"/>
      <c r="ISD361"/>
      <c r="ISE361"/>
      <c r="ISF361"/>
      <c r="ISG361"/>
      <c r="ISH361"/>
      <c r="ISI361"/>
      <c r="ISJ361"/>
      <c r="ISK361"/>
      <c r="ISL361"/>
      <c r="ISM361"/>
      <c r="ISN361"/>
      <c r="ISO361"/>
      <c r="ISP361"/>
      <c r="ISQ361"/>
      <c r="ISR361"/>
      <c r="ISS361"/>
      <c r="IST361"/>
      <c r="ISU361"/>
      <c r="ISV361"/>
      <c r="ISW361"/>
      <c r="ISX361"/>
      <c r="ISY361"/>
      <c r="ISZ361"/>
      <c r="ITA361"/>
      <c r="ITB361"/>
      <c r="ITC361"/>
      <c r="ITD361"/>
      <c r="ITE361"/>
      <c r="ITF361"/>
      <c r="ITG361"/>
      <c r="ITH361"/>
      <c r="ITI361"/>
      <c r="ITJ361"/>
      <c r="ITK361"/>
      <c r="ITL361"/>
      <c r="ITM361"/>
      <c r="ITN361"/>
      <c r="ITO361"/>
      <c r="ITP361"/>
      <c r="ITQ361"/>
      <c r="ITR361"/>
      <c r="ITS361"/>
      <c r="ITT361"/>
      <c r="ITU361"/>
      <c r="ITV361"/>
      <c r="ITW361"/>
      <c r="ITX361"/>
      <c r="ITY361"/>
      <c r="ITZ361"/>
      <c r="IUA361"/>
      <c r="IUB361"/>
      <c r="IUC361"/>
      <c r="IUD361"/>
      <c r="IUE361"/>
      <c r="IUF361"/>
      <c r="IUG361"/>
      <c r="IUH361"/>
      <c r="IUI361"/>
      <c r="IUJ361"/>
      <c r="IUK361"/>
      <c r="IUL361"/>
      <c r="IUM361"/>
      <c r="IUN361"/>
      <c r="IUO361"/>
      <c r="IUP361"/>
      <c r="IUQ361"/>
      <c r="IUR361"/>
      <c r="IUS361"/>
      <c r="IUT361"/>
      <c r="IUU361"/>
      <c r="IUV361"/>
      <c r="IUW361"/>
      <c r="IUX361"/>
      <c r="IUY361"/>
      <c r="IUZ361"/>
      <c r="IVA361"/>
      <c r="IVB361"/>
      <c r="IVC361"/>
      <c r="IVD361"/>
      <c r="IVE361"/>
      <c r="IVF361"/>
      <c r="IVG361"/>
      <c r="IVH361"/>
      <c r="IVI361"/>
      <c r="IVJ361"/>
      <c r="IVK361"/>
      <c r="IVL361"/>
      <c r="IVM361"/>
      <c r="IVN361"/>
      <c r="IVO361"/>
      <c r="IVP361"/>
      <c r="IVQ361"/>
      <c r="IVR361"/>
      <c r="IVS361"/>
      <c r="IVT361"/>
      <c r="IVU361"/>
      <c r="IVV361"/>
      <c r="IVW361"/>
      <c r="IVX361"/>
      <c r="IVY361"/>
      <c r="IVZ361"/>
      <c r="IWA361"/>
      <c r="IWB361"/>
      <c r="IWC361"/>
      <c r="IWD361"/>
      <c r="IWE361"/>
      <c r="IWF361"/>
      <c r="IWG361"/>
      <c r="IWH361"/>
      <c r="IWI361"/>
      <c r="IWJ361"/>
      <c r="IWK361"/>
      <c r="IWL361"/>
      <c r="IWM361"/>
      <c r="IWN361"/>
      <c r="IWO361"/>
      <c r="IWP361"/>
      <c r="IWQ361"/>
      <c r="IWR361"/>
      <c r="IWS361"/>
      <c r="IWT361"/>
      <c r="IWU361"/>
      <c r="IWV361"/>
      <c r="IWW361"/>
      <c r="IWX361"/>
      <c r="IWY361"/>
      <c r="IWZ361"/>
      <c r="IXA361"/>
      <c r="IXB361"/>
      <c r="IXC361"/>
      <c r="IXD361"/>
      <c r="IXE361"/>
      <c r="IXF361"/>
      <c r="IXG361"/>
      <c r="IXH361"/>
      <c r="IXI361"/>
      <c r="IXJ361"/>
      <c r="IXK361"/>
      <c r="IXL361"/>
      <c r="IXM361"/>
      <c r="IXN361"/>
      <c r="IXO361"/>
      <c r="IXP361"/>
      <c r="IXQ361"/>
      <c r="IXR361"/>
      <c r="IXS361"/>
      <c r="IXT361"/>
      <c r="IXU361"/>
      <c r="IXV361"/>
      <c r="IXW361"/>
      <c r="IXX361"/>
      <c r="IXY361"/>
      <c r="IXZ361"/>
      <c r="IYA361"/>
      <c r="IYB361"/>
      <c r="IYC361"/>
      <c r="IYD361"/>
      <c r="IYE361"/>
      <c r="IYF361"/>
      <c r="IYG361"/>
      <c r="IYH361"/>
      <c r="IYI361"/>
      <c r="IYJ361"/>
      <c r="IYK361"/>
      <c r="IYL361"/>
      <c r="IYM361"/>
      <c r="IYN361"/>
      <c r="IYO361"/>
      <c r="IYP361"/>
      <c r="IYQ361"/>
      <c r="IYR361"/>
      <c r="IYS361"/>
      <c r="IYT361"/>
      <c r="IYU361"/>
      <c r="IYV361"/>
      <c r="IYW361"/>
      <c r="IYX361"/>
      <c r="IYY361"/>
      <c r="IYZ361"/>
      <c r="IZA361"/>
      <c r="IZB361"/>
      <c r="IZC361"/>
      <c r="IZD361"/>
      <c r="IZE361"/>
      <c r="IZF361"/>
      <c r="IZG361"/>
      <c r="IZH361"/>
      <c r="IZI361"/>
      <c r="IZJ361"/>
      <c r="IZK361"/>
      <c r="IZL361"/>
      <c r="IZM361"/>
      <c r="IZN361"/>
      <c r="IZO361"/>
      <c r="IZP361"/>
      <c r="IZQ361"/>
      <c r="IZR361"/>
      <c r="IZS361"/>
      <c r="IZT361"/>
      <c r="IZU361"/>
      <c r="IZV361"/>
      <c r="IZW361"/>
      <c r="IZX361"/>
      <c r="IZY361"/>
      <c r="IZZ361"/>
      <c r="JAA361"/>
      <c r="JAB361"/>
      <c r="JAC361"/>
      <c r="JAD361"/>
      <c r="JAE361"/>
      <c r="JAF361"/>
      <c r="JAG361"/>
      <c r="JAH361"/>
      <c r="JAI361"/>
      <c r="JAJ361"/>
      <c r="JAK361"/>
      <c r="JAL361"/>
      <c r="JAM361"/>
      <c r="JAN361"/>
      <c r="JAO361"/>
      <c r="JAP361"/>
      <c r="JAQ361"/>
      <c r="JAR361"/>
      <c r="JAS361"/>
      <c r="JAT361"/>
      <c r="JAU361"/>
      <c r="JAV361"/>
      <c r="JAW361"/>
      <c r="JAX361"/>
      <c r="JAY361"/>
      <c r="JAZ361"/>
      <c r="JBA361"/>
      <c r="JBB361"/>
      <c r="JBC361"/>
      <c r="JBD361"/>
      <c r="JBE361"/>
      <c r="JBF361"/>
      <c r="JBG361"/>
      <c r="JBH361"/>
      <c r="JBI361"/>
      <c r="JBJ361"/>
      <c r="JBK361"/>
      <c r="JBL361"/>
      <c r="JBM361"/>
      <c r="JBN361"/>
      <c r="JBO361"/>
      <c r="JBP361"/>
      <c r="JBQ361"/>
      <c r="JBR361"/>
      <c r="JBS361"/>
      <c r="JBT361"/>
      <c r="JBU361"/>
      <c r="JBV361"/>
      <c r="JBW361"/>
      <c r="JBX361"/>
      <c r="JBY361"/>
      <c r="JBZ361"/>
      <c r="JCA361"/>
      <c r="JCB361"/>
      <c r="JCC361"/>
      <c r="JCD361"/>
      <c r="JCE361"/>
      <c r="JCF361"/>
      <c r="JCG361"/>
      <c r="JCH361"/>
      <c r="JCI361"/>
      <c r="JCJ361"/>
      <c r="JCK361"/>
      <c r="JCL361"/>
      <c r="JCM361"/>
      <c r="JCN361"/>
      <c r="JCO361"/>
      <c r="JCP361"/>
      <c r="JCQ361"/>
      <c r="JCR361"/>
      <c r="JCS361"/>
      <c r="JCT361"/>
      <c r="JCU361"/>
      <c r="JCV361"/>
      <c r="JCW361"/>
      <c r="JCX361"/>
      <c r="JCY361"/>
      <c r="JCZ361"/>
      <c r="JDA361"/>
      <c r="JDB361"/>
      <c r="JDC361"/>
      <c r="JDD361"/>
      <c r="JDE361"/>
      <c r="JDF361"/>
      <c r="JDG361"/>
      <c r="JDH361"/>
      <c r="JDI361"/>
      <c r="JDJ361"/>
      <c r="JDK361"/>
      <c r="JDL361"/>
      <c r="JDM361"/>
      <c r="JDN361"/>
      <c r="JDO361"/>
      <c r="JDP361"/>
      <c r="JDQ361"/>
      <c r="JDR361"/>
      <c r="JDS361"/>
      <c r="JDT361"/>
      <c r="JDU361"/>
      <c r="JDV361"/>
      <c r="JDW361"/>
      <c r="JDX361"/>
      <c r="JDY361"/>
      <c r="JDZ361"/>
      <c r="JEA361"/>
      <c r="JEB361"/>
      <c r="JEC361"/>
      <c r="JED361"/>
      <c r="JEE361"/>
      <c r="JEF361"/>
      <c r="JEG361"/>
      <c r="JEH361"/>
      <c r="JEI361"/>
      <c r="JEJ361"/>
      <c r="JEK361"/>
      <c r="JEL361"/>
      <c r="JEM361"/>
      <c r="JEN361"/>
      <c r="JEO361"/>
      <c r="JEP361"/>
      <c r="JEQ361"/>
      <c r="JER361"/>
      <c r="JES361"/>
      <c r="JET361"/>
      <c r="JEU361"/>
      <c r="JEV361"/>
      <c r="JEW361"/>
      <c r="JEX361"/>
      <c r="JEY361"/>
      <c r="JEZ361"/>
      <c r="JFA361"/>
      <c r="JFB361"/>
      <c r="JFC361"/>
      <c r="JFD361"/>
      <c r="JFE361"/>
      <c r="JFF361"/>
      <c r="JFG361"/>
      <c r="JFH361"/>
      <c r="JFI361"/>
      <c r="JFJ361"/>
      <c r="JFK361"/>
      <c r="JFL361"/>
      <c r="JFM361"/>
      <c r="JFN361"/>
      <c r="JFO361"/>
      <c r="JFP361"/>
      <c r="JFQ361"/>
      <c r="JFR361"/>
      <c r="JFS361"/>
      <c r="JFT361"/>
      <c r="JFU361"/>
      <c r="JFV361"/>
      <c r="JFW361"/>
      <c r="JFX361"/>
      <c r="JFY361"/>
      <c r="JFZ361"/>
      <c r="JGA361"/>
      <c r="JGB361"/>
      <c r="JGC361"/>
      <c r="JGD361"/>
      <c r="JGE361"/>
      <c r="JGF361"/>
      <c r="JGG361"/>
      <c r="JGH361"/>
      <c r="JGI361"/>
      <c r="JGJ361"/>
      <c r="JGK361"/>
      <c r="JGL361"/>
      <c r="JGM361"/>
      <c r="JGN361"/>
      <c r="JGO361"/>
      <c r="JGP361"/>
      <c r="JGQ361"/>
      <c r="JGR361"/>
      <c r="JGS361"/>
      <c r="JGT361"/>
      <c r="JGU361"/>
      <c r="JGV361"/>
      <c r="JGW361"/>
      <c r="JGX361"/>
      <c r="JGY361"/>
      <c r="JGZ361"/>
      <c r="JHA361"/>
      <c r="JHB361"/>
      <c r="JHC361"/>
      <c r="JHD361"/>
      <c r="JHE361"/>
      <c r="JHF361"/>
      <c r="JHG361"/>
      <c r="JHH361"/>
      <c r="JHI361"/>
      <c r="JHJ361"/>
      <c r="JHK361"/>
      <c r="JHL361"/>
      <c r="JHM361"/>
      <c r="JHN361"/>
      <c r="JHO361"/>
      <c r="JHP361"/>
      <c r="JHQ361"/>
      <c r="JHR361"/>
      <c r="JHS361"/>
      <c r="JHT361"/>
      <c r="JHU361"/>
      <c r="JHV361"/>
      <c r="JHW361"/>
      <c r="JHX361"/>
      <c r="JHY361"/>
      <c r="JHZ361"/>
      <c r="JIA361"/>
      <c r="JIB361"/>
      <c r="JIC361"/>
      <c r="JID361"/>
      <c r="JIE361"/>
      <c r="JIF361"/>
      <c r="JIG361"/>
      <c r="JIH361"/>
      <c r="JII361"/>
      <c r="JIJ361"/>
      <c r="JIK361"/>
      <c r="JIL361"/>
      <c r="JIM361"/>
      <c r="JIN361"/>
      <c r="JIO361"/>
      <c r="JIP361"/>
      <c r="JIQ361"/>
      <c r="JIR361"/>
      <c r="JIS361"/>
      <c r="JIT361"/>
      <c r="JIU361"/>
      <c r="JIV361"/>
      <c r="JIW361"/>
      <c r="JIX361"/>
      <c r="JIY361"/>
      <c r="JIZ361"/>
      <c r="JJA361"/>
      <c r="JJB361"/>
      <c r="JJC361"/>
      <c r="JJD361"/>
      <c r="JJE361"/>
      <c r="JJF361"/>
      <c r="JJG361"/>
      <c r="JJH361"/>
      <c r="JJI361"/>
      <c r="JJJ361"/>
      <c r="JJK361"/>
      <c r="JJL361"/>
      <c r="JJM361"/>
      <c r="JJN361"/>
      <c r="JJO361"/>
      <c r="JJP361"/>
      <c r="JJQ361"/>
      <c r="JJR361"/>
      <c r="JJS361"/>
      <c r="JJT361"/>
      <c r="JJU361"/>
      <c r="JJV361"/>
      <c r="JJW361"/>
      <c r="JJX361"/>
      <c r="JJY361"/>
      <c r="JJZ361"/>
      <c r="JKA361"/>
      <c r="JKB361"/>
      <c r="JKC361"/>
      <c r="JKD361"/>
      <c r="JKE361"/>
      <c r="JKF361"/>
      <c r="JKG361"/>
      <c r="JKH361"/>
      <c r="JKI361"/>
      <c r="JKJ361"/>
      <c r="JKK361"/>
      <c r="JKL361"/>
      <c r="JKM361"/>
      <c r="JKN361"/>
      <c r="JKO361"/>
      <c r="JKP361"/>
      <c r="JKQ361"/>
      <c r="JKR361"/>
      <c r="JKS361"/>
      <c r="JKT361"/>
      <c r="JKU361"/>
      <c r="JKV361"/>
      <c r="JKW361"/>
      <c r="JKX361"/>
      <c r="JKY361"/>
      <c r="JKZ361"/>
      <c r="JLA361"/>
      <c r="JLB361"/>
      <c r="JLC361"/>
      <c r="JLD361"/>
      <c r="JLE361"/>
      <c r="JLF361"/>
      <c r="JLG361"/>
      <c r="JLH361"/>
      <c r="JLI361"/>
      <c r="JLJ361"/>
      <c r="JLK361"/>
      <c r="JLL361"/>
      <c r="JLM361"/>
      <c r="JLN361"/>
      <c r="JLO361"/>
      <c r="JLP361"/>
      <c r="JLQ361"/>
      <c r="JLR361"/>
      <c r="JLS361"/>
      <c r="JLT361"/>
      <c r="JLU361"/>
      <c r="JLV361"/>
      <c r="JLW361"/>
      <c r="JLX361"/>
      <c r="JLY361"/>
      <c r="JLZ361"/>
      <c r="JMA361"/>
      <c r="JMB361"/>
      <c r="JMC361"/>
      <c r="JMD361"/>
      <c r="JME361"/>
      <c r="JMF361"/>
      <c r="JMG361"/>
      <c r="JMH361"/>
      <c r="JMI361"/>
      <c r="JMJ361"/>
      <c r="JMK361"/>
      <c r="JML361"/>
      <c r="JMM361"/>
      <c r="JMN361"/>
      <c r="JMO361"/>
      <c r="JMP361"/>
      <c r="JMQ361"/>
      <c r="JMR361"/>
      <c r="JMS361"/>
      <c r="JMT361"/>
      <c r="JMU361"/>
      <c r="JMV361"/>
      <c r="JMW361"/>
      <c r="JMX361"/>
      <c r="JMY361"/>
      <c r="JMZ361"/>
      <c r="JNA361"/>
      <c r="JNB361"/>
      <c r="JNC361"/>
      <c r="JND361"/>
      <c r="JNE361"/>
      <c r="JNF361"/>
      <c r="JNG361"/>
      <c r="JNH361"/>
      <c r="JNI361"/>
      <c r="JNJ361"/>
      <c r="JNK361"/>
      <c r="JNL361"/>
      <c r="JNM361"/>
      <c r="JNN361"/>
      <c r="JNO361"/>
      <c r="JNP361"/>
      <c r="JNQ361"/>
      <c r="JNR361"/>
      <c r="JNS361"/>
      <c r="JNT361"/>
      <c r="JNU361"/>
      <c r="JNV361"/>
      <c r="JNW361"/>
      <c r="JNX361"/>
      <c r="JNY361"/>
      <c r="JNZ361"/>
      <c r="JOA361"/>
      <c r="JOB361"/>
      <c r="JOC361"/>
      <c r="JOD361"/>
      <c r="JOE361"/>
      <c r="JOF361"/>
      <c r="JOG361"/>
      <c r="JOH361"/>
      <c r="JOI361"/>
      <c r="JOJ361"/>
      <c r="JOK361"/>
      <c r="JOL361"/>
      <c r="JOM361"/>
      <c r="JON361"/>
      <c r="JOO361"/>
      <c r="JOP361"/>
      <c r="JOQ361"/>
      <c r="JOR361"/>
      <c r="JOS361"/>
      <c r="JOT361"/>
      <c r="JOU361"/>
      <c r="JOV361"/>
      <c r="JOW361"/>
      <c r="JOX361"/>
      <c r="JOY361"/>
      <c r="JOZ361"/>
      <c r="JPA361"/>
      <c r="JPB361"/>
      <c r="JPC361"/>
      <c r="JPD361"/>
      <c r="JPE361"/>
      <c r="JPF361"/>
      <c r="JPG361"/>
      <c r="JPH361"/>
      <c r="JPI361"/>
      <c r="JPJ361"/>
      <c r="JPK361"/>
      <c r="JPL361"/>
      <c r="JPM361"/>
      <c r="JPN361"/>
      <c r="JPO361"/>
      <c r="JPP361"/>
      <c r="JPQ361"/>
      <c r="JPR361"/>
      <c r="JPS361"/>
      <c r="JPT361"/>
      <c r="JPU361"/>
      <c r="JPV361"/>
      <c r="JPW361"/>
      <c r="JPX361"/>
      <c r="JPY361"/>
      <c r="JPZ361"/>
      <c r="JQA361"/>
      <c r="JQB361"/>
      <c r="JQC361"/>
      <c r="JQD361"/>
      <c r="JQE361"/>
      <c r="JQF361"/>
      <c r="JQG361"/>
      <c r="JQH361"/>
      <c r="JQI361"/>
      <c r="JQJ361"/>
      <c r="JQK361"/>
      <c r="JQL361"/>
      <c r="JQM361"/>
      <c r="JQN361"/>
      <c r="JQO361"/>
      <c r="JQP361"/>
      <c r="JQQ361"/>
      <c r="JQR361"/>
      <c r="JQS361"/>
      <c r="JQT361"/>
      <c r="JQU361"/>
      <c r="JQV361"/>
      <c r="JQW361"/>
      <c r="JQX361"/>
      <c r="JQY361"/>
      <c r="JQZ361"/>
      <c r="JRA361"/>
      <c r="JRB361"/>
      <c r="JRC361"/>
      <c r="JRD361"/>
      <c r="JRE361"/>
      <c r="JRF361"/>
      <c r="JRG361"/>
      <c r="JRH361"/>
      <c r="JRI361"/>
      <c r="JRJ361"/>
      <c r="JRK361"/>
      <c r="JRL361"/>
      <c r="JRM361"/>
      <c r="JRN361"/>
      <c r="JRO361"/>
      <c r="JRP361"/>
      <c r="JRQ361"/>
      <c r="JRR361"/>
      <c r="JRS361"/>
      <c r="JRT361"/>
      <c r="JRU361"/>
      <c r="JRV361"/>
      <c r="JRW361"/>
      <c r="JRX361"/>
      <c r="JRY361"/>
      <c r="JRZ361"/>
      <c r="JSA361"/>
      <c r="JSB361"/>
      <c r="JSC361"/>
      <c r="JSD361"/>
      <c r="JSE361"/>
      <c r="JSF361"/>
      <c r="JSG361"/>
      <c r="JSH361"/>
      <c r="JSI361"/>
      <c r="JSJ361"/>
      <c r="JSK361"/>
      <c r="JSL361"/>
      <c r="JSM361"/>
      <c r="JSN361"/>
      <c r="JSO361"/>
      <c r="JSP361"/>
      <c r="JSQ361"/>
      <c r="JSR361"/>
      <c r="JSS361"/>
      <c r="JST361"/>
      <c r="JSU361"/>
      <c r="JSV361"/>
      <c r="JSW361"/>
      <c r="JSX361"/>
      <c r="JSY361"/>
      <c r="JSZ361"/>
      <c r="JTA361"/>
      <c r="JTB361"/>
      <c r="JTC361"/>
      <c r="JTD361"/>
      <c r="JTE361"/>
      <c r="JTF361"/>
      <c r="JTG361"/>
      <c r="JTH361"/>
      <c r="JTI361"/>
      <c r="JTJ361"/>
      <c r="JTK361"/>
      <c r="JTL361"/>
      <c r="JTM361"/>
      <c r="JTN361"/>
      <c r="JTO361"/>
      <c r="JTP361"/>
      <c r="JTQ361"/>
      <c r="JTR361"/>
      <c r="JTS361"/>
      <c r="JTT361"/>
      <c r="JTU361"/>
      <c r="JTV361"/>
      <c r="JTW361"/>
      <c r="JTX361"/>
      <c r="JTY361"/>
      <c r="JTZ361"/>
      <c r="JUA361"/>
      <c r="JUB361"/>
      <c r="JUC361"/>
      <c r="JUD361"/>
      <c r="JUE361"/>
      <c r="JUF361"/>
      <c r="JUG361"/>
      <c r="JUH361"/>
      <c r="JUI361"/>
      <c r="JUJ361"/>
      <c r="JUK361"/>
      <c r="JUL361"/>
      <c r="JUM361"/>
      <c r="JUN361"/>
      <c r="JUO361"/>
      <c r="JUP361"/>
      <c r="JUQ361"/>
      <c r="JUR361"/>
      <c r="JUS361"/>
      <c r="JUT361"/>
      <c r="JUU361"/>
      <c r="JUV361"/>
      <c r="JUW361"/>
      <c r="JUX361"/>
      <c r="JUY361"/>
      <c r="JUZ361"/>
      <c r="JVA361"/>
      <c r="JVB361"/>
      <c r="JVC361"/>
      <c r="JVD361"/>
      <c r="JVE361"/>
      <c r="JVF361"/>
      <c r="JVG361"/>
      <c r="JVH361"/>
      <c r="JVI361"/>
      <c r="JVJ361"/>
      <c r="JVK361"/>
      <c r="JVL361"/>
      <c r="JVM361"/>
      <c r="JVN361"/>
      <c r="JVO361"/>
      <c r="JVP361"/>
      <c r="JVQ361"/>
      <c r="JVR361"/>
      <c r="JVS361"/>
      <c r="JVT361"/>
      <c r="JVU361"/>
      <c r="JVV361"/>
      <c r="JVW361"/>
      <c r="JVX361"/>
      <c r="JVY361"/>
      <c r="JVZ361"/>
      <c r="JWA361"/>
      <c r="JWB361"/>
      <c r="JWC361"/>
      <c r="JWD361"/>
      <c r="JWE361"/>
      <c r="JWF361"/>
      <c r="JWG361"/>
      <c r="JWH361"/>
      <c r="JWI361"/>
      <c r="JWJ361"/>
      <c r="JWK361"/>
      <c r="JWL361"/>
      <c r="JWM361"/>
      <c r="JWN361"/>
      <c r="JWO361"/>
      <c r="JWP361"/>
      <c r="JWQ361"/>
      <c r="JWR361"/>
      <c r="JWS361"/>
      <c r="JWT361"/>
      <c r="JWU361"/>
      <c r="JWV361"/>
      <c r="JWW361"/>
      <c r="JWX361"/>
      <c r="JWY361"/>
      <c r="JWZ361"/>
      <c r="JXA361"/>
      <c r="JXB361"/>
      <c r="JXC361"/>
      <c r="JXD361"/>
      <c r="JXE361"/>
      <c r="JXF361"/>
      <c r="JXG361"/>
      <c r="JXH361"/>
      <c r="JXI361"/>
      <c r="JXJ361"/>
      <c r="JXK361"/>
      <c r="JXL361"/>
      <c r="JXM361"/>
      <c r="JXN361"/>
      <c r="JXO361"/>
      <c r="JXP361"/>
      <c r="JXQ361"/>
      <c r="JXR361"/>
      <c r="JXS361"/>
      <c r="JXT361"/>
      <c r="JXU361"/>
      <c r="JXV361"/>
      <c r="JXW361"/>
      <c r="JXX361"/>
      <c r="JXY361"/>
      <c r="JXZ361"/>
      <c r="JYA361"/>
      <c r="JYB361"/>
      <c r="JYC361"/>
      <c r="JYD361"/>
      <c r="JYE361"/>
      <c r="JYF361"/>
      <c r="JYG361"/>
      <c r="JYH361"/>
      <c r="JYI361"/>
      <c r="JYJ361"/>
      <c r="JYK361"/>
      <c r="JYL361"/>
      <c r="JYM361"/>
      <c r="JYN361"/>
      <c r="JYO361"/>
      <c r="JYP361"/>
      <c r="JYQ361"/>
      <c r="JYR361"/>
      <c r="JYS361"/>
      <c r="JYT361"/>
      <c r="JYU361"/>
      <c r="JYV361"/>
      <c r="JYW361"/>
      <c r="JYX361"/>
      <c r="JYY361"/>
      <c r="JYZ361"/>
      <c r="JZA361"/>
      <c r="JZB361"/>
      <c r="JZC361"/>
      <c r="JZD361"/>
      <c r="JZE361"/>
      <c r="JZF361"/>
      <c r="JZG361"/>
      <c r="JZH361"/>
      <c r="JZI361"/>
      <c r="JZJ361"/>
      <c r="JZK361"/>
      <c r="JZL361"/>
      <c r="JZM361"/>
      <c r="JZN361"/>
      <c r="JZO361"/>
      <c r="JZP361"/>
      <c r="JZQ361"/>
      <c r="JZR361"/>
      <c r="JZS361"/>
      <c r="JZT361"/>
      <c r="JZU361"/>
      <c r="JZV361"/>
      <c r="JZW361"/>
      <c r="JZX361"/>
      <c r="JZY361"/>
      <c r="JZZ361"/>
      <c r="KAA361"/>
      <c r="KAB361"/>
      <c r="KAC361"/>
      <c r="KAD361"/>
      <c r="KAE361"/>
      <c r="KAF361"/>
      <c r="KAG361"/>
      <c r="KAH361"/>
      <c r="KAI361"/>
      <c r="KAJ361"/>
      <c r="KAK361"/>
      <c r="KAL361"/>
      <c r="KAM361"/>
      <c r="KAN361"/>
      <c r="KAO361"/>
      <c r="KAP361"/>
      <c r="KAQ361"/>
      <c r="KAR361"/>
      <c r="KAS361"/>
      <c r="KAT361"/>
      <c r="KAU361"/>
      <c r="KAV361"/>
      <c r="KAW361"/>
      <c r="KAX361"/>
      <c r="KAY361"/>
      <c r="KAZ361"/>
      <c r="KBA361"/>
      <c r="KBB361"/>
      <c r="KBC361"/>
      <c r="KBD361"/>
      <c r="KBE361"/>
      <c r="KBF361"/>
      <c r="KBG361"/>
      <c r="KBH361"/>
      <c r="KBI361"/>
      <c r="KBJ361"/>
      <c r="KBK361"/>
      <c r="KBL361"/>
      <c r="KBM361"/>
      <c r="KBN361"/>
      <c r="KBO361"/>
      <c r="KBP361"/>
      <c r="KBQ361"/>
      <c r="KBR361"/>
      <c r="KBS361"/>
      <c r="KBT361"/>
      <c r="KBU361"/>
      <c r="KBV361"/>
      <c r="KBW361"/>
      <c r="KBX361"/>
      <c r="KBY361"/>
      <c r="KBZ361"/>
      <c r="KCA361"/>
      <c r="KCB361"/>
      <c r="KCC361"/>
      <c r="KCD361"/>
      <c r="KCE361"/>
      <c r="KCF361"/>
      <c r="KCG361"/>
      <c r="KCH361"/>
      <c r="KCI361"/>
      <c r="KCJ361"/>
      <c r="KCK361"/>
      <c r="KCL361"/>
      <c r="KCM361"/>
      <c r="KCN361"/>
      <c r="KCO361"/>
      <c r="KCP361"/>
      <c r="KCQ361"/>
      <c r="KCR361"/>
      <c r="KCS361"/>
      <c r="KCT361"/>
      <c r="KCU361"/>
      <c r="KCV361"/>
      <c r="KCW361"/>
      <c r="KCX361"/>
      <c r="KCY361"/>
      <c r="KCZ361"/>
      <c r="KDA361"/>
      <c r="KDB361"/>
      <c r="KDC361"/>
      <c r="KDD361"/>
      <c r="KDE361"/>
      <c r="KDF361"/>
      <c r="KDG361"/>
      <c r="KDH361"/>
      <c r="KDI361"/>
      <c r="KDJ361"/>
      <c r="KDK361"/>
      <c r="KDL361"/>
      <c r="KDM361"/>
      <c r="KDN361"/>
      <c r="KDO361"/>
      <c r="KDP361"/>
      <c r="KDQ361"/>
      <c r="KDR361"/>
      <c r="KDS361"/>
      <c r="KDT361"/>
      <c r="KDU361"/>
      <c r="KDV361"/>
      <c r="KDW361"/>
      <c r="KDX361"/>
      <c r="KDY361"/>
      <c r="KDZ361"/>
      <c r="KEA361"/>
      <c r="KEB361"/>
      <c r="KEC361"/>
      <c r="KED361"/>
      <c r="KEE361"/>
      <c r="KEF361"/>
      <c r="KEG361"/>
      <c r="KEH361"/>
      <c r="KEI361"/>
      <c r="KEJ361"/>
      <c r="KEK361"/>
      <c r="KEL361"/>
      <c r="KEM361"/>
      <c r="KEN361"/>
      <c r="KEO361"/>
      <c r="KEP361"/>
      <c r="KEQ361"/>
      <c r="KER361"/>
      <c r="KES361"/>
      <c r="KET361"/>
      <c r="KEU361"/>
      <c r="KEV361"/>
      <c r="KEW361"/>
      <c r="KEX361"/>
      <c r="KEY361"/>
      <c r="KEZ361"/>
      <c r="KFA361"/>
      <c r="KFB361"/>
      <c r="KFC361"/>
      <c r="KFD361"/>
      <c r="KFE361"/>
      <c r="KFF361"/>
      <c r="KFG361"/>
      <c r="KFH361"/>
      <c r="KFI361"/>
      <c r="KFJ361"/>
      <c r="KFK361"/>
      <c r="KFL361"/>
      <c r="KFM361"/>
      <c r="KFN361"/>
      <c r="KFO361"/>
      <c r="KFP361"/>
      <c r="KFQ361"/>
      <c r="KFR361"/>
      <c r="KFS361"/>
      <c r="KFT361"/>
      <c r="KFU361"/>
      <c r="KFV361"/>
      <c r="KFW361"/>
      <c r="KFX361"/>
      <c r="KFY361"/>
      <c r="KFZ361"/>
      <c r="KGA361"/>
      <c r="KGB361"/>
      <c r="KGC361"/>
      <c r="KGD361"/>
      <c r="KGE361"/>
      <c r="KGF361"/>
      <c r="KGG361"/>
      <c r="KGH361"/>
      <c r="KGI361"/>
      <c r="KGJ361"/>
      <c r="KGK361"/>
      <c r="KGL361"/>
      <c r="KGM361"/>
      <c r="KGN361"/>
      <c r="KGO361"/>
      <c r="KGP361"/>
      <c r="KGQ361"/>
      <c r="KGR361"/>
      <c r="KGS361"/>
      <c r="KGT361"/>
      <c r="KGU361"/>
      <c r="KGV361"/>
      <c r="KGW361"/>
      <c r="KGX361"/>
      <c r="KGY361"/>
      <c r="KGZ361"/>
      <c r="KHA361"/>
      <c r="KHB361"/>
      <c r="KHC361"/>
      <c r="KHD361"/>
      <c r="KHE361"/>
      <c r="KHF361"/>
      <c r="KHG361"/>
      <c r="KHH361"/>
      <c r="KHI361"/>
      <c r="KHJ361"/>
      <c r="KHK361"/>
      <c r="KHL361"/>
      <c r="KHM361"/>
      <c r="KHN361"/>
      <c r="KHO361"/>
      <c r="KHP361"/>
      <c r="KHQ361"/>
      <c r="KHR361"/>
      <c r="KHS361"/>
      <c r="KHT361"/>
      <c r="KHU361"/>
      <c r="KHV361"/>
      <c r="KHW361"/>
      <c r="KHX361"/>
      <c r="KHY361"/>
      <c r="KHZ361"/>
      <c r="KIA361"/>
      <c r="KIB361"/>
      <c r="KIC361"/>
      <c r="KID361"/>
      <c r="KIE361"/>
      <c r="KIF361"/>
      <c r="KIG361"/>
      <c r="KIH361"/>
      <c r="KII361"/>
      <c r="KIJ361"/>
      <c r="KIK361"/>
      <c r="KIL361"/>
      <c r="KIM361"/>
      <c r="KIN361"/>
      <c r="KIO361"/>
      <c r="KIP361"/>
      <c r="KIQ361"/>
      <c r="KIR361"/>
      <c r="KIS361"/>
      <c r="KIT361"/>
      <c r="KIU361"/>
      <c r="KIV361"/>
      <c r="KIW361"/>
      <c r="KIX361"/>
      <c r="KIY361"/>
      <c r="KIZ361"/>
      <c r="KJA361"/>
      <c r="KJB361"/>
      <c r="KJC361"/>
      <c r="KJD361"/>
      <c r="KJE361"/>
      <c r="KJF361"/>
      <c r="KJG361"/>
      <c r="KJH361"/>
      <c r="KJI361"/>
      <c r="KJJ361"/>
      <c r="KJK361"/>
      <c r="KJL361"/>
      <c r="KJM361"/>
      <c r="KJN361"/>
      <c r="KJO361"/>
      <c r="KJP361"/>
      <c r="KJQ361"/>
      <c r="KJR361"/>
      <c r="KJS361"/>
      <c r="KJT361"/>
      <c r="KJU361"/>
      <c r="KJV361"/>
      <c r="KJW361"/>
      <c r="KJX361"/>
      <c r="KJY361"/>
      <c r="KJZ361"/>
      <c r="KKA361"/>
      <c r="KKB361"/>
      <c r="KKC361"/>
      <c r="KKD361"/>
      <c r="KKE361"/>
      <c r="KKF361"/>
      <c r="KKG361"/>
      <c r="KKH361"/>
      <c r="KKI361"/>
      <c r="KKJ361"/>
      <c r="KKK361"/>
      <c r="KKL361"/>
      <c r="KKM361"/>
      <c r="KKN361"/>
      <c r="KKO361"/>
      <c r="KKP361"/>
      <c r="KKQ361"/>
      <c r="KKR361"/>
      <c r="KKS361"/>
      <c r="KKT361"/>
      <c r="KKU361"/>
      <c r="KKV361"/>
      <c r="KKW361"/>
      <c r="KKX361"/>
      <c r="KKY361"/>
      <c r="KKZ361"/>
      <c r="KLA361"/>
      <c r="KLB361"/>
      <c r="KLC361"/>
      <c r="KLD361"/>
      <c r="KLE361"/>
      <c r="KLF361"/>
      <c r="KLG361"/>
      <c r="KLH361"/>
      <c r="KLI361"/>
      <c r="KLJ361"/>
      <c r="KLK361"/>
      <c r="KLL361"/>
      <c r="KLM361"/>
      <c r="KLN361"/>
      <c r="KLO361"/>
      <c r="KLP361"/>
      <c r="KLQ361"/>
      <c r="KLR361"/>
      <c r="KLS361"/>
      <c r="KLT361"/>
      <c r="KLU361"/>
      <c r="KLV361"/>
      <c r="KLW361"/>
      <c r="KLX361"/>
      <c r="KLY361"/>
      <c r="KLZ361"/>
      <c r="KMA361"/>
      <c r="KMB361"/>
      <c r="KMC361"/>
      <c r="KMD361"/>
      <c r="KME361"/>
      <c r="KMF361"/>
      <c r="KMG361"/>
      <c r="KMH361"/>
      <c r="KMI361"/>
      <c r="KMJ361"/>
      <c r="KMK361"/>
      <c r="KML361"/>
      <c r="KMM361"/>
      <c r="KMN361"/>
      <c r="KMO361"/>
      <c r="KMP361"/>
      <c r="KMQ361"/>
      <c r="KMR361"/>
      <c r="KMS361"/>
      <c r="KMT361"/>
      <c r="KMU361"/>
      <c r="KMV361"/>
      <c r="KMW361"/>
      <c r="KMX361"/>
      <c r="KMY361"/>
      <c r="KMZ361"/>
      <c r="KNA361"/>
      <c r="KNB361"/>
      <c r="KNC361"/>
      <c r="KND361"/>
      <c r="KNE361"/>
      <c r="KNF361"/>
      <c r="KNG361"/>
      <c r="KNH361"/>
      <c r="KNI361"/>
      <c r="KNJ361"/>
      <c r="KNK361"/>
      <c r="KNL361"/>
      <c r="KNM361"/>
      <c r="KNN361"/>
      <c r="KNO361"/>
      <c r="KNP361"/>
      <c r="KNQ361"/>
      <c r="KNR361"/>
      <c r="KNS361"/>
      <c r="KNT361"/>
      <c r="KNU361"/>
      <c r="KNV361"/>
      <c r="KNW361"/>
      <c r="KNX361"/>
      <c r="KNY361"/>
      <c r="KNZ361"/>
      <c r="KOA361"/>
      <c r="KOB361"/>
      <c r="KOC361"/>
      <c r="KOD361"/>
      <c r="KOE361"/>
      <c r="KOF361"/>
      <c r="KOG361"/>
      <c r="KOH361"/>
      <c r="KOI361"/>
      <c r="KOJ361"/>
      <c r="KOK361"/>
      <c r="KOL361"/>
      <c r="KOM361"/>
      <c r="KON361"/>
      <c r="KOO361"/>
      <c r="KOP361"/>
      <c r="KOQ361"/>
      <c r="KOR361"/>
      <c r="KOS361"/>
      <c r="KOT361"/>
      <c r="KOU361"/>
      <c r="KOV361"/>
      <c r="KOW361"/>
      <c r="KOX361"/>
      <c r="KOY361"/>
      <c r="KOZ361"/>
      <c r="KPA361"/>
      <c r="KPB361"/>
      <c r="KPC361"/>
      <c r="KPD361"/>
      <c r="KPE361"/>
      <c r="KPF361"/>
      <c r="KPG361"/>
      <c r="KPH361"/>
      <c r="KPI361"/>
      <c r="KPJ361"/>
      <c r="KPK361"/>
      <c r="KPL361"/>
      <c r="KPM361"/>
      <c r="KPN361"/>
      <c r="KPO361"/>
      <c r="KPP361"/>
      <c r="KPQ361"/>
      <c r="KPR361"/>
      <c r="KPS361"/>
      <c r="KPT361"/>
      <c r="KPU361"/>
      <c r="KPV361"/>
      <c r="KPW361"/>
      <c r="KPX361"/>
      <c r="KPY361"/>
      <c r="KPZ361"/>
      <c r="KQA361"/>
      <c r="KQB361"/>
      <c r="KQC361"/>
      <c r="KQD361"/>
      <c r="KQE361"/>
      <c r="KQF361"/>
      <c r="KQG361"/>
      <c r="KQH361"/>
      <c r="KQI361"/>
      <c r="KQJ361"/>
      <c r="KQK361"/>
      <c r="KQL361"/>
      <c r="KQM361"/>
      <c r="KQN361"/>
      <c r="KQO361"/>
      <c r="KQP361"/>
      <c r="KQQ361"/>
      <c r="KQR361"/>
      <c r="KQS361"/>
      <c r="KQT361"/>
      <c r="KQU361"/>
      <c r="KQV361"/>
      <c r="KQW361"/>
      <c r="KQX361"/>
      <c r="KQY361"/>
      <c r="KQZ361"/>
      <c r="KRA361"/>
      <c r="KRB361"/>
      <c r="KRC361"/>
      <c r="KRD361"/>
      <c r="KRE361"/>
      <c r="KRF361"/>
      <c r="KRG361"/>
      <c r="KRH361"/>
      <c r="KRI361"/>
      <c r="KRJ361"/>
      <c r="KRK361"/>
      <c r="KRL361"/>
      <c r="KRM361"/>
      <c r="KRN361"/>
      <c r="KRO361"/>
      <c r="KRP361"/>
      <c r="KRQ361"/>
      <c r="KRR361"/>
      <c r="KRS361"/>
      <c r="KRT361"/>
      <c r="KRU361"/>
      <c r="KRV361"/>
      <c r="KRW361"/>
      <c r="KRX361"/>
      <c r="KRY361"/>
      <c r="KRZ361"/>
      <c r="KSA361"/>
      <c r="KSB361"/>
      <c r="KSC361"/>
      <c r="KSD361"/>
      <c r="KSE361"/>
      <c r="KSF361"/>
      <c r="KSG361"/>
      <c r="KSH361"/>
      <c r="KSI361"/>
      <c r="KSJ361"/>
      <c r="KSK361"/>
      <c r="KSL361"/>
      <c r="KSM361"/>
      <c r="KSN361"/>
      <c r="KSO361"/>
      <c r="KSP361"/>
      <c r="KSQ361"/>
      <c r="KSR361"/>
      <c r="KSS361"/>
      <c r="KST361"/>
      <c r="KSU361"/>
      <c r="KSV361"/>
      <c r="KSW361"/>
      <c r="KSX361"/>
      <c r="KSY361"/>
      <c r="KSZ361"/>
      <c r="KTA361"/>
      <c r="KTB361"/>
      <c r="KTC361"/>
      <c r="KTD361"/>
      <c r="KTE361"/>
      <c r="KTF361"/>
      <c r="KTG361"/>
      <c r="KTH361"/>
      <c r="KTI361"/>
      <c r="KTJ361"/>
      <c r="KTK361"/>
      <c r="KTL361"/>
      <c r="KTM361"/>
      <c r="KTN361"/>
      <c r="KTO361"/>
      <c r="KTP361"/>
      <c r="KTQ361"/>
      <c r="KTR361"/>
      <c r="KTS361"/>
      <c r="KTT361"/>
      <c r="KTU361"/>
      <c r="KTV361"/>
      <c r="KTW361"/>
      <c r="KTX361"/>
      <c r="KTY361"/>
      <c r="KTZ361"/>
      <c r="KUA361"/>
      <c r="KUB361"/>
      <c r="KUC361"/>
      <c r="KUD361"/>
      <c r="KUE361"/>
      <c r="KUF361"/>
      <c r="KUG361"/>
      <c r="KUH361"/>
      <c r="KUI361"/>
      <c r="KUJ361"/>
      <c r="KUK361"/>
      <c r="KUL361"/>
      <c r="KUM361"/>
      <c r="KUN361"/>
      <c r="KUO361"/>
      <c r="KUP361"/>
      <c r="KUQ361"/>
      <c r="KUR361"/>
      <c r="KUS361"/>
      <c r="KUT361"/>
      <c r="KUU361"/>
      <c r="KUV361"/>
      <c r="KUW361"/>
      <c r="KUX361"/>
      <c r="KUY361"/>
      <c r="KUZ361"/>
      <c r="KVA361"/>
      <c r="KVB361"/>
      <c r="KVC361"/>
      <c r="KVD361"/>
      <c r="KVE361"/>
      <c r="KVF361"/>
      <c r="KVG361"/>
      <c r="KVH361"/>
      <c r="KVI361"/>
      <c r="KVJ361"/>
      <c r="KVK361"/>
      <c r="KVL361"/>
      <c r="KVM361"/>
      <c r="KVN361"/>
      <c r="KVO361"/>
      <c r="KVP361"/>
      <c r="KVQ361"/>
      <c r="KVR361"/>
      <c r="KVS361"/>
      <c r="KVT361"/>
      <c r="KVU361"/>
      <c r="KVV361"/>
      <c r="KVW361"/>
      <c r="KVX361"/>
      <c r="KVY361"/>
      <c r="KVZ361"/>
      <c r="KWA361"/>
      <c r="KWB361"/>
      <c r="KWC361"/>
      <c r="KWD361"/>
      <c r="KWE361"/>
      <c r="KWF361"/>
      <c r="KWG361"/>
      <c r="KWH361"/>
      <c r="KWI361"/>
      <c r="KWJ361"/>
      <c r="KWK361"/>
      <c r="KWL361"/>
      <c r="KWM361"/>
      <c r="KWN361"/>
      <c r="KWO361"/>
      <c r="KWP361"/>
      <c r="KWQ361"/>
      <c r="KWR361"/>
      <c r="KWS361"/>
      <c r="KWT361"/>
      <c r="KWU361"/>
      <c r="KWV361"/>
      <c r="KWW361"/>
      <c r="KWX361"/>
      <c r="KWY361"/>
      <c r="KWZ361"/>
      <c r="KXA361"/>
      <c r="KXB361"/>
      <c r="KXC361"/>
      <c r="KXD361"/>
      <c r="KXE361"/>
      <c r="KXF361"/>
      <c r="KXG361"/>
      <c r="KXH361"/>
      <c r="KXI361"/>
      <c r="KXJ361"/>
      <c r="KXK361"/>
      <c r="KXL361"/>
      <c r="KXM361"/>
      <c r="KXN361"/>
      <c r="KXO361"/>
      <c r="KXP361"/>
      <c r="KXQ361"/>
      <c r="KXR361"/>
      <c r="KXS361"/>
      <c r="KXT361"/>
      <c r="KXU361"/>
      <c r="KXV361"/>
      <c r="KXW361"/>
      <c r="KXX361"/>
      <c r="KXY361"/>
      <c r="KXZ361"/>
      <c r="KYA361"/>
      <c r="KYB361"/>
      <c r="KYC361"/>
      <c r="KYD361"/>
      <c r="KYE361"/>
      <c r="KYF361"/>
      <c r="KYG361"/>
      <c r="KYH361"/>
      <c r="KYI361"/>
      <c r="KYJ361"/>
      <c r="KYK361"/>
      <c r="KYL361"/>
      <c r="KYM361"/>
      <c r="KYN361"/>
      <c r="KYO361"/>
      <c r="KYP361"/>
      <c r="KYQ361"/>
      <c r="KYR361"/>
      <c r="KYS361"/>
      <c r="KYT361"/>
      <c r="KYU361"/>
      <c r="KYV361"/>
      <c r="KYW361"/>
      <c r="KYX361"/>
      <c r="KYY361"/>
      <c r="KYZ361"/>
      <c r="KZA361"/>
      <c r="KZB361"/>
      <c r="KZC361"/>
      <c r="KZD361"/>
      <c r="KZE361"/>
      <c r="KZF361"/>
      <c r="KZG361"/>
      <c r="KZH361"/>
      <c r="KZI361"/>
      <c r="KZJ361"/>
      <c r="KZK361"/>
      <c r="KZL361"/>
      <c r="KZM361"/>
      <c r="KZN361"/>
      <c r="KZO361"/>
      <c r="KZP361"/>
      <c r="KZQ361"/>
      <c r="KZR361"/>
      <c r="KZS361"/>
      <c r="KZT361"/>
      <c r="KZU361"/>
      <c r="KZV361"/>
      <c r="KZW361"/>
      <c r="KZX361"/>
      <c r="KZY361"/>
      <c r="KZZ361"/>
      <c r="LAA361"/>
      <c r="LAB361"/>
      <c r="LAC361"/>
      <c r="LAD361"/>
      <c r="LAE361"/>
      <c r="LAF361"/>
      <c r="LAG361"/>
      <c r="LAH361"/>
      <c r="LAI361"/>
      <c r="LAJ361"/>
      <c r="LAK361"/>
      <c r="LAL361"/>
      <c r="LAM361"/>
      <c r="LAN361"/>
      <c r="LAO361"/>
      <c r="LAP361"/>
      <c r="LAQ361"/>
      <c r="LAR361"/>
      <c r="LAS361"/>
      <c r="LAT361"/>
      <c r="LAU361"/>
      <c r="LAV361"/>
      <c r="LAW361"/>
      <c r="LAX361"/>
      <c r="LAY361"/>
      <c r="LAZ361"/>
      <c r="LBA361"/>
      <c r="LBB361"/>
      <c r="LBC361"/>
      <c r="LBD361"/>
      <c r="LBE361"/>
      <c r="LBF361"/>
      <c r="LBG361"/>
      <c r="LBH361"/>
      <c r="LBI361"/>
      <c r="LBJ361"/>
      <c r="LBK361"/>
      <c r="LBL361"/>
      <c r="LBM361"/>
      <c r="LBN361"/>
      <c r="LBO361"/>
      <c r="LBP361"/>
      <c r="LBQ361"/>
      <c r="LBR361"/>
      <c r="LBS361"/>
      <c r="LBT361"/>
      <c r="LBU361"/>
      <c r="LBV361"/>
      <c r="LBW361"/>
      <c r="LBX361"/>
      <c r="LBY361"/>
      <c r="LBZ361"/>
      <c r="LCA361"/>
      <c r="LCB361"/>
      <c r="LCC361"/>
      <c r="LCD361"/>
      <c r="LCE361"/>
      <c r="LCF361"/>
      <c r="LCG361"/>
      <c r="LCH361"/>
      <c r="LCI361"/>
      <c r="LCJ361"/>
      <c r="LCK361"/>
      <c r="LCL361"/>
      <c r="LCM361"/>
      <c r="LCN361"/>
      <c r="LCO361"/>
      <c r="LCP361"/>
      <c r="LCQ361"/>
      <c r="LCR361"/>
      <c r="LCS361"/>
      <c r="LCT361"/>
      <c r="LCU361"/>
      <c r="LCV361"/>
      <c r="LCW361"/>
      <c r="LCX361"/>
      <c r="LCY361"/>
      <c r="LCZ361"/>
      <c r="LDA361"/>
      <c r="LDB361"/>
      <c r="LDC361"/>
      <c r="LDD361"/>
      <c r="LDE361"/>
      <c r="LDF361"/>
      <c r="LDG361"/>
      <c r="LDH361"/>
      <c r="LDI361"/>
      <c r="LDJ361"/>
      <c r="LDK361"/>
      <c r="LDL361"/>
      <c r="LDM361"/>
      <c r="LDN361"/>
      <c r="LDO361"/>
      <c r="LDP361"/>
      <c r="LDQ361"/>
      <c r="LDR361"/>
      <c r="LDS361"/>
      <c r="LDT361"/>
      <c r="LDU361"/>
      <c r="LDV361"/>
      <c r="LDW361"/>
      <c r="LDX361"/>
      <c r="LDY361"/>
      <c r="LDZ361"/>
      <c r="LEA361"/>
      <c r="LEB361"/>
      <c r="LEC361"/>
      <c r="LED361"/>
      <c r="LEE361"/>
      <c r="LEF361"/>
      <c r="LEG361"/>
      <c r="LEH361"/>
      <c r="LEI361"/>
      <c r="LEJ361"/>
      <c r="LEK361"/>
      <c r="LEL361"/>
      <c r="LEM361"/>
      <c r="LEN361"/>
      <c r="LEO361"/>
      <c r="LEP361"/>
      <c r="LEQ361"/>
      <c r="LER361"/>
      <c r="LES361"/>
      <c r="LET361"/>
      <c r="LEU361"/>
      <c r="LEV361"/>
      <c r="LEW361"/>
      <c r="LEX361"/>
      <c r="LEY361"/>
      <c r="LEZ361"/>
      <c r="LFA361"/>
      <c r="LFB361"/>
      <c r="LFC361"/>
      <c r="LFD361"/>
      <c r="LFE361"/>
      <c r="LFF361"/>
      <c r="LFG361"/>
      <c r="LFH361"/>
      <c r="LFI361"/>
      <c r="LFJ361"/>
      <c r="LFK361"/>
      <c r="LFL361"/>
      <c r="LFM361"/>
      <c r="LFN361"/>
      <c r="LFO361"/>
      <c r="LFP361"/>
      <c r="LFQ361"/>
      <c r="LFR361"/>
      <c r="LFS361"/>
      <c r="LFT361"/>
      <c r="LFU361"/>
      <c r="LFV361"/>
      <c r="LFW361"/>
      <c r="LFX361"/>
      <c r="LFY361"/>
      <c r="LFZ361"/>
      <c r="LGA361"/>
      <c r="LGB361"/>
      <c r="LGC361"/>
      <c r="LGD361"/>
      <c r="LGE361"/>
      <c r="LGF361"/>
      <c r="LGG361"/>
      <c r="LGH361"/>
      <c r="LGI361"/>
      <c r="LGJ361"/>
      <c r="LGK361"/>
      <c r="LGL361"/>
      <c r="LGM361"/>
      <c r="LGN361"/>
      <c r="LGO361"/>
      <c r="LGP361"/>
      <c r="LGQ361"/>
      <c r="LGR361"/>
      <c r="LGS361"/>
      <c r="LGT361"/>
      <c r="LGU361"/>
      <c r="LGV361"/>
      <c r="LGW361"/>
      <c r="LGX361"/>
      <c r="LGY361"/>
      <c r="LGZ361"/>
      <c r="LHA361"/>
      <c r="LHB361"/>
      <c r="LHC361"/>
      <c r="LHD361"/>
      <c r="LHE361"/>
      <c r="LHF361"/>
      <c r="LHG361"/>
      <c r="LHH361"/>
      <c r="LHI361"/>
      <c r="LHJ361"/>
      <c r="LHK361"/>
      <c r="LHL361"/>
      <c r="LHM361"/>
      <c r="LHN361"/>
      <c r="LHO361"/>
      <c r="LHP361"/>
      <c r="LHQ361"/>
      <c r="LHR361"/>
      <c r="LHS361"/>
      <c r="LHT361"/>
      <c r="LHU361"/>
      <c r="LHV361"/>
      <c r="LHW361"/>
      <c r="LHX361"/>
      <c r="LHY361"/>
      <c r="LHZ361"/>
      <c r="LIA361"/>
      <c r="LIB361"/>
      <c r="LIC361"/>
      <c r="LID361"/>
      <c r="LIE361"/>
      <c r="LIF361"/>
      <c r="LIG361"/>
      <c r="LIH361"/>
      <c r="LII361"/>
      <c r="LIJ361"/>
      <c r="LIK361"/>
      <c r="LIL361"/>
      <c r="LIM361"/>
      <c r="LIN361"/>
      <c r="LIO361"/>
      <c r="LIP361"/>
      <c r="LIQ361"/>
      <c r="LIR361"/>
      <c r="LIS361"/>
      <c r="LIT361"/>
      <c r="LIU361"/>
      <c r="LIV361"/>
      <c r="LIW361"/>
      <c r="LIX361"/>
      <c r="LIY361"/>
      <c r="LIZ361"/>
      <c r="LJA361"/>
      <c r="LJB361"/>
      <c r="LJC361"/>
      <c r="LJD361"/>
      <c r="LJE361"/>
      <c r="LJF361"/>
      <c r="LJG361"/>
      <c r="LJH361"/>
      <c r="LJI361"/>
      <c r="LJJ361"/>
      <c r="LJK361"/>
      <c r="LJL361"/>
      <c r="LJM361"/>
      <c r="LJN361"/>
      <c r="LJO361"/>
      <c r="LJP361"/>
      <c r="LJQ361"/>
      <c r="LJR361"/>
      <c r="LJS361"/>
      <c r="LJT361"/>
      <c r="LJU361"/>
      <c r="LJV361"/>
      <c r="LJW361"/>
      <c r="LJX361"/>
      <c r="LJY361"/>
      <c r="LJZ361"/>
      <c r="LKA361"/>
      <c r="LKB361"/>
      <c r="LKC361"/>
      <c r="LKD361"/>
      <c r="LKE361"/>
      <c r="LKF361"/>
      <c r="LKG361"/>
      <c r="LKH361"/>
      <c r="LKI361"/>
      <c r="LKJ361"/>
      <c r="LKK361"/>
      <c r="LKL361"/>
      <c r="LKM361"/>
      <c r="LKN361"/>
      <c r="LKO361"/>
      <c r="LKP361"/>
      <c r="LKQ361"/>
      <c r="LKR361"/>
      <c r="LKS361"/>
      <c r="LKT361"/>
      <c r="LKU361"/>
      <c r="LKV361"/>
      <c r="LKW361"/>
      <c r="LKX361"/>
      <c r="LKY361"/>
      <c r="LKZ361"/>
      <c r="LLA361"/>
      <c r="LLB361"/>
      <c r="LLC361"/>
      <c r="LLD361"/>
      <c r="LLE361"/>
      <c r="LLF361"/>
      <c r="LLG361"/>
      <c r="LLH361"/>
      <c r="LLI361"/>
      <c r="LLJ361"/>
      <c r="LLK361"/>
      <c r="LLL361"/>
      <c r="LLM361"/>
      <c r="LLN361"/>
      <c r="LLO361"/>
      <c r="LLP361"/>
      <c r="LLQ361"/>
      <c r="LLR361"/>
      <c r="LLS361"/>
      <c r="LLT361"/>
      <c r="LLU361"/>
      <c r="LLV361"/>
      <c r="LLW361"/>
      <c r="LLX361"/>
      <c r="LLY361"/>
      <c r="LLZ361"/>
      <c r="LMA361"/>
      <c r="LMB361"/>
      <c r="LMC361"/>
      <c r="LMD361"/>
      <c r="LME361"/>
      <c r="LMF361"/>
      <c r="LMG361"/>
      <c r="LMH361"/>
      <c r="LMI361"/>
      <c r="LMJ361"/>
      <c r="LMK361"/>
      <c r="LML361"/>
      <c r="LMM361"/>
      <c r="LMN361"/>
      <c r="LMO361"/>
      <c r="LMP361"/>
      <c r="LMQ361"/>
      <c r="LMR361"/>
      <c r="LMS361"/>
      <c r="LMT361"/>
      <c r="LMU361"/>
      <c r="LMV361"/>
      <c r="LMW361"/>
      <c r="LMX361"/>
      <c r="LMY361"/>
      <c r="LMZ361"/>
      <c r="LNA361"/>
      <c r="LNB361"/>
      <c r="LNC361"/>
      <c r="LND361"/>
      <c r="LNE361"/>
      <c r="LNF361"/>
      <c r="LNG361"/>
      <c r="LNH361"/>
      <c r="LNI361"/>
      <c r="LNJ361"/>
      <c r="LNK361"/>
      <c r="LNL361"/>
      <c r="LNM361"/>
      <c r="LNN361"/>
      <c r="LNO361"/>
      <c r="LNP361"/>
      <c r="LNQ361"/>
      <c r="LNR361"/>
      <c r="LNS361"/>
      <c r="LNT361"/>
      <c r="LNU361"/>
      <c r="LNV361"/>
      <c r="LNW361"/>
      <c r="LNX361"/>
      <c r="LNY361"/>
      <c r="LNZ361"/>
      <c r="LOA361"/>
      <c r="LOB361"/>
      <c r="LOC361"/>
      <c r="LOD361"/>
      <c r="LOE361"/>
      <c r="LOF361"/>
      <c r="LOG361"/>
      <c r="LOH361"/>
      <c r="LOI361"/>
      <c r="LOJ361"/>
      <c r="LOK361"/>
      <c r="LOL361"/>
      <c r="LOM361"/>
      <c r="LON361"/>
      <c r="LOO361"/>
      <c r="LOP361"/>
      <c r="LOQ361"/>
      <c r="LOR361"/>
      <c r="LOS361"/>
      <c r="LOT361"/>
      <c r="LOU361"/>
      <c r="LOV361"/>
      <c r="LOW361"/>
      <c r="LOX361"/>
      <c r="LOY361"/>
      <c r="LOZ361"/>
      <c r="LPA361"/>
      <c r="LPB361"/>
      <c r="LPC361"/>
      <c r="LPD361"/>
      <c r="LPE361"/>
      <c r="LPF361"/>
      <c r="LPG361"/>
      <c r="LPH361"/>
      <c r="LPI361"/>
      <c r="LPJ361"/>
      <c r="LPK361"/>
      <c r="LPL361"/>
      <c r="LPM361"/>
      <c r="LPN361"/>
      <c r="LPO361"/>
      <c r="LPP361"/>
      <c r="LPQ361"/>
      <c r="LPR361"/>
      <c r="LPS361"/>
      <c r="LPT361"/>
      <c r="LPU361"/>
      <c r="LPV361"/>
      <c r="LPW361"/>
      <c r="LPX361"/>
      <c r="LPY361"/>
      <c r="LPZ361"/>
      <c r="LQA361"/>
      <c r="LQB361"/>
      <c r="LQC361"/>
      <c r="LQD361"/>
      <c r="LQE361"/>
      <c r="LQF361"/>
      <c r="LQG361"/>
      <c r="LQH361"/>
      <c r="LQI361"/>
      <c r="LQJ361"/>
      <c r="LQK361"/>
      <c r="LQL361"/>
      <c r="LQM361"/>
      <c r="LQN361"/>
      <c r="LQO361"/>
      <c r="LQP361"/>
      <c r="LQQ361"/>
      <c r="LQR361"/>
      <c r="LQS361"/>
      <c r="LQT361"/>
      <c r="LQU361"/>
      <c r="LQV361"/>
      <c r="LQW361"/>
      <c r="LQX361"/>
      <c r="LQY361"/>
      <c r="LQZ361"/>
      <c r="LRA361"/>
      <c r="LRB361"/>
      <c r="LRC361"/>
      <c r="LRD361"/>
      <c r="LRE361"/>
      <c r="LRF361"/>
      <c r="LRG361"/>
      <c r="LRH361"/>
      <c r="LRI361"/>
      <c r="LRJ361"/>
      <c r="LRK361"/>
      <c r="LRL361"/>
      <c r="LRM361"/>
      <c r="LRN361"/>
      <c r="LRO361"/>
      <c r="LRP361"/>
      <c r="LRQ361"/>
      <c r="LRR361"/>
      <c r="LRS361"/>
      <c r="LRT361"/>
      <c r="LRU361"/>
      <c r="LRV361"/>
      <c r="LRW361"/>
      <c r="LRX361"/>
      <c r="LRY361"/>
      <c r="LRZ361"/>
      <c r="LSA361"/>
      <c r="LSB361"/>
      <c r="LSC361"/>
      <c r="LSD361"/>
      <c r="LSE361"/>
      <c r="LSF361"/>
      <c r="LSG361"/>
      <c r="LSH361"/>
      <c r="LSI361"/>
      <c r="LSJ361"/>
      <c r="LSK361"/>
      <c r="LSL361"/>
      <c r="LSM361"/>
      <c r="LSN361"/>
      <c r="LSO361"/>
      <c r="LSP361"/>
      <c r="LSQ361"/>
      <c r="LSR361"/>
      <c r="LSS361"/>
      <c r="LST361"/>
      <c r="LSU361"/>
      <c r="LSV361"/>
      <c r="LSW361"/>
      <c r="LSX361"/>
      <c r="LSY361"/>
      <c r="LSZ361"/>
      <c r="LTA361"/>
      <c r="LTB361"/>
      <c r="LTC361"/>
      <c r="LTD361"/>
      <c r="LTE361"/>
      <c r="LTF361"/>
      <c r="LTG361"/>
      <c r="LTH361"/>
      <c r="LTI361"/>
      <c r="LTJ361"/>
      <c r="LTK361"/>
      <c r="LTL361"/>
      <c r="LTM361"/>
      <c r="LTN361"/>
      <c r="LTO361"/>
      <c r="LTP361"/>
      <c r="LTQ361"/>
      <c r="LTR361"/>
      <c r="LTS361"/>
      <c r="LTT361"/>
      <c r="LTU361"/>
      <c r="LTV361"/>
      <c r="LTW361"/>
      <c r="LTX361"/>
      <c r="LTY361"/>
      <c r="LTZ361"/>
      <c r="LUA361"/>
      <c r="LUB361"/>
      <c r="LUC361"/>
      <c r="LUD361"/>
      <c r="LUE361"/>
      <c r="LUF361"/>
      <c r="LUG361"/>
      <c r="LUH361"/>
      <c r="LUI361"/>
      <c r="LUJ361"/>
      <c r="LUK361"/>
      <c r="LUL361"/>
      <c r="LUM361"/>
      <c r="LUN361"/>
      <c r="LUO361"/>
      <c r="LUP361"/>
      <c r="LUQ361"/>
      <c r="LUR361"/>
      <c r="LUS361"/>
      <c r="LUT361"/>
      <c r="LUU361"/>
      <c r="LUV361"/>
      <c r="LUW361"/>
      <c r="LUX361"/>
      <c r="LUY361"/>
      <c r="LUZ361"/>
      <c r="LVA361"/>
      <c r="LVB361"/>
      <c r="LVC361"/>
      <c r="LVD361"/>
      <c r="LVE361"/>
      <c r="LVF361"/>
      <c r="LVG361"/>
      <c r="LVH361"/>
      <c r="LVI361"/>
      <c r="LVJ361"/>
      <c r="LVK361"/>
      <c r="LVL361"/>
      <c r="LVM361"/>
      <c r="LVN361"/>
      <c r="LVO361"/>
      <c r="LVP361"/>
      <c r="LVQ361"/>
      <c r="LVR361"/>
      <c r="LVS361"/>
      <c r="LVT361"/>
      <c r="LVU361"/>
      <c r="LVV361"/>
      <c r="LVW361"/>
      <c r="LVX361"/>
      <c r="LVY361"/>
      <c r="LVZ361"/>
      <c r="LWA361"/>
      <c r="LWB361"/>
      <c r="LWC361"/>
      <c r="LWD361"/>
      <c r="LWE361"/>
      <c r="LWF361"/>
      <c r="LWG361"/>
      <c r="LWH361"/>
      <c r="LWI361"/>
      <c r="LWJ361"/>
      <c r="LWK361"/>
      <c r="LWL361"/>
      <c r="LWM361"/>
      <c r="LWN361"/>
      <c r="LWO361"/>
      <c r="LWP361"/>
      <c r="LWQ361"/>
      <c r="LWR361"/>
      <c r="LWS361"/>
      <c r="LWT361"/>
      <c r="LWU361"/>
      <c r="LWV361"/>
      <c r="LWW361"/>
      <c r="LWX361"/>
      <c r="LWY361"/>
      <c r="LWZ361"/>
      <c r="LXA361"/>
      <c r="LXB361"/>
      <c r="LXC361"/>
      <c r="LXD361"/>
      <c r="LXE361"/>
      <c r="LXF361"/>
      <c r="LXG361"/>
      <c r="LXH361"/>
      <c r="LXI361"/>
      <c r="LXJ361"/>
      <c r="LXK361"/>
      <c r="LXL361"/>
      <c r="LXM361"/>
      <c r="LXN361"/>
      <c r="LXO361"/>
      <c r="LXP361"/>
      <c r="LXQ361"/>
      <c r="LXR361"/>
      <c r="LXS361"/>
      <c r="LXT361"/>
      <c r="LXU361"/>
      <c r="LXV361"/>
      <c r="LXW361"/>
      <c r="LXX361"/>
      <c r="LXY361"/>
      <c r="LXZ361"/>
      <c r="LYA361"/>
      <c r="LYB361"/>
      <c r="LYC361"/>
      <c r="LYD361"/>
      <c r="LYE361"/>
      <c r="LYF361"/>
      <c r="LYG361"/>
      <c r="LYH361"/>
      <c r="LYI361"/>
      <c r="LYJ361"/>
      <c r="LYK361"/>
      <c r="LYL361"/>
      <c r="LYM361"/>
      <c r="LYN361"/>
      <c r="LYO361"/>
      <c r="LYP361"/>
      <c r="LYQ361"/>
      <c r="LYR361"/>
      <c r="LYS361"/>
      <c r="LYT361"/>
      <c r="LYU361"/>
      <c r="LYV361"/>
      <c r="LYW361"/>
      <c r="LYX361"/>
      <c r="LYY361"/>
      <c r="LYZ361"/>
      <c r="LZA361"/>
      <c r="LZB361"/>
      <c r="LZC361"/>
      <c r="LZD361"/>
      <c r="LZE361"/>
      <c r="LZF361"/>
      <c r="LZG361"/>
      <c r="LZH361"/>
      <c r="LZI361"/>
      <c r="LZJ361"/>
      <c r="LZK361"/>
      <c r="LZL361"/>
      <c r="LZM361"/>
      <c r="LZN361"/>
      <c r="LZO361"/>
      <c r="LZP361"/>
      <c r="LZQ361"/>
      <c r="LZR361"/>
      <c r="LZS361"/>
      <c r="LZT361"/>
      <c r="LZU361"/>
      <c r="LZV361"/>
      <c r="LZW361"/>
      <c r="LZX361"/>
      <c r="LZY361"/>
      <c r="LZZ361"/>
      <c r="MAA361"/>
      <c r="MAB361"/>
      <c r="MAC361"/>
      <c r="MAD361"/>
      <c r="MAE361"/>
      <c r="MAF361"/>
      <c r="MAG361"/>
      <c r="MAH361"/>
      <c r="MAI361"/>
      <c r="MAJ361"/>
      <c r="MAK361"/>
      <c r="MAL361"/>
      <c r="MAM361"/>
      <c r="MAN361"/>
      <c r="MAO361"/>
      <c r="MAP361"/>
      <c r="MAQ361"/>
      <c r="MAR361"/>
      <c r="MAS361"/>
      <c r="MAT361"/>
      <c r="MAU361"/>
      <c r="MAV361"/>
      <c r="MAW361"/>
      <c r="MAX361"/>
      <c r="MAY361"/>
      <c r="MAZ361"/>
      <c r="MBA361"/>
      <c r="MBB361"/>
      <c r="MBC361"/>
      <c r="MBD361"/>
      <c r="MBE361"/>
      <c r="MBF361"/>
      <c r="MBG361"/>
      <c r="MBH361"/>
      <c r="MBI361"/>
      <c r="MBJ361"/>
      <c r="MBK361"/>
      <c r="MBL361"/>
      <c r="MBM361"/>
      <c r="MBN361"/>
      <c r="MBO361"/>
      <c r="MBP361"/>
      <c r="MBQ361"/>
      <c r="MBR361"/>
      <c r="MBS361"/>
      <c r="MBT361"/>
      <c r="MBU361"/>
      <c r="MBV361"/>
      <c r="MBW361"/>
      <c r="MBX361"/>
      <c r="MBY361"/>
      <c r="MBZ361"/>
      <c r="MCA361"/>
      <c r="MCB361"/>
      <c r="MCC361"/>
      <c r="MCD361"/>
      <c r="MCE361"/>
      <c r="MCF361"/>
      <c r="MCG361"/>
      <c r="MCH361"/>
      <c r="MCI361"/>
      <c r="MCJ361"/>
      <c r="MCK361"/>
      <c r="MCL361"/>
      <c r="MCM361"/>
      <c r="MCN361"/>
      <c r="MCO361"/>
      <c r="MCP361"/>
      <c r="MCQ361"/>
      <c r="MCR361"/>
      <c r="MCS361"/>
      <c r="MCT361"/>
      <c r="MCU361"/>
      <c r="MCV361"/>
      <c r="MCW361"/>
      <c r="MCX361"/>
      <c r="MCY361"/>
      <c r="MCZ361"/>
      <c r="MDA361"/>
      <c r="MDB361"/>
      <c r="MDC361"/>
      <c r="MDD361"/>
      <c r="MDE361"/>
      <c r="MDF361"/>
      <c r="MDG361"/>
      <c r="MDH361"/>
      <c r="MDI361"/>
      <c r="MDJ361"/>
      <c r="MDK361"/>
      <c r="MDL361"/>
      <c r="MDM361"/>
      <c r="MDN361"/>
      <c r="MDO361"/>
      <c r="MDP361"/>
      <c r="MDQ361"/>
      <c r="MDR361"/>
      <c r="MDS361"/>
      <c r="MDT361"/>
      <c r="MDU361"/>
      <c r="MDV361"/>
      <c r="MDW361"/>
      <c r="MDX361"/>
      <c r="MDY361"/>
      <c r="MDZ361"/>
      <c r="MEA361"/>
      <c r="MEB361"/>
      <c r="MEC361"/>
      <c r="MED361"/>
      <c r="MEE361"/>
      <c r="MEF361"/>
      <c r="MEG361"/>
      <c r="MEH361"/>
      <c r="MEI361"/>
      <c r="MEJ361"/>
      <c r="MEK361"/>
      <c r="MEL361"/>
      <c r="MEM361"/>
      <c r="MEN361"/>
      <c r="MEO361"/>
      <c r="MEP361"/>
      <c r="MEQ361"/>
      <c r="MER361"/>
      <c r="MES361"/>
      <c r="MET361"/>
      <c r="MEU361"/>
      <c r="MEV361"/>
      <c r="MEW361"/>
      <c r="MEX361"/>
      <c r="MEY361"/>
      <c r="MEZ361"/>
      <c r="MFA361"/>
      <c r="MFB361"/>
      <c r="MFC361"/>
      <c r="MFD361"/>
      <c r="MFE361"/>
      <c r="MFF361"/>
      <c r="MFG361"/>
      <c r="MFH361"/>
      <c r="MFI361"/>
      <c r="MFJ361"/>
      <c r="MFK361"/>
      <c r="MFL361"/>
      <c r="MFM361"/>
      <c r="MFN361"/>
      <c r="MFO361"/>
      <c r="MFP361"/>
      <c r="MFQ361"/>
      <c r="MFR361"/>
      <c r="MFS361"/>
      <c r="MFT361"/>
      <c r="MFU361"/>
      <c r="MFV361"/>
      <c r="MFW361"/>
      <c r="MFX361"/>
      <c r="MFY361"/>
      <c r="MFZ361"/>
      <c r="MGA361"/>
      <c r="MGB361"/>
      <c r="MGC361"/>
      <c r="MGD361"/>
      <c r="MGE361"/>
      <c r="MGF361"/>
      <c r="MGG361"/>
      <c r="MGH361"/>
      <c r="MGI361"/>
      <c r="MGJ361"/>
      <c r="MGK361"/>
      <c r="MGL361"/>
      <c r="MGM361"/>
      <c r="MGN361"/>
      <c r="MGO361"/>
      <c r="MGP361"/>
      <c r="MGQ361"/>
      <c r="MGR361"/>
      <c r="MGS361"/>
      <c r="MGT361"/>
      <c r="MGU361"/>
      <c r="MGV361"/>
      <c r="MGW361"/>
      <c r="MGX361"/>
      <c r="MGY361"/>
      <c r="MGZ361"/>
      <c r="MHA361"/>
      <c r="MHB361"/>
      <c r="MHC361"/>
      <c r="MHD361"/>
      <c r="MHE361"/>
      <c r="MHF361"/>
      <c r="MHG361"/>
      <c r="MHH361"/>
      <c r="MHI361"/>
      <c r="MHJ361"/>
      <c r="MHK361"/>
      <c r="MHL361"/>
      <c r="MHM361"/>
      <c r="MHN361"/>
      <c r="MHO361"/>
      <c r="MHP361"/>
      <c r="MHQ361"/>
      <c r="MHR361"/>
      <c r="MHS361"/>
      <c r="MHT361"/>
      <c r="MHU361"/>
      <c r="MHV361"/>
      <c r="MHW361"/>
      <c r="MHX361"/>
      <c r="MHY361"/>
      <c r="MHZ361"/>
      <c r="MIA361"/>
      <c r="MIB361"/>
      <c r="MIC361"/>
      <c r="MID361"/>
      <c r="MIE361"/>
      <c r="MIF361"/>
      <c r="MIG361"/>
      <c r="MIH361"/>
      <c r="MII361"/>
      <c r="MIJ361"/>
      <c r="MIK361"/>
      <c r="MIL361"/>
      <c r="MIM361"/>
      <c r="MIN361"/>
      <c r="MIO361"/>
      <c r="MIP361"/>
      <c r="MIQ361"/>
      <c r="MIR361"/>
      <c r="MIS361"/>
      <c r="MIT361"/>
      <c r="MIU361"/>
      <c r="MIV361"/>
      <c r="MIW361"/>
      <c r="MIX361"/>
      <c r="MIY361"/>
      <c r="MIZ361"/>
      <c r="MJA361"/>
      <c r="MJB361"/>
      <c r="MJC361"/>
      <c r="MJD361"/>
      <c r="MJE361"/>
      <c r="MJF361"/>
      <c r="MJG361"/>
      <c r="MJH361"/>
      <c r="MJI361"/>
      <c r="MJJ361"/>
      <c r="MJK361"/>
      <c r="MJL361"/>
      <c r="MJM361"/>
      <c r="MJN361"/>
      <c r="MJO361"/>
      <c r="MJP361"/>
      <c r="MJQ361"/>
      <c r="MJR361"/>
      <c r="MJS361"/>
      <c r="MJT361"/>
      <c r="MJU361"/>
      <c r="MJV361"/>
      <c r="MJW361"/>
      <c r="MJX361"/>
      <c r="MJY361"/>
      <c r="MJZ361"/>
      <c r="MKA361"/>
      <c r="MKB361"/>
      <c r="MKC361"/>
      <c r="MKD361"/>
      <c r="MKE361"/>
      <c r="MKF361"/>
      <c r="MKG361"/>
      <c r="MKH361"/>
      <c r="MKI361"/>
      <c r="MKJ361"/>
      <c r="MKK361"/>
      <c r="MKL361"/>
      <c r="MKM361"/>
      <c r="MKN361"/>
      <c r="MKO361"/>
      <c r="MKP361"/>
      <c r="MKQ361"/>
      <c r="MKR361"/>
      <c r="MKS361"/>
      <c r="MKT361"/>
      <c r="MKU361"/>
      <c r="MKV361"/>
      <c r="MKW361"/>
      <c r="MKX361"/>
      <c r="MKY361"/>
      <c r="MKZ361"/>
      <c r="MLA361"/>
      <c r="MLB361"/>
      <c r="MLC361"/>
      <c r="MLD361"/>
      <c r="MLE361"/>
      <c r="MLF361"/>
      <c r="MLG361"/>
      <c r="MLH361"/>
      <c r="MLI361"/>
      <c r="MLJ361"/>
      <c r="MLK361"/>
      <c r="MLL361"/>
      <c r="MLM361"/>
      <c r="MLN361"/>
      <c r="MLO361"/>
      <c r="MLP361"/>
      <c r="MLQ361"/>
      <c r="MLR361"/>
      <c r="MLS361"/>
      <c r="MLT361"/>
      <c r="MLU361"/>
      <c r="MLV361"/>
      <c r="MLW361"/>
      <c r="MLX361"/>
      <c r="MLY361"/>
      <c r="MLZ361"/>
      <c r="MMA361"/>
      <c r="MMB361"/>
      <c r="MMC361"/>
      <c r="MMD361"/>
      <c r="MME361"/>
      <c r="MMF361"/>
      <c r="MMG361"/>
      <c r="MMH361"/>
      <c r="MMI361"/>
      <c r="MMJ361"/>
      <c r="MMK361"/>
      <c r="MML361"/>
      <c r="MMM361"/>
      <c r="MMN361"/>
      <c r="MMO361"/>
      <c r="MMP361"/>
      <c r="MMQ361"/>
      <c r="MMR361"/>
      <c r="MMS361"/>
      <c r="MMT361"/>
      <c r="MMU361"/>
      <c r="MMV361"/>
      <c r="MMW361"/>
      <c r="MMX361"/>
      <c r="MMY361"/>
      <c r="MMZ361"/>
      <c r="MNA361"/>
      <c r="MNB361"/>
      <c r="MNC361"/>
      <c r="MND361"/>
      <c r="MNE361"/>
      <c r="MNF361"/>
      <c r="MNG361"/>
      <c r="MNH361"/>
      <c r="MNI361"/>
      <c r="MNJ361"/>
      <c r="MNK361"/>
      <c r="MNL361"/>
      <c r="MNM361"/>
      <c r="MNN361"/>
      <c r="MNO361"/>
      <c r="MNP361"/>
      <c r="MNQ361"/>
      <c r="MNR361"/>
      <c r="MNS361"/>
      <c r="MNT361"/>
      <c r="MNU361"/>
      <c r="MNV361"/>
      <c r="MNW361"/>
      <c r="MNX361"/>
      <c r="MNY361"/>
      <c r="MNZ361"/>
      <c r="MOA361"/>
      <c r="MOB361"/>
      <c r="MOC361"/>
      <c r="MOD361"/>
      <c r="MOE361"/>
      <c r="MOF361"/>
      <c r="MOG361"/>
      <c r="MOH361"/>
      <c r="MOI361"/>
      <c r="MOJ361"/>
      <c r="MOK361"/>
      <c r="MOL361"/>
      <c r="MOM361"/>
      <c r="MON361"/>
      <c r="MOO361"/>
      <c r="MOP361"/>
      <c r="MOQ361"/>
      <c r="MOR361"/>
      <c r="MOS361"/>
      <c r="MOT361"/>
      <c r="MOU361"/>
      <c r="MOV361"/>
      <c r="MOW361"/>
      <c r="MOX361"/>
      <c r="MOY361"/>
      <c r="MOZ361"/>
      <c r="MPA361"/>
      <c r="MPB361"/>
      <c r="MPC361"/>
      <c r="MPD361"/>
      <c r="MPE361"/>
      <c r="MPF361"/>
      <c r="MPG361"/>
      <c r="MPH361"/>
      <c r="MPI361"/>
      <c r="MPJ361"/>
      <c r="MPK361"/>
      <c r="MPL361"/>
      <c r="MPM361"/>
      <c r="MPN361"/>
      <c r="MPO361"/>
      <c r="MPP361"/>
      <c r="MPQ361"/>
      <c r="MPR361"/>
      <c r="MPS361"/>
      <c r="MPT361"/>
      <c r="MPU361"/>
      <c r="MPV361"/>
      <c r="MPW361"/>
      <c r="MPX361"/>
      <c r="MPY361"/>
      <c r="MPZ361"/>
      <c r="MQA361"/>
      <c r="MQB361"/>
      <c r="MQC361"/>
      <c r="MQD361"/>
      <c r="MQE361"/>
      <c r="MQF361"/>
      <c r="MQG361"/>
      <c r="MQH361"/>
      <c r="MQI361"/>
      <c r="MQJ361"/>
      <c r="MQK361"/>
      <c r="MQL361"/>
      <c r="MQM361"/>
      <c r="MQN361"/>
      <c r="MQO361"/>
      <c r="MQP361"/>
      <c r="MQQ361"/>
      <c r="MQR361"/>
      <c r="MQS361"/>
      <c r="MQT361"/>
      <c r="MQU361"/>
      <c r="MQV361"/>
      <c r="MQW361"/>
      <c r="MQX361"/>
      <c r="MQY361"/>
      <c r="MQZ361"/>
      <c r="MRA361"/>
      <c r="MRB361"/>
      <c r="MRC361"/>
      <c r="MRD361"/>
      <c r="MRE361"/>
      <c r="MRF361"/>
      <c r="MRG361"/>
      <c r="MRH361"/>
      <c r="MRI361"/>
      <c r="MRJ361"/>
      <c r="MRK361"/>
      <c r="MRL361"/>
      <c r="MRM361"/>
      <c r="MRN361"/>
      <c r="MRO361"/>
      <c r="MRP361"/>
      <c r="MRQ361"/>
      <c r="MRR361"/>
      <c r="MRS361"/>
      <c r="MRT361"/>
      <c r="MRU361"/>
      <c r="MRV361"/>
      <c r="MRW361"/>
      <c r="MRX361"/>
      <c r="MRY361"/>
      <c r="MRZ361"/>
      <c r="MSA361"/>
      <c r="MSB361"/>
      <c r="MSC361"/>
      <c r="MSD361"/>
      <c r="MSE361"/>
      <c r="MSF361"/>
      <c r="MSG361"/>
      <c r="MSH361"/>
      <c r="MSI361"/>
      <c r="MSJ361"/>
      <c r="MSK361"/>
      <c r="MSL361"/>
      <c r="MSM361"/>
      <c r="MSN361"/>
      <c r="MSO361"/>
      <c r="MSP361"/>
      <c r="MSQ361"/>
      <c r="MSR361"/>
      <c r="MSS361"/>
      <c r="MST361"/>
      <c r="MSU361"/>
      <c r="MSV361"/>
      <c r="MSW361"/>
      <c r="MSX361"/>
      <c r="MSY361"/>
      <c r="MSZ361"/>
      <c r="MTA361"/>
      <c r="MTB361"/>
      <c r="MTC361"/>
      <c r="MTD361"/>
      <c r="MTE361"/>
      <c r="MTF361"/>
      <c r="MTG361"/>
      <c r="MTH361"/>
      <c r="MTI361"/>
      <c r="MTJ361"/>
      <c r="MTK361"/>
      <c r="MTL361"/>
      <c r="MTM361"/>
      <c r="MTN361"/>
      <c r="MTO361"/>
      <c r="MTP361"/>
      <c r="MTQ361"/>
      <c r="MTR361"/>
      <c r="MTS361"/>
      <c r="MTT361"/>
      <c r="MTU361"/>
      <c r="MTV361"/>
      <c r="MTW361"/>
      <c r="MTX361"/>
      <c r="MTY361"/>
      <c r="MTZ361"/>
      <c r="MUA361"/>
      <c r="MUB361"/>
      <c r="MUC361"/>
      <c r="MUD361"/>
      <c r="MUE361"/>
      <c r="MUF361"/>
      <c r="MUG361"/>
      <c r="MUH361"/>
      <c r="MUI361"/>
      <c r="MUJ361"/>
      <c r="MUK361"/>
      <c r="MUL361"/>
      <c r="MUM361"/>
      <c r="MUN361"/>
      <c r="MUO361"/>
      <c r="MUP361"/>
      <c r="MUQ361"/>
      <c r="MUR361"/>
      <c r="MUS361"/>
      <c r="MUT361"/>
      <c r="MUU361"/>
      <c r="MUV361"/>
      <c r="MUW361"/>
      <c r="MUX361"/>
      <c r="MUY361"/>
      <c r="MUZ361"/>
      <c r="MVA361"/>
      <c r="MVB361"/>
      <c r="MVC361"/>
      <c r="MVD361"/>
      <c r="MVE361"/>
      <c r="MVF361"/>
      <c r="MVG361"/>
      <c r="MVH361"/>
      <c r="MVI361"/>
      <c r="MVJ361"/>
      <c r="MVK361"/>
      <c r="MVL361"/>
      <c r="MVM361"/>
      <c r="MVN361"/>
      <c r="MVO361"/>
      <c r="MVP361"/>
      <c r="MVQ361"/>
      <c r="MVR361"/>
      <c r="MVS361"/>
      <c r="MVT361"/>
      <c r="MVU361"/>
      <c r="MVV361"/>
      <c r="MVW361"/>
      <c r="MVX361"/>
      <c r="MVY361"/>
      <c r="MVZ361"/>
      <c r="MWA361"/>
      <c r="MWB361"/>
      <c r="MWC361"/>
      <c r="MWD361"/>
      <c r="MWE361"/>
      <c r="MWF361"/>
      <c r="MWG361"/>
      <c r="MWH361"/>
      <c r="MWI361"/>
      <c r="MWJ361"/>
      <c r="MWK361"/>
      <c r="MWL361"/>
      <c r="MWM361"/>
      <c r="MWN361"/>
      <c r="MWO361"/>
      <c r="MWP361"/>
      <c r="MWQ361"/>
      <c r="MWR361"/>
      <c r="MWS361"/>
      <c r="MWT361"/>
      <c r="MWU361"/>
      <c r="MWV361"/>
      <c r="MWW361"/>
      <c r="MWX361"/>
      <c r="MWY361"/>
      <c r="MWZ361"/>
      <c r="MXA361"/>
      <c r="MXB361"/>
      <c r="MXC361"/>
      <c r="MXD361"/>
      <c r="MXE361"/>
      <c r="MXF361"/>
      <c r="MXG361"/>
      <c r="MXH361"/>
      <c r="MXI361"/>
      <c r="MXJ361"/>
      <c r="MXK361"/>
      <c r="MXL361"/>
      <c r="MXM361"/>
      <c r="MXN361"/>
      <c r="MXO361"/>
      <c r="MXP361"/>
      <c r="MXQ361"/>
      <c r="MXR361"/>
      <c r="MXS361"/>
      <c r="MXT361"/>
      <c r="MXU361"/>
      <c r="MXV361"/>
      <c r="MXW361"/>
      <c r="MXX361"/>
      <c r="MXY361"/>
      <c r="MXZ361"/>
      <c r="MYA361"/>
      <c r="MYB361"/>
      <c r="MYC361"/>
      <c r="MYD361"/>
      <c r="MYE361"/>
      <c r="MYF361"/>
      <c r="MYG361"/>
      <c r="MYH361"/>
      <c r="MYI361"/>
      <c r="MYJ361"/>
      <c r="MYK361"/>
      <c r="MYL361"/>
      <c r="MYM361"/>
      <c r="MYN361"/>
      <c r="MYO361"/>
      <c r="MYP361"/>
      <c r="MYQ361"/>
      <c r="MYR361"/>
      <c r="MYS361"/>
      <c r="MYT361"/>
      <c r="MYU361"/>
      <c r="MYV361"/>
      <c r="MYW361"/>
      <c r="MYX361"/>
      <c r="MYY361"/>
      <c r="MYZ361"/>
      <c r="MZA361"/>
      <c r="MZB361"/>
      <c r="MZC361"/>
      <c r="MZD361"/>
      <c r="MZE361"/>
      <c r="MZF361"/>
      <c r="MZG361"/>
      <c r="MZH361"/>
      <c r="MZI361"/>
      <c r="MZJ361"/>
      <c r="MZK361"/>
      <c r="MZL361"/>
      <c r="MZM361"/>
      <c r="MZN361"/>
      <c r="MZO361"/>
      <c r="MZP361"/>
      <c r="MZQ361"/>
      <c r="MZR361"/>
      <c r="MZS361"/>
      <c r="MZT361"/>
      <c r="MZU361"/>
      <c r="MZV361"/>
      <c r="MZW361"/>
      <c r="MZX361"/>
      <c r="MZY361"/>
      <c r="MZZ361"/>
      <c r="NAA361"/>
      <c r="NAB361"/>
      <c r="NAC361"/>
      <c r="NAD361"/>
      <c r="NAE361"/>
      <c r="NAF361"/>
      <c r="NAG361"/>
      <c r="NAH361"/>
      <c r="NAI361"/>
      <c r="NAJ361"/>
      <c r="NAK361"/>
      <c r="NAL361"/>
      <c r="NAM361"/>
      <c r="NAN361"/>
      <c r="NAO361"/>
      <c r="NAP361"/>
      <c r="NAQ361"/>
      <c r="NAR361"/>
      <c r="NAS361"/>
      <c r="NAT361"/>
      <c r="NAU361"/>
      <c r="NAV361"/>
      <c r="NAW361"/>
      <c r="NAX361"/>
      <c r="NAY361"/>
      <c r="NAZ361"/>
      <c r="NBA361"/>
      <c r="NBB361"/>
      <c r="NBC361"/>
      <c r="NBD361"/>
      <c r="NBE361"/>
      <c r="NBF361"/>
      <c r="NBG361"/>
      <c r="NBH361"/>
      <c r="NBI361"/>
      <c r="NBJ361"/>
      <c r="NBK361"/>
      <c r="NBL361"/>
      <c r="NBM361"/>
      <c r="NBN361"/>
      <c r="NBO361"/>
      <c r="NBP361"/>
      <c r="NBQ361"/>
      <c r="NBR361"/>
      <c r="NBS361"/>
      <c r="NBT361"/>
      <c r="NBU361"/>
      <c r="NBV361"/>
      <c r="NBW361"/>
      <c r="NBX361"/>
      <c r="NBY361"/>
      <c r="NBZ361"/>
      <c r="NCA361"/>
      <c r="NCB361"/>
      <c r="NCC361"/>
      <c r="NCD361"/>
      <c r="NCE361"/>
      <c r="NCF361"/>
      <c r="NCG361"/>
      <c r="NCH361"/>
      <c r="NCI361"/>
      <c r="NCJ361"/>
      <c r="NCK361"/>
      <c r="NCL361"/>
      <c r="NCM361"/>
      <c r="NCN361"/>
      <c r="NCO361"/>
      <c r="NCP361"/>
      <c r="NCQ361"/>
      <c r="NCR361"/>
      <c r="NCS361"/>
      <c r="NCT361"/>
      <c r="NCU361"/>
      <c r="NCV361"/>
      <c r="NCW361"/>
      <c r="NCX361"/>
      <c r="NCY361"/>
      <c r="NCZ361"/>
      <c r="NDA361"/>
      <c r="NDB361"/>
      <c r="NDC361"/>
      <c r="NDD361"/>
      <c r="NDE361"/>
      <c r="NDF361"/>
      <c r="NDG361"/>
      <c r="NDH361"/>
      <c r="NDI361"/>
      <c r="NDJ361"/>
      <c r="NDK361"/>
      <c r="NDL361"/>
      <c r="NDM361"/>
      <c r="NDN361"/>
      <c r="NDO361"/>
      <c r="NDP361"/>
      <c r="NDQ361"/>
      <c r="NDR361"/>
      <c r="NDS361"/>
      <c r="NDT361"/>
      <c r="NDU361"/>
      <c r="NDV361"/>
      <c r="NDW361"/>
      <c r="NDX361"/>
      <c r="NDY361"/>
      <c r="NDZ361"/>
      <c r="NEA361"/>
      <c r="NEB361"/>
      <c r="NEC361"/>
      <c r="NED361"/>
      <c r="NEE361"/>
      <c r="NEF361"/>
      <c r="NEG361"/>
      <c r="NEH361"/>
      <c r="NEI361"/>
      <c r="NEJ361"/>
      <c r="NEK361"/>
      <c r="NEL361"/>
      <c r="NEM361"/>
      <c r="NEN361"/>
      <c r="NEO361"/>
      <c r="NEP361"/>
      <c r="NEQ361"/>
      <c r="NER361"/>
      <c r="NES361"/>
      <c r="NET361"/>
      <c r="NEU361"/>
      <c r="NEV361"/>
      <c r="NEW361"/>
      <c r="NEX361"/>
      <c r="NEY361"/>
      <c r="NEZ361"/>
      <c r="NFA361"/>
      <c r="NFB361"/>
      <c r="NFC361"/>
      <c r="NFD361"/>
      <c r="NFE361"/>
      <c r="NFF361"/>
      <c r="NFG361"/>
      <c r="NFH361"/>
      <c r="NFI361"/>
      <c r="NFJ361"/>
      <c r="NFK361"/>
      <c r="NFL361"/>
      <c r="NFM361"/>
      <c r="NFN361"/>
      <c r="NFO361"/>
      <c r="NFP361"/>
      <c r="NFQ361"/>
      <c r="NFR361"/>
      <c r="NFS361"/>
      <c r="NFT361"/>
      <c r="NFU361"/>
      <c r="NFV361"/>
      <c r="NFW361"/>
      <c r="NFX361"/>
      <c r="NFY361"/>
      <c r="NFZ361"/>
      <c r="NGA361"/>
      <c r="NGB361"/>
      <c r="NGC361"/>
      <c r="NGD361"/>
      <c r="NGE361"/>
      <c r="NGF361"/>
      <c r="NGG361"/>
      <c r="NGH361"/>
      <c r="NGI361"/>
      <c r="NGJ361"/>
      <c r="NGK361"/>
      <c r="NGL361"/>
      <c r="NGM361"/>
      <c r="NGN361"/>
      <c r="NGO361"/>
      <c r="NGP361"/>
      <c r="NGQ361"/>
      <c r="NGR361"/>
      <c r="NGS361"/>
      <c r="NGT361"/>
      <c r="NGU361"/>
      <c r="NGV361"/>
      <c r="NGW361"/>
      <c r="NGX361"/>
      <c r="NGY361"/>
      <c r="NGZ361"/>
      <c r="NHA361"/>
      <c r="NHB361"/>
      <c r="NHC361"/>
      <c r="NHD361"/>
      <c r="NHE361"/>
      <c r="NHF361"/>
      <c r="NHG361"/>
      <c r="NHH361"/>
      <c r="NHI361"/>
      <c r="NHJ361"/>
      <c r="NHK361"/>
      <c r="NHL361"/>
      <c r="NHM361"/>
      <c r="NHN361"/>
      <c r="NHO361"/>
      <c r="NHP361"/>
      <c r="NHQ361"/>
      <c r="NHR361"/>
      <c r="NHS361"/>
      <c r="NHT361"/>
      <c r="NHU361"/>
      <c r="NHV361"/>
      <c r="NHW361"/>
      <c r="NHX361"/>
      <c r="NHY361"/>
      <c r="NHZ361"/>
      <c r="NIA361"/>
      <c r="NIB361"/>
      <c r="NIC361"/>
      <c r="NID361"/>
      <c r="NIE361"/>
      <c r="NIF361"/>
      <c r="NIG361"/>
      <c r="NIH361"/>
      <c r="NII361"/>
      <c r="NIJ361"/>
      <c r="NIK361"/>
      <c r="NIL361"/>
      <c r="NIM361"/>
      <c r="NIN361"/>
      <c r="NIO361"/>
      <c r="NIP361"/>
      <c r="NIQ361"/>
      <c r="NIR361"/>
      <c r="NIS361"/>
      <c r="NIT361"/>
      <c r="NIU361"/>
      <c r="NIV361"/>
      <c r="NIW361"/>
      <c r="NIX361"/>
      <c r="NIY361"/>
      <c r="NIZ361"/>
      <c r="NJA361"/>
      <c r="NJB361"/>
      <c r="NJC361"/>
      <c r="NJD361"/>
      <c r="NJE361"/>
      <c r="NJF361"/>
      <c r="NJG361"/>
      <c r="NJH361"/>
      <c r="NJI361"/>
      <c r="NJJ361"/>
      <c r="NJK361"/>
      <c r="NJL361"/>
      <c r="NJM361"/>
      <c r="NJN361"/>
      <c r="NJO361"/>
      <c r="NJP361"/>
      <c r="NJQ361"/>
      <c r="NJR361"/>
      <c r="NJS361"/>
      <c r="NJT361"/>
      <c r="NJU361"/>
      <c r="NJV361"/>
      <c r="NJW361"/>
      <c r="NJX361"/>
      <c r="NJY361"/>
      <c r="NJZ361"/>
      <c r="NKA361"/>
      <c r="NKB361"/>
      <c r="NKC361"/>
      <c r="NKD361"/>
      <c r="NKE361"/>
      <c r="NKF361"/>
      <c r="NKG361"/>
      <c r="NKH361"/>
      <c r="NKI361"/>
      <c r="NKJ361"/>
      <c r="NKK361"/>
      <c r="NKL361"/>
      <c r="NKM361"/>
      <c r="NKN361"/>
      <c r="NKO361"/>
      <c r="NKP361"/>
      <c r="NKQ361"/>
      <c r="NKR361"/>
      <c r="NKS361"/>
      <c r="NKT361"/>
      <c r="NKU361"/>
      <c r="NKV361"/>
      <c r="NKW361"/>
      <c r="NKX361"/>
      <c r="NKY361"/>
      <c r="NKZ361"/>
      <c r="NLA361"/>
      <c r="NLB361"/>
      <c r="NLC361"/>
      <c r="NLD361"/>
      <c r="NLE361"/>
      <c r="NLF361"/>
      <c r="NLG361"/>
      <c r="NLH361"/>
      <c r="NLI361"/>
      <c r="NLJ361"/>
      <c r="NLK361"/>
      <c r="NLL361"/>
      <c r="NLM361"/>
      <c r="NLN361"/>
      <c r="NLO361"/>
      <c r="NLP361"/>
      <c r="NLQ361"/>
      <c r="NLR361"/>
      <c r="NLS361"/>
      <c r="NLT361"/>
      <c r="NLU361"/>
      <c r="NLV361"/>
      <c r="NLW361"/>
      <c r="NLX361"/>
      <c r="NLY361"/>
      <c r="NLZ361"/>
      <c r="NMA361"/>
      <c r="NMB361"/>
      <c r="NMC361"/>
      <c r="NMD361"/>
      <c r="NME361"/>
      <c r="NMF361"/>
      <c r="NMG361"/>
      <c r="NMH361"/>
      <c r="NMI361"/>
      <c r="NMJ361"/>
      <c r="NMK361"/>
      <c r="NML361"/>
      <c r="NMM361"/>
      <c r="NMN361"/>
      <c r="NMO361"/>
      <c r="NMP361"/>
      <c r="NMQ361"/>
      <c r="NMR361"/>
      <c r="NMS361"/>
      <c r="NMT361"/>
      <c r="NMU361"/>
      <c r="NMV361"/>
      <c r="NMW361"/>
      <c r="NMX361"/>
      <c r="NMY361"/>
      <c r="NMZ361"/>
      <c r="NNA361"/>
      <c r="NNB361"/>
      <c r="NNC361"/>
      <c r="NND361"/>
      <c r="NNE361"/>
      <c r="NNF361"/>
      <c r="NNG361"/>
      <c r="NNH361"/>
      <c r="NNI361"/>
      <c r="NNJ361"/>
      <c r="NNK361"/>
      <c r="NNL361"/>
      <c r="NNM361"/>
      <c r="NNN361"/>
      <c r="NNO361"/>
      <c r="NNP361"/>
      <c r="NNQ361"/>
      <c r="NNR361"/>
      <c r="NNS361"/>
      <c r="NNT361"/>
      <c r="NNU361"/>
      <c r="NNV361"/>
      <c r="NNW361"/>
      <c r="NNX361"/>
      <c r="NNY361"/>
      <c r="NNZ361"/>
      <c r="NOA361"/>
      <c r="NOB361"/>
      <c r="NOC361"/>
      <c r="NOD361"/>
      <c r="NOE361"/>
      <c r="NOF361"/>
      <c r="NOG361"/>
      <c r="NOH361"/>
      <c r="NOI361"/>
      <c r="NOJ361"/>
      <c r="NOK361"/>
      <c r="NOL361"/>
      <c r="NOM361"/>
      <c r="NON361"/>
      <c r="NOO361"/>
      <c r="NOP361"/>
      <c r="NOQ361"/>
      <c r="NOR361"/>
      <c r="NOS361"/>
      <c r="NOT361"/>
      <c r="NOU361"/>
      <c r="NOV361"/>
      <c r="NOW361"/>
      <c r="NOX361"/>
      <c r="NOY361"/>
      <c r="NOZ361"/>
      <c r="NPA361"/>
      <c r="NPB361"/>
      <c r="NPC361"/>
      <c r="NPD361"/>
      <c r="NPE361"/>
      <c r="NPF361"/>
      <c r="NPG361"/>
      <c r="NPH361"/>
      <c r="NPI361"/>
      <c r="NPJ361"/>
      <c r="NPK361"/>
      <c r="NPL361"/>
      <c r="NPM361"/>
      <c r="NPN361"/>
      <c r="NPO361"/>
      <c r="NPP361"/>
      <c r="NPQ361"/>
      <c r="NPR361"/>
      <c r="NPS361"/>
      <c r="NPT361"/>
      <c r="NPU361"/>
      <c r="NPV361"/>
      <c r="NPW361"/>
      <c r="NPX361"/>
      <c r="NPY361"/>
      <c r="NPZ361"/>
      <c r="NQA361"/>
      <c r="NQB361"/>
      <c r="NQC361"/>
      <c r="NQD361"/>
      <c r="NQE361"/>
      <c r="NQF361"/>
      <c r="NQG361"/>
      <c r="NQH361"/>
      <c r="NQI361"/>
      <c r="NQJ361"/>
      <c r="NQK361"/>
      <c r="NQL361"/>
      <c r="NQM361"/>
      <c r="NQN361"/>
      <c r="NQO361"/>
      <c r="NQP361"/>
      <c r="NQQ361"/>
      <c r="NQR361"/>
      <c r="NQS361"/>
      <c r="NQT361"/>
      <c r="NQU361"/>
      <c r="NQV361"/>
      <c r="NQW361"/>
      <c r="NQX361"/>
      <c r="NQY361"/>
      <c r="NQZ361"/>
      <c r="NRA361"/>
      <c r="NRB361"/>
      <c r="NRC361"/>
      <c r="NRD361"/>
      <c r="NRE361"/>
      <c r="NRF361"/>
      <c r="NRG361"/>
      <c r="NRH361"/>
      <c r="NRI361"/>
      <c r="NRJ361"/>
      <c r="NRK361"/>
      <c r="NRL361"/>
      <c r="NRM361"/>
      <c r="NRN361"/>
      <c r="NRO361"/>
      <c r="NRP361"/>
      <c r="NRQ361"/>
      <c r="NRR361"/>
      <c r="NRS361"/>
      <c r="NRT361"/>
      <c r="NRU361"/>
      <c r="NRV361"/>
      <c r="NRW361"/>
      <c r="NRX361"/>
      <c r="NRY361"/>
      <c r="NRZ361"/>
      <c r="NSA361"/>
      <c r="NSB361"/>
      <c r="NSC361"/>
      <c r="NSD361"/>
      <c r="NSE361"/>
      <c r="NSF361"/>
      <c r="NSG361"/>
      <c r="NSH361"/>
      <c r="NSI361"/>
      <c r="NSJ361"/>
      <c r="NSK361"/>
      <c r="NSL361"/>
      <c r="NSM361"/>
      <c r="NSN361"/>
      <c r="NSO361"/>
      <c r="NSP361"/>
      <c r="NSQ361"/>
      <c r="NSR361"/>
      <c r="NSS361"/>
      <c r="NST361"/>
      <c r="NSU361"/>
      <c r="NSV361"/>
      <c r="NSW361"/>
      <c r="NSX361"/>
      <c r="NSY361"/>
      <c r="NSZ361"/>
      <c r="NTA361"/>
      <c r="NTB361"/>
      <c r="NTC361"/>
      <c r="NTD361"/>
      <c r="NTE361"/>
      <c r="NTF361"/>
      <c r="NTG361"/>
      <c r="NTH361"/>
      <c r="NTI361"/>
      <c r="NTJ361"/>
      <c r="NTK361"/>
      <c r="NTL361"/>
      <c r="NTM361"/>
      <c r="NTN361"/>
      <c r="NTO361"/>
      <c r="NTP361"/>
      <c r="NTQ361"/>
      <c r="NTR361"/>
      <c r="NTS361"/>
      <c r="NTT361"/>
      <c r="NTU361"/>
      <c r="NTV361"/>
      <c r="NTW361"/>
      <c r="NTX361"/>
      <c r="NTY361"/>
      <c r="NTZ361"/>
      <c r="NUA361"/>
      <c r="NUB361"/>
      <c r="NUC361"/>
      <c r="NUD361"/>
      <c r="NUE361"/>
      <c r="NUF361"/>
      <c r="NUG361"/>
      <c r="NUH361"/>
      <c r="NUI361"/>
      <c r="NUJ361"/>
      <c r="NUK361"/>
      <c r="NUL361"/>
      <c r="NUM361"/>
      <c r="NUN361"/>
      <c r="NUO361"/>
      <c r="NUP361"/>
      <c r="NUQ361"/>
      <c r="NUR361"/>
      <c r="NUS361"/>
      <c r="NUT361"/>
      <c r="NUU361"/>
      <c r="NUV361"/>
      <c r="NUW361"/>
      <c r="NUX361"/>
      <c r="NUY361"/>
      <c r="NUZ361"/>
      <c r="NVA361"/>
      <c r="NVB361"/>
      <c r="NVC361"/>
      <c r="NVD361"/>
      <c r="NVE361"/>
      <c r="NVF361"/>
      <c r="NVG361"/>
      <c r="NVH361"/>
      <c r="NVI361"/>
      <c r="NVJ361"/>
      <c r="NVK361"/>
      <c r="NVL361"/>
      <c r="NVM361"/>
      <c r="NVN361"/>
      <c r="NVO361"/>
      <c r="NVP361"/>
      <c r="NVQ361"/>
      <c r="NVR361"/>
      <c r="NVS361"/>
      <c r="NVT361"/>
      <c r="NVU361"/>
      <c r="NVV361"/>
      <c r="NVW361"/>
      <c r="NVX361"/>
      <c r="NVY361"/>
      <c r="NVZ361"/>
      <c r="NWA361"/>
      <c r="NWB361"/>
      <c r="NWC361"/>
      <c r="NWD361"/>
      <c r="NWE361"/>
      <c r="NWF361"/>
      <c r="NWG361"/>
      <c r="NWH361"/>
      <c r="NWI361"/>
      <c r="NWJ361"/>
      <c r="NWK361"/>
      <c r="NWL361"/>
      <c r="NWM361"/>
      <c r="NWN361"/>
      <c r="NWO361"/>
      <c r="NWP361"/>
      <c r="NWQ361"/>
      <c r="NWR361"/>
      <c r="NWS361"/>
      <c r="NWT361"/>
      <c r="NWU361"/>
      <c r="NWV361"/>
      <c r="NWW361"/>
      <c r="NWX361"/>
      <c r="NWY361"/>
      <c r="NWZ361"/>
      <c r="NXA361"/>
      <c r="NXB361"/>
      <c r="NXC361"/>
      <c r="NXD361"/>
      <c r="NXE361"/>
      <c r="NXF361"/>
      <c r="NXG361"/>
      <c r="NXH361"/>
      <c r="NXI361"/>
      <c r="NXJ361"/>
      <c r="NXK361"/>
      <c r="NXL361"/>
      <c r="NXM361"/>
      <c r="NXN361"/>
      <c r="NXO361"/>
      <c r="NXP361"/>
      <c r="NXQ361"/>
      <c r="NXR361"/>
      <c r="NXS361"/>
      <c r="NXT361"/>
      <c r="NXU361"/>
      <c r="NXV361"/>
      <c r="NXW361"/>
      <c r="NXX361"/>
      <c r="NXY361"/>
      <c r="NXZ361"/>
      <c r="NYA361"/>
      <c r="NYB361"/>
      <c r="NYC361"/>
      <c r="NYD361"/>
      <c r="NYE361"/>
      <c r="NYF361"/>
      <c r="NYG361"/>
      <c r="NYH361"/>
      <c r="NYI361"/>
      <c r="NYJ361"/>
      <c r="NYK361"/>
      <c r="NYL361"/>
      <c r="NYM361"/>
      <c r="NYN361"/>
      <c r="NYO361"/>
      <c r="NYP361"/>
      <c r="NYQ361"/>
      <c r="NYR361"/>
      <c r="NYS361"/>
      <c r="NYT361"/>
      <c r="NYU361"/>
      <c r="NYV361"/>
      <c r="NYW361"/>
      <c r="NYX361"/>
      <c r="NYY361"/>
      <c r="NYZ361"/>
      <c r="NZA361"/>
      <c r="NZB361"/>
      <c r="NZC361"/>
      <c r="NZD361"/>
      <c r="NZE361"/>
      <c r="NZF361"/>
      <c r="NZG361"/>
      <c r="NZH361"/>
      <c r="NZI361"/>
      <c r="NZJ361"/>
      <c r="NZK361"/>
      <c r="NZL361"/>
      <c r="NZM361"/>
      <c r="NZN361"/>
      <c r="NZO361"/>
      <c r="NZP361"/>
      <c r="NZQ361"/>
      <c r="NZR361"/>
      <c r="NZS361"/>
      <c r="NZT361"/>
      <c r="NZU361"/>
      <c r="NZV361"/>
      <c r="NZW361"/>
      <c r="NZX361"/>
      <c r="NZY361"/>
      <c r="NZZ361"/>
      <c r="OAA361"/>
      <c r="OAB361"/>
      <c r="OAC361"/>
      <c r="OAD361"/>
      <c r="OAE361"/>
      <c r="OAF361"/>
      <c r="OAG361"/>
      <c r="OAH361"/>
      <c r="OAI361"/>
      <c r="OAJ361"/>
      <c r="OAK361"/>
      <c r="OAL361"/>
      <c r="OAM361"/>
      <c r="OAN361"/>
      <c r="OAO361"/>
      <c r="OAP361"/>
      <c r="OAQ361"/>
      <c r="OAR361"/>
      <c r="OAS361"/>
      <c r="OAT361"/>
      <c r="OAU361"/>
      <c r="OAV361"/>
      <c r="OAW361"/>
      <c r="OAX361"/>
      <c r="OAY361"/>
      <c r="OAZ361"/>
      <c r="OBA361"/>
      <c r="OBB361"/>
      <c r="OBC361"/>
      <c r="OBD361"/>
      <c r="OBE361"/>
      <c r="OBF361"/>
      <c r="OBG361"/>
      <c r="OBH361"/>
      <c r="OBI361"/>
      <c r="OBJ361"/>
      <c r="OBK361"/>
      <c r="OBL361"/>
      <c r="OBM361"/>
      <c r="OBN361"/>
      <c r="OBO361"/>
      <c r="OBP361"/>
      <c r="OBQ361"/>
      <c r="OBR361"/>
      <c r="OBS361"/>
      <c r="OBT361"/>
      <c r="OBU361"/>
      <c r="OBV361"/>
      <c r="OBW361"/>
      <c r="OBX361"/>
      <c r="OBY361"/>
      <c r="OBZ361"/>
      <c r="OCA361"/>
      <c r="OCB361"/>
      <c r="OCC361"/>
      <c r="OCD361"/>
      <c r="OCE361"/>
      <c r="OCF361"/>
      <c r="OCG361"/>
      <c r="OCH361"/>
      <c r="OCI361"/>
      <c r="OCJ361"/>
      <c r="OCK361"/>
      <c r="OCL361"/>
      <c r="OCM361"/>
      <c r="OCN361"/>
      <c r="OCO361"/>
      <c r="OCP361"/>
      <c r="OCQ361"/>
      <c r="OCR361"/>
      <c r="OCS361"/>
      <c r="OCT361"/>
      <c r="OCU361"/>
      <c r="OCV361"/>
      <c r="OCW361"/>
      <c r="OCX361"/>
      <c r="OCY361"/>
      <c r="OCZ361"/>
      <c r="ODA361"/>
      <c r="ODB361"/>
      <c r="ODC361"/>
      <c r="ODD361"/>
      <c r="ODE361"/>
      <c r="ODF361"/>
      <c r="ODG361"/>
      <c r="ODH361"/>
      <c r="ODI361"/>
      <c r="ODJ361"/>
      <c r="ODK361"/>
      <c r="ODL361"/>
      <c r="ODM361"/>
      <c r="ODN361"/>
      <c r="ODO361"/>
      <c r="ODP361"/>
      <c r="ODQ361"/>
      <c r="ODR361"/>
      <c r="ODS361"/>
      <c r="ODT361"/>
      <c r="ODU361"/>
      <c r="ODV361"/>
      <c r="ODW361"/>
      <c r="ODX361"/>
      <c r="ODY361"/>
      <c r="ODZ361"/>
      <c r="OEA361"/>
      <c r="OEB361"/>
      <c r="OEC361"/>
      <c r="OED361"/>
      <c r="OEE361"/>
      <c r="OEF361"/>
      <c r="OEG361"/>
      <c r="OEH361"/>
      <c r="OEI361"/>
      <c r="OEJ361"/>
      <c r="OEK361"/>
      <c r="OEL361"/>
      <c r="OEM361"/>
      <c r="OEN361"/>
      <c r="OEO361"/>
      <c r="OEP361"/>
      <c r="OEQ361"/>
      <c r="OER361"/>
      <c r="OES361"/>
      <c r="OET361"/>
      <c r="OEU361"/>
      <c r="OEV361"/>
      <c r="OEW361"/>
      <c r="OEX361"/>
      <c r="OEY361"/>
      <c r="OEZ361"/>
      <c r="OFA361"/>
      <c r="OFB361"/>
      <c r="OFC361"/>
      <c r="OFD361"/>
      <c r="OFE361"/>
      <c r="OFF361"/>
      <c r="OFG361"/>
      <c r="OFH361"/>
      <c r="OFI361"/>
      <c r="OFJ361"/>
      <c r="OFK361"/>
      <c r="OFL361"/>
      <c r="OFM361"/>
      <c r="OFN361"/>
      <c r="OFO361"/>
      <c r="OFP361"/>
      <c r="OFQ361"/>
      <c r="OFR361"/>
      <c r="OFS361"/>
      <c r="OFT361"/>
      <c r="OFU361"/>
      <c r="OFV361"/>
      <c r="OFW361"/>
      <c r="OFX361"/>
      <c r="OFY361"/>
      <c r="OFZ361"/>
      <c r="OGA361"/>
      <c r="OGB361"/>
      <c r="OGC361"/>
      <c r="OGD361"/>
      <c r="OGE361"/>
      <c r="OGF361"/>
      <c r="OGG361"/>
      <c r="OGH361"/>
      <c r="OGI361"/>
      <c r="OGJ361"/>
      <c r="OGK361"/>
      <c r="OGL361"/>
      <c r="OGM361"/>
      <c r="OGN361"/>
      <c r="OGO361"/>
      <c r="OGP361"/>
      <c r="OGQ361"/>
      <c r="OGR361"/>
      <c r="OGS361"/>
      <c r="OGT361"/>
      <c r="OGU361"/>
      <c r="OGV361"/>
      <c r="OGW361"/>
      <c r="OGX361"/>
      <c r="OGY361"/>
      <c r="OGZ361"/>
      <c r="OHA361"/>
      <c r="OHB361"/>
      <c r="OHC361"/>
      <c r="OHD361"/>
      <c r="OHE361"/>
      <c r="OHF361"/>
      <c r="OHG361"/>
      <c r="OHH361"/>
      <c r="OHI361"/>
      <c r="OHJ361"/>
      <c r="OHK361"/>
      <c r="OHL361"/>
      <c r="OHM361"/>
      <c r="OHN361"/>
      <c r="OHO361"/>
      <c r="OHP361"/>
      <c r="OHQ361"/>
      <c r="OHR361"/>
      <c r="OHS361"/>
      <c r="OHT361"/>
      <c r="OHU361"/>
      <c r="OHV361"/>
      <c r="OHW361"/>
      <c r="OHX361"/>
      <c r="OHY361"/>
      <c r="OHZ361"/>
      <c r="OIA361"/>
      <c r="OIB361"/>
      <c r="OIC361"/>
      <c r="OID361"/>
      <c r="OIE361"/>
      <c r="OIF361"/>
      <c r="OIG361"/>
      <c r="OIH361"/>
      <c r="OII361"/>
      <c r="OIJ361"/>
      <c r="OIK361"/>
      <c r="OIL361"/>
      <c r="OIM361"/>
      <c r="OIN361"/>
      <c r="OIO361"/>
      <c r="OIP361"/>
      <c r="OIQ361"/>
      <c r="OIR361"/>
      <c r="OIS361"/>
      <c r="OIT361"/>
      <c r="OIU361"/>
      <c r="OIV361"/>
      <c r="OIW361"/>
      <c r="OIX361"/>
      <c r="OIY361"/>
      <c r="OIZ361"/>
      <c r="OJA361"/>
      <c r="OJB361"/>
      <c r="OJC361"/>
      <c r="OJD361"/>
      <c r="OJE361"/>
      <c r="OJF361"/>
      <c r="OJG361"/>
      <c r="OJH361"/>
      <c r="OJI361"/>
      <c r="OJJ361"/>
      <c r="OJK361"/>
      <c r="OJL361"/>
      <c r="OJM361"/>
      <c r="OJN361"/>
      <c r="OJO361"/>
      <c r="OJP361"/>
      <c r="OJQ361"/>
      <c r="OJR361"/>
      <c r="OJS361"/>
      <c r="OJT361"/>
      <c r="OJU361"/>
      <c r="OJV361"/>
      <c r="OJW361"/>
      <c r="OJX361"/>
      <c r="OJY361"/>
      <c r="OJZ361"/>
      <c r="OKA361"/>
      <c r="OKB361"/>
      <c r="OKC361"/>
      <c r="OKD361"/>
      <c r="OKE361"/>
      <c r="OKF361"/>
      <c r="OKG361"/>
      <c r="OKH361"/>
      <c r="OKI361"/>
      <c r="OKJ361"/>
      <c r="OKK361"/>
      <c r="OKL361"/>
      <c r="OKM361"/>
      <c r="OKN361"/>
      <c r="OKO361"/>
      <c r="OKP361"/>
      <c r="OKQ361"/>
      <c r="OKR361"/>
      <c r="OKS361"/>
      <c r="OKT361"/>
      <c r="OKU361"/>
      <c r="OKV361"/>
      <c r="OKW361"/>
      <c r="OKX361"/>
      <c r="OKY361"/>
      <c r="OKZ361"/>
      <c r="OLA361"/>
      <c r="OLB361"/>
      <c r="OLC361"/>
      <c r="OLD361"/>
      <c r="OLE361"/>
      <c r="OLF361"/>
      <c r="OLG361"/>
      <c r="OLH361"/>
      <c r="OLI361"/>
      <c r="OLJ361"/>
      <c r="OLK361"/>
      <c r="OLL361"/>
      <c r="OLM361"/>
      <c r="OLN361"/>
      <c r="OLO361"/>
      <c r="OLP361"/>
      <c r="OLQ361"/>
      <c r="OLR361"/>
      <c r="OLS361"/>
      <c r="OLT361"/>
      <c r="OLU361"/>
      <c r="OLV361"/>
      <c r="OLW361"/>
      <c r="OLX361"/>
      <c r="OLY361"/>
      <c r="OLZ361"/>
      <c r="OMA361"/>
      <c r="OMB361"/>
      <c r="OMC361"/>
      <c r="OMD361"/>
      <c r="OME361"/>
      <c r="OMF361"/>
      <c r="OMG361"/>
      <c r="OMH361"/>
      <c r="OMI361"/>
      <c r="OMJ361"/>
      <c r="OMK361"/>
      <c r="OML361"/>
      <c r="OMM361"/>
      <c r="OMN361"/>
      <c r="OMO361"/>
      <c r="OMP361"/>
      <c r="OMQ361"/>
      <c r="OMR361"/>
      <c r="OMS361"/>
      <c r="OMT361"/>
      <c r="OMU361"/>
      <c r="OMV361"/>
      <c r="OMW361"/>
      <c r="OMX361"/>
      <c r="OMY361"/>
      <c r="OMZ361"/>
      <c r="ONA361"/>
      <c r="ONB361"/>
      <c r="ONC361"/>
      <c r="OND361"/>
      <c r="ONE361"/>
      <c r="ONF361"/>
      <c r="ONG361"/>
      <c r="ONH361"/>
      <c r="ONI361"/>
      <c r="ONJ361"/>
      <c r="ONK361"/>
      <c r="ONL361"/>
      <c r="ONM361"/>
      <c r="ONN361"/>
      <c r="ONO361"/>
      <c r="ONP361"/>
      <c r="ONQ361"/>
      <c r="ONR361"/>
      <c r="ONS361"/>
      <c r="ONT361"/>
      <c r="ONU361"/>
      <c r="ONV361"/>
      <c r="ONW361"/>
      <c r="ONX361"/>
      <c r="ONY361"/>
      <c r="ONZ361"/>
      <c r="OOA361"/>
      <c r="OOB361"/>
      <c r="OOC361"/>
      <c r="OOD361"/>
      <c r="OOE361"/>
      <c r="OOF361"/>
      <c r="OOG361"/>
      <c r="OOH361"/>
      <c r="OOI361"/>
      <c r="OOJ361"/>
      <c r="OOK361"/>
      <c r="OOL361"/>
      <c r="OOM361"/>
      <c r="OON361"/>
      <c r="OOO361"/>
      <c r="OOP361"/>
      <c r="OOQ361"/>
      <c r="OOR361"/>
      <c r="OOS361"/>
      <c r="OOT361"/>
      <c r="OOU361"/>
      <c r="OOV361"/>
      <c r="OOW361"/>
      <c r="OOX361"/>
      <c r="OOY361"/>
      <c r="OOZ361"/>
      <c r="OPA361"/>
      <c r="OPB361"/>
      <c r="OPC361"/>
      <c r="OPD361"/>
      <c r="OPE361"/>
      <c r="OPF361"/>
      <c r="OPG361"/>
      <c r="OPH361"/>
      <c r="OPI361"/>
      <c r="OPJ361"/>
      <c r="OPK361"/>
      <c r="OPL361"/>
      <c r="OPM361"/>
      <c r="OPN361"/>
      <c r="OPO361"/>
      <c r="OPP361"/>
      <c r="OPQ361"/>
      <c r="OPR361"/>
      <c r="OPS361"/>
      <c r="OPT361"/>
      <c r="OPU361"/>
      <c r="OPV361"/>
      <c r="OPW361"/>
      <c r="OPX361"/>
      <c r="OPY361"/>
      <c r="OPZ361"/>
      <c r="OQA361"/>
      <c r="OQB361"/>
      <c r="OQC361"/>
      <c r="OQD361"/>
      <c r="OQE361"/>
      <c r="OQF361"/>
      <c r="OQG361"/>
      <c r="OQH361"/>
      <c r="OQI361"/>
      <c r="OQJ361"/>
      <c r="OQK361"/>
      <c r="OQL361"/>
      <c r="OQM361"/>
      <c r="OQN361"/>
      <c r="OQO361"/>
      <c r="OQP361"/>
      <c r="OQQ361"/>
      <c r="OQR361"/>
      <c r="OQS361"/>
      <c r="OQT361"/>
      <c r="OQU361"/>
      <c r="OQV361"/>
      <c r="OQW361"/>
      <c r="OQX361"/>
      <c r="OQY361"/>
      <c r="OQZ361"/>
      <c r="ORA361"/>
      <c r="ORB361"/>
      <c r="ORC361"/>
      <c r="ORD361"/>
      <c r="ORE361"/>
      <c r="ORF361"/>
      <c r="ORG361"/>
      <c r="ORH361"/>
      <c r="ORI361"/>
      <c r="ORJ361"/>
      <c r="ORK361"/>
      <c r="ORL361"/>
      <c r="ORM361"/>
      <c r="ORN361"/>
      <c r="ORO361"/>
      <c r="ORP361"/>
      <c r="ORQ361"/>
      <c r="ORR361"/>
      <c r="ORS361"/>
      <c r="ORT361"/>
      <c r="ORU361"/>
      <c r="ORV361"/>
      <c r="ORW361"/>
      <c r="ORX361"/>
      <c r="ORY361"/>
      <c r="ORZ361"/>
      <c r="OSA361"/>
      <c r="OSB361"/>
      <c r="OSC361"/>
      <c r="OSD361"/>
      <c r="OSE361"/>
      <c r="OSF361"/>
      <c r="OSG361"/>
      <c r="OSH361"/>
      <c r="OSI361"/>
      <c r="OSJ361"/>
      <c r="OSK361"/>
      <c r="OSL361"/>
      <c r="OSM361"/>
      <c r="OSN361"/>
      <c r="OSO361"/>
      <c r="OSP361"/>
      <c r="OSQ361"/>
      <c r="OSR361"/>
      <c r="OSS361"/>
      <c r="OST361"/>
      <c r="OSU361"/>
      <c r="OSV361"/>
      <c r="OSW361"/>
      <c r="OSX361"/>
      <c r="OSY361"/>
      <c r="OSZ361"/>
      <c r="OTA361"/>
      <c r="OTB361"/>
      <c r="OTC361"/>
      <c r="OTD361"/>
      <c r="OTE361"/>
      <c r="OTF361"/>
      <c r="OTG361"/>
      <c r="OTH361"/>
      <c r="OTI361"/>
      <c r="OTJ361"/>
      <c r="OTK361"/>
      <c r="OTL361"/>
      <c r="OTM361"/>
      <c r="OTN361"/>
      <c r="OTO361"/>
      <c r="OTP361"/>
      <c r="OTQ361"/>
      <c r="OTR361"/>
      <c r="OTS361"/>
      <c r="OTT361"/>
      <c r="OTU361"/>
      <c r="OTV361"/>
      <c r="OTW361"/>
      <c r="OTX361"/>
      <c r="OTY361"/>
      <c r="OTZ361"/>
      <c r="OUA361"/>
      <c r="OUB361"/>
      <c r="OUC361"/>
      <c r="OUD361"/>
      <c r="OUE361"/>
      <c r="OUF361"/>
      <c r="OUG361"/>
      <c r="OUH361"/>
      <c r="OUI361"/>
      <c r="OUJ361"/>
      <c r="OUK361"/>
      <c r="OUL361"/>
      <c r="OUM361"/>
      <c r="OUN361"/>
      <c r="OUO361"/>
      <c r="OUP361"/>
      <c r="OUQ361"/>
      <c r="OUR361"/>
      <c r="OUS361"/>
      <c r="OUT361"/>
      <c r="OUU361"/>
      <c r="OUV361"/>
      <c r="OUW361"/>
      <c r="OUX361"/>
      <c r="OUY361"/>
      <c r="OUZ361"/>
      <c r="OVA361"/>
      <c r="OVB361"/>
      <c r="OVC361"/>
      <c r="OVD361"/>
      <c r="OVE361"/>
      <c r="OVF361"/>
      <c r="OVG361"/>
      <c r="OVH361"/>
      <c r="OVI361"/>
      <c r="OVJ361"/>
      <c r="OVK361"/>
      <c r="OVL361"/>
      <c r="OVM361"/>
      <c r="OVN361"/>
      <c r="OVO361"/>
      <c r="OVP361"/>
      <c r="OVQ361"/>
      <c r="OVR361"/>
      <c r="OVS361"/>
      <c r="OVT361"/>
      <c r="OVU361"/>
      <c r="OVV361"/>
      <c r="OVW361"/>
      <c r="OVX361"/>
      <c r="OVY361"/>
      <c r="OVZ361"/>
      <c r="OWA361"/>
      <c r="OWB361"/>
      <c r="OWC361"/>
      <c r="OWD361"/>
      <c r="OWE361"/>
      <c r="OWF361"/>
      <c r="OWG361"/>
      <c r="OWH361"/>
      <c r="OWI361"/>
      <c r="OWJ361"/>
      <c r="OWK361"/>
      <c r="OWL361"/>
      <c r="OWM361"/>
      <c r="OWN361"/>
      <c r="OWO361"/>
      <c r="OWP361"/>
      <c r="OWQ361"/>
      <c r="OWR361"/>
      <c r="OWS361"/>
      <c r="OWT361"/>
      <c r="OWU361"/>
      <c r="OWV361"/>
      <c r="OWW361"/>
      <c r="OWX361"/>
      <c r="OWY361"/>
      <c r="OWZ361"/>
      <c r="OXA361"/>
      <c r="OXB361"/>
      <c r="OXC361"/>
      <c r="OXD361"/>
      <c r="OXE361"/>
      <c r="OXF361"/>
      <c r="OXG361"/>
      <c r="OXH361"/>
      <c r="OXI361"/>
      <c r="OXJ361"/>
      <c r="OXK361"/>
      <c r="OXL361"/>
      <c r="OXM361"/>
      <c r="OXN361"/>
      <c r="OXO361"/>
      <c r="OXP361"/>
      <c r="OXQ361"/>
      <c r="OXR361"/>
      <c r="OXS361"/>
      <c r="OXT361"/>
      <c r="OXU361"/>
      <c r="OXV361"/>
      <c r="OXW361"/>
      <c r="OXX361"/>
      <c r="OXY361"/>
      <c r="OXZ361"/>
      <c r="OYA361"/>
      <c r="OYB361"/>
      <c r="OYC361"/>
      <c r="OYD361"/>
      <c r="OYE361"/>
      <c r="OYF361"/>
      <c r="OYG361"/>
      <c r="OYH361"/>
      <c r="OYI361"/>
      <c r="OYJ361"/>
      <c r="OYK361"/>
      <c r="OYL361"/>
      <c r="OYM361"/>
      <c r="OYN361"/>
      <c r="OYO361"/>
      <c r="OYP361"/>
      <c r="OYQ361"/>
      <c r="OYR361"/>
      <c r="OYS361"/>
      <c r="OYT361"/>
      <c r="OYU361"/>
      <c r="OYV361"/>
      <c r="OYW361"/>
      <c r="OYX361"/>
      <c r="OYY361"/>
      <c r="OYZ361"/>
      <c r="OZA361"/>
      <c r="OZB361"/>
      <c r="OZC361"/>
      <c r="OZD361"/>
      <c r="OZE361"/>
      <c r="OZF361"/>
      <c r="OZG361"/>
      <c r="OZH361"/>
      <c r="OZI361"/>
      <c r="OZJ361"/>
      <c r="OZK361"/>
      <c r="OZL361"/>
      <c r="OZM361"/>
      <c r="OZN361"/>
      <c r="OZO361"/>
      <c r="OZP361"/>
      <c r="OZQ361"/>
      <c r="OZR361"/>
      <c r="OZS361"/>
      <c r="OZT361"/>
      <c r="OZU361"/>
      <c r="OZV361"/>
      <c r="OZW361"/>
      <c r="OZX361"/>
      <c r="OZY361"/>
      <c r="OZZ361"/>
      <c r="PAA361"/>
      <c r="PAB361"/>
      <c r="PAC361"/>
      <c r="PAD361"/>
      <c r="PAE361"/>
      <c r="PAF361"/>
      <c r="PAG361"/>
      <c r="PAH361"/>
      <c r="PAI361"/>
      <c r="PAJ361"/>
      <c r="PAK361"/>
      <c r="PAL361"/>
      <c r="PAM361"/>
      <c r="PAN361"/>
      <c r="PAO361"/>
      <c r="PAP361"/>
      <c r="PAQ361"/>
      <c r="PAR361"/>
      <c r="PAS361"/>
      <c r="PAT361"/>
      <c r="PAU361"/>
      <c r="PAV361"/>
      <c r="PAW361"/>
      <c r="PAX361"/>
      <c r="PAY361"/>
      <c r="PAZ361"/>
      <c r="PBA361"/>
      <c r="PBB361"/>
      <c r="PBC361"/>
      <c r="PBD361"/>
      <c r="PBE361"/>
      <c r="PBF361"/>
      <c r="PBG361"/>
      <c r="PBH361"/>
      <c r="PBI361"/>
      <c r="PBJ361"/>
      <c r="PBK361"/>
      <c r="PBL361"/>
      <c r="PBM361"/>
      <c r="PBN361"/>
      <c r="PBO361"/>
      <c r="PBP361"/>
      <c r="PBQ361"/>
      <c r="PBR361"/>
      <c r="PBS361"/>
      <c r="PBT361"/>
      <c r="PBU361"/>
      <c r="PBV361"/>
      <c r="PBW361"/>
      <c r="PBX361"/>
      <c r="PBY361"/>
      <c r="PBZ361"/>
      <c r="PCA361"/>
      <c r="PCB361"/>
      <c r="PCC361"/>
      <c r="PCD361"/>
      <c r="PCE361"/>
      <c r="PCF361"/>
      <c r="PCG361"/>
      <c r="PCH361"/>
      <c r="PCI361"/>
      <c r="PCJ361"/>
      <c r="PCK361"/>
      <c r="PCL361"/>
      <c r="PCM361"/>
      <c r="PCN361"/>
      <c r="PCO361"/>
      <c r="PCP361"/>
      <c r="PCQ361"/>
      <c r="PCR361"/>
      <c r="PCS361"/>
      <c r="PCT361"/>
      <c r="PCU361"/>
      <c r="PCV361"/>
      <c r="PCW361"/>
      <c r="PCX361"/>
      <c r="PCY361"/>
      <c r="PCZ361"/>
      <c r="PDA361"/>
      <c r="PDB361"/>
      <c r="PDC361"/>
      <c r="PDD361"/>
      <c r="PDE361"/>
      <c r="PDF361"/>
      <c r="PDG361"/>
      <c r="PDH361"/>
      <c r="PDI361"/>
      <c r="PDJ361"/>
      <c r="PDK361"/>
      <c r="PDL361"/>
      <c r="PDM361"/>
      <c r="PDN361"/>
      <c r="PDO361"/>
      <c r="PDP361"/>
      <c r="PDQ361"/>
      <c r="PDR361"/>
      <c r="PDS361"/>
      <c r="PDT361"/>
      <c r="PDU361"/>
      <c r="PDV361"/>
      <c r="PDW361"/>
      <c r="PDX361"/>
      <c r="PDY361"/>
      <c r="PDZ361"/>
      <c r="PEA361"/>
      <c r="PEB361"/>
      <c r="PEC361"/>
      <c r="PED361"/>
      <c r="PEE361"/>
      <c r="PEF361"/>
      <c r="PEG361"/>
      <c r="PEH361"/>
      <c r="PEI361"/>
      <c r="PEJ361"/>
      <c r="PEK361"/>
      <c r="PEL361"/>
      <c r="PEM361"/>
      <c r="PEN361"/>
      <c r="PEO361"/>
      <c r="PEP361"/>
      <c r="PEQ361"/>
      <c r="PER361"/>
      <c r="PES361"/>
      <c r="PET361"/>
      <c r="PEU361"/>
      <c r="PEV361"/>
      <c r="PEW361"/>
      <c r="PEX361"/>
      <c r="PEY361"/>
      <c r="PEZ361"/>
      <c r="PFA361"/>
      <c r="PFB361"/>
      <c r="PFC361"/>
      <c r="PFD361"/>
      <c r="PFE361"/>
      <c r="PFF361"/>
      <c r="PFG361"/>
      <c r="PFH361"/>
      <c r="PFI361"/>
      <c r="PFJ361"/>
      <c r="PFK361"/>
      <c r="PFL361"/>
      <c r="PFM361"/>
      <c r="PFN361"/>
      <c r="PFO361"/>
      <c r="PFP361"/>
      <c r="PFQ361"/>
      <c r="PFR361"/>
      <c r="PFS361"/>
      <c r="PFT361"/>
      <c r="PFU361"/>
      <c r="PFV361"/>
      <c r="PFW361"/>
      <c r="PFX361"/>
      <c r="PFY361"/>
      <c r="PFZ361"/>
      <c r="PGA361"/>
      <c r="PGB361"/>
      <c r="PGC361"/>
      <c r="PGD361"/>
      <c r="PGE361"/>
      <c r="PGF361"/>
      <c r="PGG361"/>
      <c r="PGH361"/>
      <c r="PGI361"/>
      <c r="PGJ361"/>
      <c r="PGK361"/>
      <c r="PGL361"/>
      <c r="PGM361"/>
      <c r="PGN361"/>
      <c r="PGO361"/>
      <c r="PGP361"/>
      <c r="PGQ361"/>
      <c r="PGR361"/>
      <c r="PGS361"/>
      <c r="PGT361"/>
      <c r="PGU361"/>
      <c r="PGV361"/>
      <c r="PGW361"/>
      <c r="PGX361"/>
      <c r="PGY361"/>
      <c r="PGZ361"/>
      <c r="PHA361"/>
      <c r="PHB361"/>
      <c r="PHC361"/>
      <c r="PHD361"/>
      <c r="PHE361"/>
      <c r="PHF361"/>
      <c r="PHG361"/>
      <c r="PHH361"/>
      <c r="PHI361"/>
      <c r="PHJ361"/>
      <c r="PHK361"/>
      <c r="PHL361"/>
      <c r="PHM361"/>
      <c r="PHN361"/>
      <c r="PHO361"/>
      <c r="PHP361"/>
      <c r="PHQ361"/>
      <c r="PHR361"/>
      <c r="PHS361"/>
      <c r="PHT361"/>
      <c r="PHU361"/>
      <c r="PHV361"/>
      <c r="PHW361"/>
      <c r="PHX361"/>
      <c r="PHY361"/>
      <c r="PHZ361"/>
      <c r="PIA361"/>
      <c r="PIB361"/>
      <c r="PIC361"/>
      <c r="PID361"/>
      <c r="PIE361"/>
      <c r="PIF361"/>
      <c r="PIG361"/>
      <c r="PIH361"/>
      <c r="PII361"/>
      <c r="PIJ361"/>
      <c r="PIK361"/>
      <c r="PIL361"/>
      <c r="PIM361"/>
      <c r="PIN361"/>
      <c r="PIO361"/>
      <c r="PIP361"/>
      <c r="PIQ361"/>
      <c r="PIR361"/>
      <c r="PIS361"/>
      <c r="PIT361"/>
      <c r="PIU361"/>
      <c r="PIV361"/>
      <c r="PIW361"/>
      <c r="PIX361"/>
      <c r="PIY361"/>
      <c r="PIZ361"/>
      <c r="PJA361"/>
      <c r="PJB361"/>
      <c r="PJC361"/>
      <c r="PJD361"/>
      <c r="PJE361"/>
      <c r="PJF361"/>
      <c r="PJG361"/>
      <c r="PJH361"/>
      <c r="PJI361"/>
      <c r="PJJ361"/>
      <c r="PJK361"/>
      <c r="PJL361"/>
      <c r="PJM361"/>
      <c r="PJN361"/>
      <c r="PJO361"/>
      <c r="PJP361"/>
      <c r="PJQ361"/>
      <c r="PJR361"/>
      <c r="PJS361"/>
      <c r="PJT361"/>
      <c r="PJU361"/>
      <c r="PJV361"/>
      <c r="PJW361"/>
      <c r="PJX361"/>
      <c r="PJY361"/>
      <c r="PJZ361"/>
      <c r="PKA361"/>
      <c r="PKB361"/>
      <c r="PKC361"/>
      <c r="PKD361"/>
      <c r="PKE361"/>
      <c r="PKF361"/>
      <c r="PKG361"/>
      <c r="PKH361"/>
      <c r="PKI361"/>
      <c r="PKJ361"/>
      <c r="PKK361"/>
      <c r="PKL361"/>
      <c r="PKM361"/>
      <c r="PKN361"/>
      <c r="PKO361"/>
      <c r="PKP361"/>
      <c r="PKQ361"/>
      <c r="PKR361"/>
      <c r="PKS361"/>
      <c r="PKT361"/>
      <c r="PKU361"/>
      <c r="PKV361"/>
      <c r="PKW361"/>
      <c r="PKX361"/>
      <c r="PKY361"/>
      <c r="PKZ361"/>
      <c r="PLA361"/>
      <c r="PLB361"/>
      <c r="PLC361"/>
      <c r="PLD361"/>
      <c r="PLE361"/>
      <c r="PLF361"/>
      <c r="PLG361"/>
      <c r="PLH361"/>
      <c r="PLI361"/>
      <c r="PLJ361"/>
      <c r="PLK361"/>
      <c r="PLL361"/>
      <c r="PLM361"/>
      <c r="PLN361"/>
      <c r="PLO361"/>
      <c r="PLP361"/>
      <c r="PLQ361"/>
      <c r="PLR361"/>
      <c r="PLS361"/>
      <c r="PLT361"/>
      <c r="PLU361"/>
      <c r="PLV361"/>
      <c r="PLW361"/>
      <c r="PLX361"/>
      <c r="PLY361"/>
      <c r="PLZ361"/>
      <c r="PMA361"/>
      <c r="PMB361"/>
      <c r="PMC361"/>
      <c r="PMD361"/>
      <c r="PME361"/>
      <c r="PMF361"/>
      <c r="PMG361"/>
      <c r="PMH361"/>
      <c r="PMI361"/>
      <c r="PMJ361"/>
      <c r="PMK361"/>
      <c r="PML361"/>
      <c r="PMM361"/>
      <c r="PMN361"/>
      <c r="PMO361"/>
      <c r="PMP361"/>
      <c r="PMQ361"/>
      <c r="PMR361"/>
      <c r="PMS361"/>
      <c r="PMT361"/>
      <c r="PMU361"/>
      <c r="PMV361"/>
      <c r="PMW361"/>
      <c r="PMX361"/>
      <c r="PMY361"/>
      <c r="PMZ361"/>
      <c r="PNA361"/>
      <c r="PNB361"/>
      <c r="PNC361"/>
      <c r="PND361"/>
      <c r="PNE361"/>
      <c r="PNF361"/>
      <c r="PNG361"/>
      <c r="PNH361"/>
      <c r="PNI361"/>
      <c r="PNJ361"/>
      <c r="PNK361"/>
      <c r="PNL361"/>
      <c r="PNM361"/>
      <c r="PNN361"/>
      <c r="PNO361"/>
      <c r="PNP361"/>
      <c r="PNQ361"/>
      <c r="PNR361"/>
      <c r="PNS361"/>
      <c r="PNT361"/>
      <c r="PNU361"/>
      <c r="PNV361"/>
      <c r="PNW361"/>
      <c r="PNX361"/>
      <c r="PNY361"/>
      <c r="PNZ361"/>
      <c r="POA361"/>
      <c r="POB361"/>
      <c r="POC361"/>
      <c r="POD361"/>
      <c r="POE361"/>
      <c r="POF361"/>
      <c r="POG361"/>
      <c r="POH361"/>
      <c r="POI361"/>
      <c r="POJ361"/>
      <c r="POK361"/>
      <c r="POL361"/>
      <c r="POM361"/>
      <c r="PON361"/>
      <c r="POO361"/>
      <c r="POP361"/>
      <c r="POQ361"/>
      <c r="POR361"/>
      <c r="POS361"/>
      <c r="POT361"/>
      <c r="POU361"/>
      <c r="POV361"/>
      <c r="POW361"/>
      <c r="POX361"/>
      <c r="POY361"/>
      <c r="POZ361"/>
      <c r="PPA361"/>
      <c r="PPB361"/>
      <c r="PPC361"/>
      <c r="PPD361"/>
      <c r="PPE361"/>
      <c r="PPF361"/>
      <c r="PPG361"/>
      <c r="PPH361"/>
      <c r="PPI361"/>
      <c r="PPJ361"/>
      <c r="PPK361"/>
      <c r="PPL361"/>
      <c r="PPM361"/>
      <c r="PPN361"/>
      <c r="PPO361"/>
      <c r="PPP361"/>
      <c r="PPQ361"/>
      <c r="PPR361"/>
      <c r="PPS361"/>
      <c r="PPT361"/>
      <c r="PPU361"/>
      <c r="PPV361"/>
      <c r="PPW361"/>
      <c r="PPX361"/>
      <c r="PPY361"/>
      <c r="PPZ361"/>
      <c r="PQA361"/>
      <c r="PQB361"/>
      <c r="PQC361"/>
      <c r="PQD361"/>
      <c r="PQE361"/>
      <c r="PQF361"/>
      <c r="PQG361"/>
      <c r="PQH361"/>
      <c r="PQI361"/>
      <c r="PQJ361"/>
      <c r="PQK361"/>
      <c r="PQL361"/>
      <c r="PQM361"/>
      <c r="PQN361"/>
      <c r="PQO361"/>
      <c r="PQP361"/>
      <c r="PQQ361"/>
      <c r="PQR361"/>
      <c r="PQS361"/>
      <c r="PQT361"/>
      <c r="PQU361"/>
      <c r="PQV361"/>
      <c r="PQW361"/>
      <c r="PQX361"/>
      <c r="PQY361"/>
      <c r="PQZ361"/>
      <c r="PRA361"/>
      <c r="PRB361"/>
      <c r="PRC361"/>
      <c r="PRD361"/>
      <c r="PRE361"/>
      <c r="PRF361"/>
      <c r="PRG361"/>
      <c r="PRH361"/>
      <c r="PRI361"/>
      <c r="PRJ361"/>
      <c r="PRK361"/>
      <c r="PRL361"/>
      <c r="PRM361"/>
      <c r="PRN361"/>
      <c r="PRO361"/>
      <c r="PRP361"/>
      <c r="PRQ361"/>
      <c r="PRR361"/>
      <c r="PRS361"/>
      <c r="PRT361"/>
      <c r="PRU361"/>
      <c r="PRV361"/>
      <c r="PRW361"/>
      <c r="PRX361"/>
      <c r="PRY361"/>
      <c r="PRZ361"/>
      <c r="PSA361"/>
      <c r="PSB361"/>
      <c r="PSC361"/>
      <c r="PSD361"/>
      <c r="PSE361"/>
      <c r="PSF361"/>
      <c r="PSG361"/>
      <c r="PSH361"/>
      <c r="PSI361"/>
      <c r="PSJ361"/>
      <c r="PSK361"/>
      <c r="PSL361"/>
      <c r="PSM361"/>
      <c r="PSN361"/>
      <c r="PSO361"/>
      <c r="PSP361"/>
      <c r="PSQ361"/>
      <c r="PSR361"/>
      <c r="PSS361"/>
      <c r="PST361"/>
      <c r="PSU361"/>
      <c r="PSV361"/>
      <c r="PSW361"/>
      <c r="PSX361"/>
      <c r="PSY361"/>
      <c r="PSZ361"/>
      <c r="PTA361"/>
      <c r="PTB361"/>
      <c r="PTC361"/>
      <c r="PTD361"/>
      <c r="PTE361"/>
      <c r="PTF361"/>
      <c r="PTG361"/>
      <c r="PTH361"/>
      <c r="PTI361"/>
      <c r="PTJ361"/>
      <c r="PTK361"/>
      <c r="PTL361"/>
      <c r="PTM361"/>
      <c r="PTN361"/>
      <c r="PTO361"/>
      <c r="PTP361"/>
      <c r="PTQ361"/>
      <c r="PTR361"/>
      <c r="PTS361"/>
      <c r="PTT361"/>
      <c r="PTU361"/>
      <c r="PTV361"/>
      <c r="PTW361"/>
      <c r="PTX361"/>
      <c r="PTY361"/>
      <c r="PTZ361"/>
      <c r="PUA361"/>
      <c r="PUB361"/>
      <c r="PUC361"/>
      <c r="PUD361"/>
      <c r="PUE361"/>
      <c r="PUF361"/>
      <c r="PUG361"/>
      <c r="PUH361"/>
      <c r="PUI361"/>
      <c r="PUJ361"/>
      <c r="PUK361"/>
      <c r="PUL361"/>
      <c r="PUM361"/>
      <c r="PUN361"/>
      <c r="PUO361"/>
      <c r="PUP361"/>
      <c r="PUQ361"/>
      <c r="PUR361"/>
      <c r="PUS361"/>
      <c r="PUT361"/>
      <c r="PUU361"/>
      <c r="PUV361"/>
      <c r="PUW361"/>
      <c r="PUX361"/>
      <c r="PUY361"/>
      <c r="PUZ361"/>
      <c r="PVA361"/>
      <c r="PVB361"/>
      <c r="PVC361"/>
      <c r="PVD361"/>
      <c r="PVE361"/>
      <c r="PVF361"/>
      <c r="PVG361"/>
      <c r="PVH361"/>
      <c r="PVI361"/>
      <c r="PVJ361"/>
      <c r="PVK361"/>
      <c r="PVL361"/>
      <c r="PVM361"/>
      <c r="PVN361"/>
      <c r="PVO361"/>
      <c r="PVP361"/>
      <c r="PVQ361"/>
      <c r="PVR361"/>
      <c r="PVS361"/>
      <c r="PVT361"/>
      <c r="PVU361"/>
      <c r="PVV361"/>
      <c r="PVW361"/>
      <c r="PVX361"/>
      <c r="PVY361"/>
      <c r="PVZ361"/>
      <c r="PWA361"/>
      <c r="PWB361"/>
      <c r="PWC361"/>
      <c r="PWD361"/>
      <c r="PWE361"/>
      <c r="PWF361"/>
      <c r="PWG361"/>
      <c r="PWH361"/>
      <c r="PWI361"/>
      <c r="PWJ361"/>
      <c r="PWK361"/>
      <c r="PWL361"/>
      <c r="PWM361"/>
      <c r="PWN361"/>
      <c r="PWO361"/>
      <c r="PWP361"/>
      <c r="PWQ361"/>
      <c r="PWR361"/>
      <c r="PWS361"/>
      <c r="PWT361"/>
      <c r="PWU361"/>
      <c r="PWV361"/>
      <c r="PWW361"/>
      <c r="PWX361"/>
      <c r="PWY361"/>
      <c r="PWZ361"/>
      <c r="PXA361"/>
      <c r="PXB361"/>
      <c r="PXC361"/>
      <c r="PXD361"/>
      <c r="PXE361"/>
      <c r="PXF361"/>
      <c r="PXG361"/>
      <c r="PXH361"/>
      <c r="PXI361"/>
      <c r="PXJ361"/>
      <c r="PXK361"/>
      <c r="PXL361"/>
      <c r="PXM361"/>
      <c r="PXN361"/>
      <c r="PXO361"/>
      <c r="PXP361"/>
      <c r="PXQ361"/>
      <c r="PXR361"/>
      <c r="PXS361"/>
      <c r="PXT361"/>
      <c r="PXU361"/>
      <c r="PXV361"/>
      <c r="PXW361"/>
      <c r="PXX361"/>
      <c r="PXY361"/>
      <c r="PXZ361"/>
      <c r="PYA361"/>
      <c r="PYB361"/>
      <c r="PYC361"/>
      <c r="PYD361"/>
      <c r="PYE361"/>
      <c r="PYF361"/>
      <c r="PYG361"/>
      <c r="PYH361"/>
      <c r="PYI361"/>
      <c r="PYJ361"/>
      <c r="PYK361"/>
      <c r="PYL361"/>
      <c r="PYM361"/>
      <c r="PYN361"/>
      <c r="PYO361"/>
      <c r="PYP361"/>
      <c r="PYQ361"/>
      <c r="PYR361"/>
      <c r="PYS361"/>
      <c r="PYT361"/>
      <c r="PYU361"/>
      <c r="PYV361"/>
      <c r="PYW361"/>
      <c r="PYX361"/>
      <c r="PYY361"/>
      <c r="PYZ361"/>
      <c r="PZA361"/>
      <c r="PZB361"/>
      <c r="PZC361"/>
      <c r="PZD361"/>
      <c r="PZE361"/>
      <c r="PZF361"/>
      <c r="PZG361"/>
      <c r="PZH361"/>
      <c r="PZI361"/>
      <c r="PZJ361"/>
      <c r="PZK361"/>
      <c r="PZL361"/>
      <c r="PZM361"/>
      <c r="PZN361"/>
      <c r="PZO361"/>
      <c r="PZP361"/>
      <c r="PZQ361"/>
      <c r="PZR361"/>
      <c r="PZS361"/>
      <c r="PZT361"/>
      <c r="PZU361"/>
      <c r="PZV361"/>
      <c r="PZW361"/>
      <c r="PZX361"/>
      <c r="PZY361"/>
      <c r="PZZ361"/>
      <c r="QAA361"/>
      <c r="QAB361"/>
      <c r="QAC361"/>
      <c r="QAD361"/>
      <c r="QAE361"/>
      <c r="QAF361"/>
      <c r="QAG361"/>
      <c r="QAH361"/>
      <c r="QAI361"/>
      <c r="QAJ361"/>
      <c r="QAK361"/>
      <c r="QAL361"/>
      <c r="QAM361"/>
      <c r="QAN361"/>
      <c r="QAO361"/>
      <c r="QAP361"/>
      <c r="QAQ361"/>
      <c r="QAR361"/>
      <c r="QAS361"/>
      <c r="QAT361"/>
      <c r="QAU361"/>
      <c r="QAV361"/>
      <c r="QAW361"/>
      <c r="QAX361"/>
      <c r="QAY361"/>
      <c r="QAZ361"/>
      <c r="QBA361"/>
      <c r="QBB361"/>
      <c r="QBC361"/>
      <c r="QBD361"/>
      <c r="QBE361"/>
      <c r="QBF361"/>
      <c r="QBG361"/>
      <c r="QBH361"/>
      <c r="QBI361"/>
      <c r="QBJ361"/>
      <c r="QBK361"/>
      <c r="QBL361"/>
      <c r="QBM361"/>
      <c r="QBN361"/>
      <c r="QBO361"/>
      <c r="QBP361"/>
      <c r="QBQ361"/>
      <c r="QBR361"/>
      <c r="QBS361"/>
      <c r="QBT361"/>
      <c r="QBU361"/>
      <c r="QBV361"/>
      <c r="QBW361"/>
      <c r="QBX361"/>
      <c r="QBY361"/>
      <c r="QBZ361"/>
      <c r="QCA361"/>
      <c r="QCB361"/>
      <c r="QCC361"/>
      <c r="QCD361"/>
      <c r="QCE361"/>
      <c r="QCF361"/>
      <c r="QCG361"/>
      <c r="QCH361"/>
      <c r="QCI361"/>
      <c r="QCJ361"/>
      <c r="QCK361"/>
      <c r="QCL361"/>
      <c r="QCM361"/>
      <c r="QCN361"/>
      <c r="QCO361"/>
      <c r="QCP361"/>
      <c r="QCQ361"/>
      <c r="QCR361"/>
      <c r="QCS361"/>
      <c r="QCT361"/>
      <c r="QCU361"/>
      <c r="QCV361"/>
      <c r="QCW361"/>
      <c r="QCX361"/>
      <c r="QCY361"/>
      <c r="QCZ361"/>
      <c r="QDA361"/>
      <c r="QDB361"/>
      <c r="QDC361"/>
      <c r="QDD361"/>
      <c r="QDE361"/>
      <c r="QDF361"/>
      <c r="QDG361"/>
      <c r="QDH361"/>
      <c r="QDI361"/>
      <c r="QDJ361"/>
      <c r="QDK361"/>
      <c r="QDL361"/>
      <c r="QDM361"/>
      <c r="QDN361"/>
      <c r="QDO361"/>
      <c r="QDP361"/>
      <c r="QDQ361"/>
      <c r="QDR361"/>
      <c r="QDS361"/>
      <c r="QDT361"/>
      <c r="QDU361"/>
      <c r="QDV361"/>
      <c r="QDW361"/>
      <c r="QDX361"/>
      <c r="QDY361"/>
      <c r="QDZ361"/>
      <c r="QEA361"/>
      <c r="QEB361"/>
      <c r="QEC361"/>
      <c r="QED361"/>
      <c r="QEE361"/>
      <c r="QEF361"/>
      <c r="QEG361"/>
      <c r="QEH361"/>
      <c r="QEI361"/>
      <c r="QEJ361"/>
      <c r="QEK361"/>
      <c r="QEL361"/>
      <c r="QEM361"/>
      <c r="QEN361"/>
      <c r="QEO361"/>
      <c r="QEP361"/>
      <c r="QEQ361"/>
      <c r="QER361"/>
      <c r="QES361"/>
      <c r="QET361"/>
      <c r="QEU361"/>
      <c r="QEV361"/>
      <c r="QEW361"/>
      <c r="QEX361"/>
      <c r="QEY361"/>
      <c r="QEZ361"/>
      <c r="QFA361"/>
      <c r="QFB361"/>
      <c r="QFC361"/>
      <c r="QFD361"/>
      <c r="QFE361"/>
      <c r="QFF361"/>
      <c r="QFG361"/>
      <c r="QFH361"/>
      <c r="QFI361"/>
      <c r="QFJ361"/>
      <c r="QFK361"/>
      <c r="QFL361"/>
      <c r="QFM361"/>
      <c r="QFN361"/>
      <c r="QFO361"/>
      <c r="QFP361"/>
      <c r="QFQ361"/>
      <c r="QFR361"/>
      <c r="QFS361"/>
      <c r="QFT361"/>
      <c r="QFU361"/>
      <c r="QFV361"/>
      <c r="QFW361"/>
      <c r="QFX361"/>
      <c r="QFY361"/>
      <c r="QFZ361"/>
      <c r="QGA361"/>
      <c r="QGB361"/>
      <c r="QGC361"/>
      <c r="QGD361"/>
      <c r="QGE361"/>
      <c r="QGF361"/>
      <c r="QGG361"/>
      <c r="QGH361"/>
      <c r="QGI361"/>
      <c r="QGJ361"/>
      <c r="QGK361"/>
      <c r="QGL361"/>
      <c r="QGM361"/>
      <c r="QGN361"/>
      <c r="QGO361"/>
      <c r="QGP361"/>
      <c r="QGQ361"/>
      <c r="QGR361"/>
      <c r="QGS361"/>
      <c r="QGT361"/>
      <c r="QGU361"/>
      <c r="QGV361"/>
      <c r="QGW361"/>
      <c r="QGX361"/>
      <c r="QGY361"/>
      <c r="QGZ361"/>
      <c r="QHA361"/>
      <c r="QHB361"/>
      <c r="QHC361"/>
      <c r="QHD361"/>
      <c r="QHE361"/>
      <c r="QHF361"/>
      <c r="QHG361"/>
      <c r="QHH361"/>
      <c r="QHI361"/>
      <c r="QHJ361"/>
      <c r="QHK361"/>
      <c r="QHL361"/>
      <c r="QHM361"/>
      <c r="QHN361"/>
      <c r="QHO361"/>
      <c r="QHP361"/>
      <c r="QHQ361"/>
      <c r="QHR361"/>
      <c r="QHS361"/>
      <c r="QHT361"/>
      <c r="QHU361"/>
      <c r="QHV361"/>
      <c r="QHW361"/>
      <c r="QHX361"/>
      <c r="QHY361"/>
      <c r="QHZ361"/>
      <c r="QIA361"/>
      <c r="QIB361"/>
      <c r="QIC361"/>
      <c r="QID361"/>
      <c r="QIE361"/>
      <c r="QIF361"/>
      <c r="QIG361"/>
      <c r="QIH361"/>
      <c r="QII361"/>
      <c r="QIJ361"/>
      <c r="QIK361"/>
      <c r="QIL361"/>
      <c r="QIM361"/>
      <c r="QIN361"/>
      <c r="QIO361"/>
      <c r="QIP361"/>
      <c r="QIQ361"/>
      <c r="QIR361"/>
      <c r="QIS361"/>
      <c r="QIT361"/>
      <c r="QIU361"/>
      <c r="QIV361"/>
      <c r="QIW361"/>
      <c r="QIX361"/>
      <c r="QIY361"/>
      <c r="QIZ361"/>
      <c r="QJA361"/>
      <c r="QJB361"/>
      <c r="QJC361"/>
      <c r="QJD361"/>
      <c r="QJE361"/>
      <c r="QJF361"/>
      <c r="QJG361"/>
      <c r="QJH361"/>
      <c r="QJI361"/>
      <c r="QJJ361"/>
      <c r="QJK361"/>
      <c r="QJL361"/>
      <c r="QJM361"/>
      <c r="QJN361"/>
      <c r="QJO361"/>
      <c r="QJP361"/>
      <c r="QJQ361"/>
      <c r="QJR361"/>
      <c r="QJS361"/>
      <c r="QJT361"/>
      <c r="QJU361"/>
      <c r="QJV361"/>
      <c r="QJW361"/>
      <c r="QJX361"/>
      <c r="QJY361"/>
      <c r="QJZ361"/>
      <c r="QKA361"/>
      <c r="QKB361"/>
      <c r="QKC361"/>
      <c r="QKD361"/>
      <c r="QKE361"/>
      <c r="QKF361"/>
      <c r="QKG361"/>
      <c r="QKH361"/>
      <c r="QKI361"/>
      <c r="QKJ361"/>
      <c r="QKK361"/>
      <c r="QKL361"/>
      <c r="QKM361"/>
      <c r="QKN361"/>
      <c r="QKO361"/>
      <c r="QKP361"/>
      <c r="QKQ361"/>
      <c r="QKR361"/>
      <c r="QKS361"/>
      <c r="QKT361"/>
      <c r="QKU361"/>
      <c r="QKV361"/>
      <c r="QKW361"/>
      <c r="QKX361"/>
      <c r="QKY361"/>
      <c r="QKZ361"/>
      <c r="QLA361"/>
      <c r="QLB361"/>
      <c r="QLC361"/>
      <c r="QLD361"/>
      <c r="QLE361"/>
      <c r="QLF361"/>
      <c r="QLG361"/>
      <c r="QLH361"/>
      <c r="QLI361"/>
      <c r="QLJ361"/>
      <c r="QLK361"/>
      <c r="QLL361"/>
      <c r="QLM361"/>
      <c r="QLN361"/>
      <c r="QLO361"/>
      <c r="QLP361"/>
      <c r="QLQ361"/>
      <c r="QLR361"/>
      <c r="QLS361"/>
      <c r="QLT361"/>
      <c r="QLU361"/>
      <c r="QLV361"/>
      <c r="QLW361"/>
      <c r="QLX361"/>
      <c r="QLY361"/>
      <c r="QLZ361"/>
      <c r="QMA361"/>
      <c r="QMB361"/>
      <c r="QMC361"/>
      <c r="QMD361"/>
      <c r="QME361"/>
      <c r="QMF361"/>
      <c r="QMG361"/>
      <c r="QMH361"/>
      <c r="QMI361"/>
      <c r="QMJ361"/>
      <c r="QMK361"/>
      <c r="QML361"/>
      <c r="QMM361"/>
      <c r="QMN361"/>
      <c r="QMO361"/>
      <c r="QMP361"/>
      <c r="QMQ361"/>
      <c r="QMR361"/>
      <c r="QMS361"/>
      <c r="QMT361"/>
      <c r="QMU361"/>
      <c r="QMV361"/>
      <c r="QMW361"/>
      <c r="QMX361"/>
      <c r="QMY361"/>
      <c r="QMZ361"/>
      <c r="QNA361"/>
      <c r="QNB361"/>
      <c r="QNC361"/>
      <c r="QND361"/>
      <c r="QNE361"/>
      <c r="QNF361"/>
      <c r="QNG361"/>
      <c r="QNH361"/>
      <c r="QNI361"/>
      <c r="QNJ361"/>
      <c r="QNK361"/>
      <c r="QNL361"/>
      <c r="QNM361"/>
      <c r="QNN361"/>
      <c r="QNO361"/>
      <c r="QNP361"/>
      <c r="QNQ361"/>
      <c r="QNR361"/>
      <c r="QNS361"/>
      <c r="QNT361"/>
      <c r="QNU361"/>
      <c r="QNV361"/>
      <c r="QNW361"/>
      <c r="QNX361"/>
      <c r="QNY361"/>
      <c r="QNZ361"/>
      <c r="QOA361"/>
      <c r="QOB361"/>
      <c r="QOC361"/>
      <c r="QOD361"/>
      <c r="QOE361"/>
      <c r="QOF361"/>
      <c r="QOG361"/>
      <c r="QOH361"/>
      <c r="QOI361"/>
      <c r="QOJ361"/>
      <c r="QOK361"/>
      <c r="QOL361"/>
      <c r="QOM361"/>
      <c r="QON361"/>
      <c r="QOO361"/>
      <c r="QOP361"/>
      <c r="QOQ361"/>
      <c r="QOR361"/>
      <c r="QOS361"/>
      <c r="QOT361"/>
      <c r="QOU361"/>
      <c r="QOV361"/>
      <c r="QOW361"/>
      <c r="QOX361"/>
      <c r="QOY361"/>
      <c r="QOZ361"/>
      <c r="QPA361"/>
      <c r="QPB361"/>
      <c r="QPC361"/>
      <c r="QPD361"/>
      <c r="QPE361"/>
      <c r="QPF361"/>
      <c r="QPG361"/>
      <c r="QPH361"/>
      <c r="QPI361"/>
      <c r="QPJ361"/>
      <c r="QPK361"/>
      <c r="QPL361"/>
      <c r="QPM361"/>
      <c r="QPN361"/>
      <c r="QPO361"/>
      <c r="QPP361"/>
      <c r="QPQ361"/>
      <c r="QPR361"/>
      <c r="QPS361"/>
      <c r="QPT361"/>
      <c r="QPU361"/>
      <c r="QPV361"/>
      <c r="QPW361"/>
      <c r="QPX361"/>
      <c r="QPY361"/>
      <c r="QPZ361"/>
      <c r="QQA361"/>
      <c r="QQB361"/>
      <c r="QQC361"/>
      <c r="QQD361"/>
      <c r="QQE361"/>
      <c r="QQF361"/>
      <c r="QQG361"/>
      <c r="QQH361"/>
      <c r="QQI361"/>
      <c r="QQJ361"/>
      <c r="QQK361"/>
      <c r="QQL361"/>
      <c r="QQM361"/>
      <c r="QQN361"/>
      <c r="QQO361"/>
      <c r="QQP361"/>
      <c r="QQQ361"/>
      <c r="QQR361"/>
      <c r="QQS361"/>
      <c r="QQT361"/>
      <c r="QQU361"/>
      <c r="QQV361"/>
      <c r="QQW361"/>
      <c r="QQX361"/>
      <c r="QQY361"/>
      <c r="QQZ361"/>
      <c r="QRA361"/>
      <c r="QRB361"/>
      <c r="QRC361"/>
      <c r="QRD361"/>
      <c r="QRE361"/>
      <c r="QRF361"/>
      <c r="QRG361"/>
      <c r="QRH361"/>
      <c r="QRI361"/>
      <c r="QRJ361"/>
      <c r="QRK361"/>
      <c r="QRL361"/>
      <c r="QRM361"/>
      <c r="QRN361"/>
      <c r="QRO361"/>
      <c r="QRP361"/>
      <c r="QRQ361"/>
      <c r="QRR361"/>
      <c r="QRS361"/>
      <c r="QRT361"/>
      <c r="QRU361"/>
      <c r="QRV361"/>
      <c r="QRW361"/>
      <c r="QRX361"/>
      <c r="QRY361"/>
      <c r="QRZ361"/>
      <c r="QSA361"/>
      <c r="QSB361"/>
      <c r="QSC361"/>
      <c r="QSD361"/>
      <c r="QSE361"/>
      <c r="QSF361"/>
      <c r="QSG361"/>
      <c r="QSH361"/>
      <c r="QSI361"/>
      <c r="QSJ361"/>
      <c r="QSK361"/>
      <c r="QSL361"/>
      <c r="QSM361"/>
      <c r="QSN361"/>
      <c r="QSO361"/>
      <c r="QSP361"/>
      <c r="QSQ361"/>
      <c r="QSR361"/>
      <c r="QSS361"/>
      <c r="QST361"/>
      <c r="QSU361"/>
      <c r="QSV361"/>
      <c r="QSW361"/>
      <c r="QSX361"/>
      <c r="QSY361"/>
      <c r="QSZ361"/>
      <c r="QTA361"/>
      <c r="QTB361"/>
      <c r="QTC361"/>
      <c r="QTD361"/>
      <c r="QTE361"/>
      <c r="QTF361"/>
      <c r="QTG361"/>
      <c r="QTH361"/>
      <c r="QTI361"/>
      <c r="QTJ361"/>
      <c r="QTK361"/>
      <c r="QTL361"/>
      <c r="QTM361"/>
      <c r="QTN361"/>
      <c r="QTO361"/>
      <c r="QTP361"/>
      <c r="QTQ361"/>
      <c r="QTR361"/>
      <c r="QTS361"/>
      <c r="QTT361"/>
      <c r="QTU361"/>
      <c r="QTV361"/>
      <c r="QTW361"/>
      <c r="QTX361"/>
      <c r="QTY361"/>
      <c r="QTZ361"/>
      <c r="QUA361"/>
      <c r="QUB361"/>
      <c r="QUC361"/>
      <c r="QUD361"/>
      <c r="QUE361"/>
      <c r="QUF361"/>
      <c r="QUG361"/>
      <c r="QUH361"/>
      <c r="QUI361"/>
      <c r="QUJ361"/>
      <c r="QUK361"/>
      <c r="QUL361"/>
      <c r="QUM361"/>
      <c r="QUN361"/>
      <c r="QUO361"/>
      <c r="QUP361"/>
      <c r="QUQ361"/>
      <c r="QUR361"/>
      <c r="QUS361"/>
      <c r="QUT361"/>
      <c r="QUU361"/>
      <c r="QUV361"/>
      <c r="QUW361"/>
      <c r="QUX361"/>
      <c r="QUY361"/>
      <c r="QUZ361"/>
      <c r="QVA361"/>
      <c r="QVB361"/>
      <c r="QVC361"/>
      <c r="QVD361"/>
      <c r="QVE361"/>
      <c r="QVF361"/>
      <c r="QVG361"/>
      <c r="QVH361"/>
      <c r="QVI361"/>
      <c r="QVJ361"/>
      <c r="QVK361"/>
      <c r="QVL361"/>
      <c r="QVM361"/>
      <c r="QVN361"/>
      <c r="QVO361"/>
      <c r="QVP361"/>
      <c r="QVQ361"/>
      <c r="QVR361"/>
      <c r="QVS361"/>
      <c r="QVT361"/>
      <c r="QVU361"/>
      <c r="QVV361"/>
      <c r="QVW361"/>
      <c r="QVX361"/>
      <c r="QVY361"/>
      <c r="QVZ361"/>
      <c r="QWA361"/>
      <c r="QWB361"/>
      <c r="QWC361"/>
      <c r="QWD361"/>
      <c r="QWE361"/>
      <c r="QWF361"/>
      <c r="QWG361"/>
      <c r="QWH361"/>
      <c r="QWI361"/>
      <c r="QWJ361"/>
      <c r="QWK361"/>
      <c r="QWL361"/>
      <c r="QWM361"/>
      <c r="QWN361"/>
      <c r="QWO361"/>
      <c r="QWP361"/>
      <c r="QWQ361"/>
      <c r="QWR361"/>
      <c r="QWS361"/>
      <c r="QWT361"/>
      <c r="QWU361"/>
      <c r="QWV361"/>
      <c r="QWW361"/>
      <c r="QWX361"/>
      <c r="QWY361"/>
      <c r="QWZ361"/>
      <c r="QXA361"/>
      <c r="QXB361"/>
      <c r="QXC361"/>
      <c r="QXD361"/>
      <c r="QXE361"/>
      <c r="QXF361"/>
      <c r="QXG361"/>
      <c r="QXH361"/>
      <c r="QXI361"/>
      <c r="QXJ361"/>
      <c r="QXK361"/>
      <c r="QXL361"/>
      <c r="QXM361"/>
      <c r="QXN361"/>
      <c r="QXO361"/>
      <c r="QXP361"/>
      <c r="QXQ361"/>
      <c r="QXR361"/>
      <c r="QXS361"/>
      <c r="QXT361"/>
      <c r="QXU361"/>
      <c r="QXV361"/>
      <c r="QXW361"/>
      <c r="QXX361"/>
      <c r="QXY361"/>
      <c r="QXZ361"/>
      <c r="QYA361"/>
      <c r="QYB361"/>
      <c r="QYC361"/>
      <c r="QYD361"/>
      <c r="QYE361"/>
      <c r="QYF361"/>
      <c r="QYG361"/>
      <c r="QYH361"/>
      <c r="QYI361"/>
      <c r="QYJ361"/>
      <c r="QYK361"/>
      <c r="QYL361"/>
      <c r="QYM361"/>
      <c r="QYN361"/>
      <c r="QYO361"/>
      <c r="QYP361"/>
      <c r="QYQ361"/>
      <c r="QYR361"/>
      <c r="QYS361"/>
      <c r="QYT361"/>
      <c r="QYU361"/>
      <c r="QYV361"/>
      <c r="QYW361"/>
      <c r="QYX361"/>
      <c r="QYY361"/>
      <c r="QYZ361"/>
      <c r="QZA361"/>
      <c r="QZB361"/>
      <c r="QZC361"/>
      <c r="QZD361"/>
      <c r="QZE361"/>
      <c r="QZF361"/>
      <c r="QZG361"/>
      <c r="QZH361"/>
      <c r="QZI361"/>
      <c r="QZJ361"/>
      <c r="QZK361"/>
      <c r="QZL361"/>
      <c r="QZM361"/>
      <c r="QZN361"/>
      <c r="QZO361"/>
      <c r="QZP361"/>
      <c r="QZQ361"/>
      <c r="QZR361"/>
      <c r="QZS361"/>
      <c r="QZT361"/>
      <c r="QZU361"/>
      <c r="QZV361"/>
      <c r="QZW361"/>
      <c r="QZX361"/>
      <c r="QZY361"/>
      <c r="QZZ361"/>
      <c r="RAA361"/>
      <c r="RAB361"/>
      <c r="RAC361"/>
      <c r="RAD361"/>
      <c r="RAE361"/>
      <c r="RAF361"/>
      <c r="RAG361"/>
      <c r="RAH361"/>
      <c r="RAI361"/>
      <c r="RAJ361"/>
      <c r="RAK361"/>
      <c r="RAL361"/>
      <c r="RAM361"/>
      <c r="RAN361"/>
      <c r="RAO361"/>
      <c r="RAP361"/>
      <c r="RAQ361"/>
      <c r="RAR361"/>
      <c r="RAS361"/>
      <c r="RAT361"/>
      <c r="RAU361"/>
      <c r="RAV361"/>
      <c r="RAW361"/>
      <c r="RAX361"/>
      <c r="RAY361"/>
      <c r="RAZ361"/>
      <c r="RBA361"/>
      <c r="RBB361"/>
      <c r="RBC361"/>
      <c r="RBD361"/>
      <c r="RBE361"/>
      <c r="RBF361"/>
      <c r="RBG361"/>
      <c r="RBH361"/>
      <c r="RBI361"/>
      <c r="RBJ361"/>
      <c r="RBK361"/>
      <c r="RBL361"/>
      <c r="RBM361"/>
      <c r="RBN361"/>
      <c r="RBO361"/>
      <c r="RBP361"/>
      <c r="RBQ361"/>
      <c r="RBR361"/>
      <c r="RBS361"/>
      <c r="RBT361"/>
      <c r="RBU361"/>
      <c r="RBV361"/>
      <c r="RBW361"/>
      <c r="RBX361"/>
      <c r="RBY361"/>
      <c r="RBZ361"/>
      <c r="RCA361"/>
      <c r="RCB361"/>
      <c r="RCC361"/>
      <c r="RCD361"/>
      <c r="RCE361"/>
      <c r="RCF361"/>
      <c r="RCG361"/>
      <c r="RCH361"/>
      <c r="RCI361"/>
      <c r="RCJ361"/>
      <c r="RCK361"/>
      <c r="RCL361"/>
      <c r="RCM361"/>
      <c r="RCN361"/>
      <c r="RCO361"/>
      <c r="RCP361"/>
      <c r="RCQ361"/>
      <c r="RCR361"/>
      <c r="RCS361"/>
      <c r="RCT361"/>
      <c r="RCU361"/>
      <c r="RCV361"/>
      <c r="RCW361"/>
      <c r="RCX361"/>
      <c r="RCY361"/>
      <c r="RCZ361"/>
      <c r="RDA361"/>
      <c r="RDB361"/>
      <c r="RDC361"/>
      <c r="RDD361"/>
      <c r="RDE361"/>
      <c r="RDF361"/>
      <c r="RDG361"/>
      <c r="RDH361"/>
      <c r="RDI361"/>
      <c r="RDJ361"/>
      <c r="RDK361"/>
      <c r="RDL361"/>
      <c r="RDM361"/>
      <c r="RDN361"/>
      <c r="RDO361"/>
      <c r="RDP361"/>
      <c r="RDQ361"/>
      <c r="RDR361"/>
      <c r="RDS361"/>
      <c r="RDT361"/>
      <c r="RDU361"/>
      <c r="RDV361"/>
      <c r="RDW361"/>
      <c r="RDX361"/>
      <c r="RDY361"/>
      <c r="RDZ361"/>
      <c r="REA361"/>
      <c r="REB361"/>
      <c r="REC361"/>
      <c r="RED361"/>
      <c r="REE361"/>
      <c r="REF361"/>
      <c r="REG361"/>
      <c r="REH361"/>
      <c r="REI361"/>
      <c r="REJ361"/>
      <c r="REK361"/>
      <c r="REL361"/>
      <c r="REM361"/>
      <c r="REN361"/>
      <c r="REO361"/>
      <c r="REP361"/>
      <c r="REQ361"/>
      <c r="RER361"/>
      <c r="RES361"/>
      <c r="RET361"/>
      <c r="REU361"/>
      <c r="REV361"/>
      <c r="REW361"/>
      <c r="REX361"/>
      <c r="REY361"/>
      <c r="REZ361"/>
      <c r="RFA361"/>
      <c r="RFB361"/>
      <c r="RFC361"/>
      <c r="RFD361"/>
      <c r="RFE361"/>
      <c r="RFF361"/>
      <c r="RFG361"/>
      <c r="RFH361"/>
      <c r="RFI361"/>
      <c r="RFJ361"/>
      <c r="RFK361"/>
      <c r="RFL361"/>
      <c r="RFM361"/>
      <c r="RFN361"/>
      <c r="RFO361"/>
      <c r="RFP361"/>
      <c r="RFQ361"/>
      <c r="RFR361"/>
      <c r="RFS361"/>
      <c r="RFT361"/>
      <c r="RFU361"/>
      <c r="RFV361"/>
      <c r="RFW361"/>
      <c r="RFX361"/>
      <c r="RFY361"/>
      <c r="RFZ361"/>
      <c r="RGA361"/>
      <c r="RGB361"/>
      <c r="RGC361"/>
      <c r="RGD361"/>
      <c r="RGE361"/>
      <c r="RGF361"/>
      <c r="RGG361"/>
      <c r="RGH361"/>
      <c r="RGI361"/>
      <c r="RGJ361"/>
      <c r="RGK361"/>
      <c r="RGL361"/>
      <c r="RGM361"/>
      <c r="RGN361"/>
      <c r="RGO361"/>
      <c r="RGP361"/>
      <c r="RGQ361"/>
      <c r="RGR361"/>
      <c r="RGS361"/>
      <c r="RGT361"/>
      <c r="RGU361"/>
      <c r="RGV361"/>
      <c r="RGW361"/>
      <c r="RGX361"/>
      <c r="RGY361"/>
      <c r="RGZ361"/>
      <c r="RHA361"/>
      <c r="RHB361"/>
      <c r="RHC361"/>
      <c r="RHD361"/>
      <c r="RHE361"/>
      <c r="RHF361"/>
      <c r="RHG361"/>
      <c r="RHH361"/>
      <c r="RHI361"/>
      <c r="RHJ361"/>
      <c r="RHK361"/>
      <c r="RHL361"/>
      <c r="RHM361"/>
      <c r="RHN361"/>
      <c r="RHO361"/>
      <c r="RHP361"/>
      <c r="RHQ361"/>
      <c r="RHR361"/>
      <c r="RHS361"/>
      <c r="RHT361"/>
      <c r="RHU361"/>
      <c r="RHV361"/>
      <c r="RHW361"/>
      <c r="RHX361"/>
      <c r="RHY361"/>
      <c r="RHZ361"/>
      <c r="RIA361"/>
      <c r="RIB361"/>
      <c r="RIC361"/>
      <c r="RID361"/>
      <c r="RIE361"/>
      <c r="RIF361"/>
      <c r="RIG361"/>
      <c r="RIH361"/>
      <c r="RII361"/>
      <c r="RIJ361"/>
      <c r="RIK361"/>
      <c r="RIL361"/>
      <c r="RIM361"/>
      <c r="RIN361"/>
      <c r="RIO361"/>
      <c r="RIP361"/>
      <c r="RIQ361"/>
      <c r="RIR361"/>
      <c r="RIS361"/>
      <c r="RIT361"/>
      <c r="RIU361"/>
      <c r="RIV361"/>
      <c r="RIW361"/>
      <c r="RIX361"/>
      <c r="RIY361"/>
      <c r="RIZ361"/>
      <c r="RJA361"/>
      <c r="RJB361"/>
      <c r="RJC361"/>
      <c r="RJD361"/>
      <c r="RJE361"/>
      <c r="RJF361"/>
      <c r="RJG361"/>
      <c r="RJH361"/>
      <c r="RJI361"/>
      <c r="RJJ361"/>
      <c r="RJK361"/>
      <c r="RJL361"/>
      <c r="RJM361"/>
      <c r="RJN361"/>
      <c r="RJO361"/>
      <c r="RJP361"/>
      <c r="RJQ361"/>
      <c r="RJR361"/>
      <c r="RJS361"/>
      <c r="RJT361"/>
      <c r="RJU361"/>
      <c r="RJV361"/>
      <c r="RJW361"/>
      <c r="RJX361"/>
      <c r="RJY361"/>
      <c r="RJZ361"/>
      <c r="RKA361"/>
      <c r="RKB361"/>
      <c r="RKC361"/>
      <c r="RKD361"/>
      <c r="RKE361"/>
      <c r="RKF361"/>
      <c r="RKG361"/>
      <c r="RKH361"/>
      <c r="RKI361"/>
      <c r="RKJ361"/>
      <c r="RKK361"/>
      <c r="RKL361"/>
      <c r="RKM361"/>
      <c r="RKN361"/>
      <c r="RKO361"/>
      <c r="RKP361"/>
      <c r="RKQ361"/>
      <c r="RKR361"/>
      <c r="RKS361"/>
      <c r="RKT361"/>
      <c r="RKU361"/>
      <c r="RKV361"/>
      <c r="RKW361"/>
      <c r="RKX361"/>
      <c r="RKY361"/>
      <c r="RKZ361"/>
      <c r="RLA361"/>
      <c r="RLB361"/>
      <c r="RLC361"/>
      <c r="RLD361"/>
      <c r="RLE361"/>
      <c r="RLF361"/>
      <c r="RLG361"/>
      <c r="RLH361"/>
      <c r="RLI361"/>
      <c r="RLJ361"/>
      <c r="RLK361"/>
      <c r="RLL361"/>
      <c r="RLM361"/>
      <c r="RLN361"/>
      <c r="RLO361"/>
      <c r="RLP361"/>
      <c r="RLQ361"/>
      <c r="RLR361"/>
      <c r="RLS361"/>
      <c r="RLT361"/>
      <c r="RLU361"/>
      <c r="RLV361"/>
      <c r="RLW361"/>
      <c r="RLX361"/>
      <c r="RLY361"/>
      <c r="RLZ361"/>
      <c r="RMA361"/>
      <c r="RMB361"/>
      <c r="RMC361"/>
      <c r="RMD361"/>
      <c r="RME361"/>
      <c r="RMF361"/>
      <c r="RMG361"/>
      <c r="RMH361"/>
      <c r="RMI361"/>
      <c r="RMJ361"/>
      <c r="RMK361"/>
      <c r="RML361"/>
      <c r="RMM361"/>
      <c r="RMN361"/>
      <c r="RMO361"/>
      <c r="RMP361"/>
      <c r="RMQ361"/>
      <c r="RMR361"/>
      <c r="RMS361"/>
      <c r="RMT361"/>
      <c r="RMU361"/>
      <c r="RMV361"/>
      <c r="RMW361"/>
      <c r="RMX361"/>
      <c r="RMY361"/>
      <c r="RMZ361"/>
      <c r="RNA361"/>
      <c r="RNB361"/>
      <c r="RNC361"/>
      <c r="RND361"/>
      <c r="RNE361"/>
      <c r="RNF361"/>
      <c r="RNG361"/>
      <c r="RNH361"/>
      <c r="RNI361"/>
      <c r="RNJ361"/>
      <c r="RNK361"/>
      <c r="RNL361"/>
      <c r="RNM361"/>
      <c r="RNN361"/>
      <c r="RNO361"/>
      <c r="RNP361"/>
      <c r="RNQ361"/>
      <c r="RNR361"/>
      <c r="RNS361"/>
      <c r="RNT361"/>
      <c r="RNU361"/>
      <c r="RNV361"/>
      <c r="RNW361"/>
      <c r="RNX361"/>
      <c r="RNY361"/>
      <c r="RNZ361"/>
      <c r="ROA361"/>
      <c r="ROB361"/>
      <c r="ROC361"/>
      <c r="ROD361"/>
      <c r="ROE361"/>
      <c r="ROF361"/>
      <c r="ROG361"/>
      <c r="ROH361"/>
      <c r="ROI361"/>
      <c r="ROJ361"/>
      <c r="ROK361"/>
      <c r="ROL361"/>
      <c r="ROM361"/>
      <c r="RON361"/>
      <c r="ROO361"/>
      <c r="ROP361"/>
      <c r="ROQ361"/>
      <c r="ROR361"/>
      <c r="ROS361"/>
      <c r="ROT361"/>
      <c r="ROU361"/>
      <c r="ROV361"/>
      <c r="ROW361"/>
      <c r="ROX361"/>
      <c r="ROY361"/>
      <c r="ROZ361"/>
      <c r="RPA361"/>
      <c r="RPB361"/>
      <c r="RPC361"/>
      <c r="RPD361"/>
      <c r="RPE361"/>
      <c r="RPF361"/>
      <c r="RPG361"/>
      <c r="RPH361"/>
      <c r="RPI361"/>
      <c r="RPJ361"/>
      <c r="RPK361"/>
      <c r="RPL361"/>
      <c r="RPM361"/>
      <c r="RPN361"/>
      <c r="RPO361"/>
      <c r="RPP361"/>
      <c r="RPQ361"/>
      <c r="RPR361"/>
      <c r="RPS361"/>
      <c r="RPT361"/>
      <c r="RPU361"/>
      <c r="RPV361"/>
      <c r="RPW361"/>
      <c r="RPX361"/>
      <c r="RPY361"/>
      <c r="RPZ361"/>
      <c r="RQA361"/>
      <c r="RQB361"/>
      <c r="RQC361"/>
      <c r="RQD361"/>
      <c r="RQE361"/>
      <c r="RQF361"/>
      <c r="RQG361"/>
      <c r="RQH361"/>
      <c r="RQI361"/>
      <c r="RQJ361"/>
      <c r="RQK361"/>
      <c r="RQL361"/>
      <c r="RQM361"/>
      <c r="RQN361"/>
      <c r="RQO361"/>
      <c r="RQP361"/>
      <c r="RQQ361"/>
      <c r="RQR361"/>
      <c r="RQS361"/>
      <c r="RQT361"/>
      <c r="RQU361"/>
      <c r="RQV361"/>
      <c r="RQW361"/>
      <c r="RQX361"/>
      <c r="RQY361"/>
      <c r="RQZ361"/>
      <c r="RRA361"/>
      <c r="RRB361"/>
      <c r="RRC361"/>
      <c r="RRD361"/>
      <c r="RRE361"/>
      <c r="RRF361"/>
      <c r="RRG361"/>
      <c r="RRH361"/>
      <c r="RRI361"/>
      <c r="RRJ361"/>
      <c r="RRK361"/>
      <c r="RRL361"/>
      <c r="RRM361"/>
      <c r="RRN361"/>
      <c r="RRO361"/>
      <c r="RRP361"/>
      <c r="RRQ361"/>
      <c r="RRR361"/>
      <c r="RRS361"/>
      <c r="RRT361"/>
      <c r="RRU361"/>
      <c r="RRV361"/>
      <c r="RRW361"/>
      <c r="RRX361"/>
      <c r="RRY361"/>
      <c r="RRZ361"/>
      <c r="RSA361"/>
      <c r="RSB361"/>
      <c r="RSC361"/>
      <c r="RSD361"/>
      <c r="RSE361"/>
      <c r="RSF361"/>
      <c r="RSG361"/>
      <c r="RSH361"/>
      <c r="RSI361"/>
      <c r="RSJ361"/>
      <c r="RSK361"/>
      <c r="RSL361"/>
      <c r="RSM361"/>
      <c r="RSN361"/>
      <c r="RSO361"/>
      <c r="RSP361"/>
      <c r="RSQ361"/>
      <c r="RSR361"/>
      <c r="RSS361"/>
      <c r="RST361"/>
      <c r="RSU361"/>
      <c r="RSV361"/>
      <c r="RSW361"/>
      <c r="RSX361"/>
      <c r="RSY361"/>
      <c r="RSZ361"/>
      <c r="RTA361"/>
      <c r="RTB361"/>
      <c r="RTC361"/>
      <c r="RTD361"/>
      <c r="RTE361"/>
      <c r="RTF361"/>
      <c r="RTG361"/>
      <c r="RTH361"/>
      <c r="RTI361"/>
      <c r="RTJ361"/>
      <c r="RTK361"/>
      <c r="RTL361"/>
      <c r="RTM361"/>
      <c r="RTN361"/>
      <c r="RTO361"/>
      <c r="RTP361"/>
      <c r="RTQ361"/>
      <c r="RTR361"/>
      <c r="RTS361"/>
      <c r="RTT361"/>
      <c r="RTU361"/>
      <c r="RTV361"/>
      <c r="RTW361"/>
      <c r="RTX361"/>
      <c r="RTY361"/>
      <c r="RTZ361"/>
      <c r="RUA361"/>
      <c r="RUB361"/>
      <c r="RUC361"/>
      <c r="RUD361"/>
      <c r="RUE361"/>
      <c r="RUF361"/>
      <c r="RUG361"/>
      <c r="RUH361"/>
      <c r="RUI361"/>
      <c r="RUJ361"/>
      <c r="RUK361"/>
      <c r="RUL361"/>
      <c r="RUM361"/>
      <c r="RUN361"/>
      <c r="RUO361"/>
      <c r="RUP361"/>
      <c r="RUQ361"/>
      <c r="RUR361"/>
      <c r="RUS361"/>
      <c r="RUT361"/>
      <c r="RUU361"/>
      <c r="RUV361"/>
      <c r="RUW361"/>
      <c r="RUX361"/>
      <c r="RUY361"/>
      <c r="RUZ361"/>
      <c r="RVA361"/>
      <c r="RVB361"/>
      <c r="RVC361"/>
      <c r="RVD361"/>
      <c r="RVE361"/>
      <c r="RVF361"/>
      <c r="RVG361"/>
      <c r="RVH361"/>
      <c r="RVI361"/>
      <c r="RVJ361"/>
      <c r="RVK361"/>
      <c r="RVL361"/>
      <c r="RVM361"/>
      <c r="RVN361"/>
      <c r="RVO361"/>
      <c r="RVP361"/>
      <c r="RVQ361"/>
      <c r="RVR361"/>
      <c r="RVS361"/>
      <c r="RVT361"/>
      <c r="RVU361"/>
      <c r="RVV361"/>
      <c r="RVW361"/>
      <c r="RVX361"/>
      <c r="RVY361"/>
      <c r="RVZ361"/>
      <c r="RWA361"/>
      <c r="RWB361"/>
      <c r="RWC361"/>
      <c r="RWD361"/>
      <c r="RWE361"/>
      <c r="RWF361"/>
      <c r="RWG361"/>
      <c r="RWH361"/>
      <c r="RWI361"/>
      <c r="RWJ361"/>
      <c r="RWK361"/>
      <c r="RWL361"/>
      <c r="RWM361"/>
      <c r="RWN361"/>
      <c r="RWO361"/>
      <c r="RWP361"/>
      <c r="RWQ361"/>
      <c r="RWR361"/>
      <c r="RWS361"/>
      <c r="RWT361"/>
      <c r="RWU361"/>
      <c r="RWV361"/>
      <c r="RWW361"/>
      <c r="RWX361"/>
      <c r="RWY361"/>
      <c r="RWZ361"/>
      <c r="RXA361"/>
      <c r="RXB361"/>
      <c r="RXC361"/>
      <c r="RXD361"/>
      <c r="RXE361"/>
      <c r="RXF361"/>
      <c r="RXG361"/>
      <c r="RXH361"/>
      <c r="RXI361"/>
      <c r="RXJ361"/>
      <c r="RXK361"/>
      <c r="RXL361"/>
      <c r="RXM361"/>
      <c r="RXN361"/>
      <c r="RXO361"/>
      <c r="RXP361"/>
      <c r="RXQ361"/>
      <c r="RXR361"/>
      <c r="RXS361"/>
      <c r="RXT361"/>
      <c r="RXU361"/>
      <c r="RXV361"/>
      <c r="RXW361"/>
      <c r="RXX361"/>
      <c r="RXY361"/>
      <c r="RXZ361"/>
      <c r="RYA361"/>
      <c r="RYB361"/>
      <c r="RYC361"/>
      <c r="RYD361"/>
      <c r="RYE361"/>
      <c r="RYF361"/>
      <c r="RYG361"/>
      <c r="RYH361"/>
      <c r="RYI361"/>
      <c r="RYJ361"/>
      <c r="RYK361"/>
      <c r="RYL361"/>
      <c r="RYM361"/>
      <c r="RYN361"/>
      <c r="RYO361"/>
      <c r="RYP361"/>
      <c r="RYQ361"/>
      <c r="RYR361"/>
      <c r="RYS361"/>
      <c r="RYT361"/>
      <c r="RYU361"/>
      <c r="RYV361"/>
      <c r="RYW361"/>
      <c r="RYX361"/>
      <c r="RYY361"/>
      <c r="RYZ361"/>
      <c r="RZA361"/>
      <c r="RZB361"/>
      <c r="RZC361"/>
      <c r="RZD361"/>
      <c r="RZE361"/>
      <c r="RZF361"/>
      <c r="RZG361"/>
      <c r="RZH361"/>
      <c r="RZI361"/>
      <c r="RZJ361"/>
      <c r="RZK361"/>
      <c r="RZL361"/>
      <c r="RZM361"/>
      <c r="RZN361"/>
      <c r="RZO361"/>
      <c r="RZP361"/>
      <c r="RZQ361"/>
      <c r="RZR361"/>
      <c r="RZS361"/>
      <c r="RZT361"/>
      <c r="RZU361"/>
      <c r="RZV361"/>
      <c r="RZW361"/>
      <c r="RZX361"/>
      <c r="RZY361"/>
      <c r="RZZ361"/>
      <c r="SAA361"/>
      <c r="SAB361"/>
      <c r="SAC361"/>
      <c r="SAD361"/>
      <c r="SAE361"/>
      <c r="SAF361"/>
      <c r="SAG361"/>
      <c r="SAH361"/>
      <c r="SAI361"/>
      <c r="SAJ361"/>
      <c r="SAK361"/>
      <c r="SAL361"/>
      <c r="SAM361"/>
      <c r="SAN361"/>
      <c r="SAO361"/>
      <c r="SAP361"/>
      <c r="SAQ361"/>
      <c r="SAR361"/>
      <c r="SAS361"/>
      <c r="SAT361"/>
      <c r="SAU361"/>
      <c r="SAV361"/>
      <c r="SAW361"/>
      <c r="SAX361"/>
      <c r="SAY361"/>
      <c r="SAZ361"/>
      <c r="SBA361"/>
      <c r="SBB361"/>
      <c r="SBC361"/>
      <c r="SBD361"/>
      <c r="SBE361"/>
      <c r="SBF361"/>
      <c r="SBG361"/>
      <c r="SBH361"/>
      <c r="SBI361"/>
      <c r="SBJ361"/>
      <c r="SBK361"/>
      <c r="SBL361"/>
      <c r="SBM361"/>
      <c r="SBN361"/>
      <c r="SBO361"/>
      <c r="SBP361"/>
      <c r="SBQ361"/>
      <c r="SBR361"/>
      <c r="SBS361"/>
      <c r="SBT361"/>
      <c r="SBU361"/>
      <c r="SBV361"/>
      <c r="SBW361"/>
      <c r="SBX361"/>
      <c r="SBY361"/>
      <c r="SBZ361"/>
      <c r="SCA361"/>
      <c r="SCB361"/>
      <c r="SCC361"/>
      <c r="SCD361"/>
      <c r="SCE361"/>
      <c r="SCF361"/>
      <c r="SCG361"/>
      <c r="SCH361"/>
      <c r="SCI361"/>
      <c r="SCJ361"/>
      <c r="SCK361"/>
      <c r="SCL361"/>
      <c r="SCM361"/>
      <c r="SCN361"/>
      <c r="SCO361"/>
      <c r="SCP361"/>
      <c r="SCQ361"/>
      <c r="SCR361"/>
      <c r="SCS361"/>
      <c r="SCT361"/>
      <c r="SCU361"/>
      <c r="SCV361"/>
      <c r="SCW361"/>
      <c r="SCX361"/>
      <c r="SCY361"/>
      <c r="SCZ361"/>
      <c r="SDA361"/>
      <c r="SDB361"/>
      <c r="SDC361"/>
      <c r="SDD361"/>
      <c r="SDE361"/>
      <c r="SDF361"/>
      <c r="SDG361"/>
      <c r="SDH361"/>
      <c r="SDI361"/>
      <c r="SDJ361"/>
      <c r="SDK361"/>
      <c r="SDL361"/>
      <c r="SDM361"/>
      <c r="SDN361"/>
      <c r="SDO361"/>
      <c r="SDP361"/>
      <c r="SDQ361"/>
      <c r="SDR361"/>
      <c r="SDS361"/>
      <c r="SDT361"/>
      <c r="SDU361"/>
      <c r="SDV361"/>
      <c r="SDW361"/>
      <c r="SDX361"/>
      <c r="SDY361"/>
      <c r="SDZ361"/>
      <c r="SEA361"/>
      <c r="SEB361"/>
      <c r="SEC361"/>
      <c r="SED361"/>
      <c r="SEE361"/>
      <c r="SEF361"/>
      <c r="SEG361"/>
      <c r="SEH361"/>
      <c r="SEI361"/>
      <c r="SEJ361"/>
      <c r="SEK361"/>
      <c r="SEL361"/>
      <c r="SEM361"/>
      <c r="SEN361"/>
      <c r="SEO361"/>
      <c r="SEP361"/>
      <c r="SEQ361"/>
      <c r="SER361"/>
      <c r="SES361"/>
      <c r="SET361"/>
      <c r="SEU361"/>
      <c r="SEV361"/>
      <c r="SEW361"/>
      <c r="SEX361"/>
      <c r="SEY361"/>
      <c r="SEZ361"/>
      <c r="SFA361"/>
      <c r="SFB361"/>
      <c r="SFC361"/>
      <c r="SFD361"/>
      <c r="SFE361"/>
      <c r="SFF361"/>
      <c r="SFG361"/>
      <c r="SFH361"/>
      <c r="SFI361"/>
      <c r="SFJ361"/>
      <c r="SFK361"/>
      <c r="SFL361"/>
      <c r="SFM361"/>
      <c r="SFN361"/>
      <c r="SFO361"/>
      <c r="SFP361"/>
      <c r="SFQ361"/>
      <c r="SFR361"/>
      <c r="SFS361"/>
      <c r="SFT361"/>
      <c r="SFU361"/>
      <c r="SFV361"/>
      <c r="SFW361"/>
      <c r="SFX361"/>
      <c r="SFY361"/>
      <c r="SFZ361"/>
      <c r="SGA361"/>
      <c r="SGB361"/>
      <c r="SGC361"/>
      <c r="SGD361"/>
      <c r="SGE361"/>
      <c r="SGF361"/>
      <c r="SGG361"/>
      <c r="SGH361"/>
      <c r="SGI361"/>
      <c r="SGJ361"/>
      <c r="SGK361"/>
      <c r="SGL361"/>
      <c r="SGM361"/>
      <c r="SGN361"/>
      <c r="SGO361"/>
      <c r="SGP361"/>
      <c r="SGQ361"/>
      <c r="SGR361"/>
      <c r="SGS361"/>
      <c r="SGT361"/>
      <c r="SGU361"/>
      <c r="SGV361"/>
      <c r="SGW361"/>
      <c r="SGX361"/>
      <c r="SGY361"/>
      <c r="SGZ361"/>
      <c r="SHA361"/>
      <c r="SHB361"/>
      <c r="SHC361"/>
      <c r="SHD361"/>
      <c r="SHE361"/>
      <c r="SHF361"/>
      <c r="SHG361"/>
      <c r="SHH361"/>
      <c r="SHI361"/>
      <c r="SHJ361"/>
      <c r="SHK361"/>
      <c r="SHL361"/>
      <c r="SHM361"/>
      <c r="SHN361"/>
      <c r="SHO361"/>
      <c r="SHP361"/>
      <c r="SHQ361"/>
      <c r="SHR361"/>
      <c r="SHS361"/>
      <c r="SHT361"/>
      <c r="SHU361"/>
      <c r="SHV361"/>
      <c r="SHW361"/>
      <c r="SHX361"/>
      <c r="SHY361"/>
      <c r="SHZ361"/>
      <c r="SIA361"/>
      <c r="SIB361"/>
      <c r="SIC361"/>
      <c r="SID361"/>
      <c r="SIE361"/>
      <c r="SIF361"/>
      <c r="SIG361"/>
      <c r="SIH361"/>
      <c r="SII361"/>
      <c r="SIJ361"/>
      <c r="SIK361"/>
      <c r="SIL361"/>
      <c r="SIM361"/>
      <c r="SIN361"/>
      <c r="SIO361"/>
      <c r="SIP361"/>
      <c r="SIQ361"/>
      <c r="SIR361"/>
      <c r="SIS361"/>
      <c r="SIT361"/>
      <c r="SIU361"/>
      <c r="SIV361"/>
      <c r="SIW361"/>
      <c r="SIX361"/>
      <c r="SIY361"/>
      <c r="SIZ361"/>
      <c r="SJA361"/>
      <c r="SJB361"/>
      <c r="SJC361"/>
      <c r="SJD361"/>
      <c r="SJE361"/>
      <c r="SJF361"/>
      <c r="SJG361"/>
      <c r="SJH361"/>
      <c r="SJI361"/>
      <c r="SJJ361"/>
      <c r="SJK361"/>
      <c r="SJL361"/>
      <c r="SJM361"/>
      <c r="SJN361"/>
      <c r="SJO361"/>
      <c r="SJP361"/>
      <c r="SJQ361"/>
      <c r="SJR361"/>
      <c r="SJS361"/>
      <c r="SJT361"/>
      <c r="SJU361"/>
      <c r="SJV361"/>
      <c r="SJW361"/>
      <c r="SJX361"/>
      <c r="SJY361"/>
      <c r="SJZ361"/>
      <c r="SKA361"/>
      <c r="SKB361"/>
      <c r="SKC361"/>
      <c r="SKD361"/>
      <c r="SKE361"/>
      <c r="SKF361"/>
      <c r="SKG361"/>
      <c r="SKH361"/>
      <c r="SKI361"/>
      <c r="SKJ361"/>
      <c r="SKK361"/>
      <c r="SKL361"/>
      <c r="SKM361"/>
      <c r="SKN361"/>
      <c r="SKO361"/>
      <c r="SKP361"/>
      <c r="SKQ361"/>
      <c r="SKR361"/>
      <c r="SKS361"/>
      <c r="SKT361"/>
      <c r="SKU361"/>
      <c r="SKV361"/>
      <c r="SKW361"/>
      <c r="SKX361"/>
      <c r="SKY361"/>
      <c r="SKZ361"/>
      <c r="SLA361"/>
      <c r="SLB361"/>
      <c r="SLC361"/>
      <c r="SLD361"/>
      <c r="SLE361"/>
      <c r="SLF361"/>
      <c r="SLG361"/>
      <c r="SLH361"/>
      <c r="SLI361"/>
      <c r="SLJ361"/>
      <c r="SLK361"/>
      <c r="SLL361"/>
      <c r="SLM361"/>
      <c r="SLN361"/>
      <c r="SLO361"/>
      <c r="SLP361"/>
      <c r="SLQ361"/>
      <c r="SLR361"/>
      <c r="SLS361"/>
      <c r="SLT361"/>
      <c r="SLU361"/>
      <c r="SLV361"/>
      <c r="SLW361"/>
      <c r="SLX361"/>
      <c r="SLY361"/>
      <c r="SLZ361"/>
      <c r="SMA361"/>
      <c r="SMB361"/>
      <c r="SMC361"/>
      <c r="SMD361"/>
      <c r="SME361"/>
      <c r="SMF361"/>
      <c r="SMG361"/>
      <c r="SMH361"/>
      <c r="SMI361"/>
      <c r="SMJ361"/>
      <c r="SMK361"/>
      <c r="SML361"/>
      <c r="SMM361"/>
      <c r="SMN361"/>
      <c r="SMO361"/>
      <c r="SMP361"/>
      <c r="SMQ361"/>
      <c r="SMR361"/>
      <c r="SMS361"/>
      <c r="SMT361"/>
      <c r="SMU361"/>
      <c r="SMV361"/>
      <c r="SMW361"/>
      <c r="SMX361"/>
      <c r="SMY361"/>
      <c r="SMZ361"/>
      <c r="SNA361"/>
      <c r="SNB361"/>
      <c r="SNC361"/>
      <c r="SND361"/>
      <c r="SNE361"/>
      <c r="SNF361"/>
      <c r="SNG361"/>
      <c r="SNH361"/>
      <c r="SNI361"/>
      <c r="SNJ361"/>
      <c r="SNK361"/>
      <c r="SNL361"/>
      <c r="SNM361"/>
      <c r="SNN361"/>
      <c r="SNO361"/>
      <c r="SNP361"/>
      <c r="SNQ361"/>
      <c r="SNR361"/>
      <c r="SNS361"/>
      <c r="SNT361"/>
      <c r="SNU361"/>
      <c r="SNV361"/>
      <c r="SNW361"/>
      <c r="SNX361"/>
      <c r="SNY361"/>
      <c r="SNZ361"/>
      <c r="SOA361"/>
      <c r="SOB361"/>
      <c r="SOC361"/>
      <c r="SOD361"/>
      <c r="SOE361"/>
      <c r="SOF361"/>
      <c r="SOG361"/>
      <c r="SOH361"/>
      <c r="SOI361"/>
      <c r="SOJ361"/>
      <c r="SOK361"/>
      <c r="SOL361"/>
      <c r="SOM361"/>
      <c r="SON361"/>
      <c r="SOO361"/>
      <c r="SOP361"/>
      <c r="SOQ361"/>
      <c r="SOR361"/>
      <c r="SOS361"/>
      <c r="SOT361"/>
      <c r="SOU361"/>
      <c r="SOV361"/>
      <c r="SOW361"/>
      <c r="SOX361"/>
      <c r="SOY361"/>
      <c r="SOZ361"/>
      <c r="SPA361"/>
      <c r="SPB361"/>
      <c r="SPC361"/>
      <c r="SPD361"/>
      <c r="SPE361"/>
      <c r="SPF361"/>
      <c r="SPG361"/>
      <c r="SPH361"/>
      <c r="SPI361"/>
      <c r="SPJ361"/>
      <c r="SPK361"/>
      <c r="SPL361"/>
      <c r="SPM361"/>
      <c r="SPN361"/>
      <c r="SPO361"/>
      <c r="SPP361"/>
      <c r="SPQ361"/>
      <c r="SPR361"/>
      <c r="SPS361"/>
      <c r="SPT361"/>
      <c r="SPU361"/>
      <c r="SPV361"/>
      <c r="SPW361"/>
      <c r="SPX361"/>
      <c r="SPY361"/>
      <c r="SPZ361"/>
      <c r="SQA361"/>
      <c r="SQB361"/>
      <c r="SQC361"/>
      <c r="SQD361"/>
      <c r="SQE361"/>
      <c r="SQF361"/>
      <c r="SQG361"/>
      <c r="SQH361"/>
      <c r="SQI361"/>
      <c r="SQJ361"/>
      <c r="SQK361"/>
      <c r="SQL361"/>
      <c r="SQM361"/>
      <c r="SQN361"/>
      <c r="SQO361"/>
      <c r="SQP361"/>
      <c r="SQQ361"/>
      <c r="SQR361"/>
      <c r="SQS361"/>
      <c r="SQT361"/>
      <c r="SQU361"/>
      <c r="SQV361"/>
      <c r="SQW361"/>
      <c r="SQX361"/>
      <c r="SQY361"/>
      <c r="SQZ361"/>
      <c r="SRA361"/>
      <c r="SRB361"/>
      <c r="SRC361"/>
      <c r="SRD361"/>
      <c r="SRE361"/>
      <c r="SRF361"/>
      <c r="SRG361"/>
      <c r="SRH361"/>
      <c r="SRI361"/>
      <c r="SRJ361"/>
      <c r="SRK361"/>
      <c r="SRL361"/>
      <c r="SRM361"/>
      <c r="SRN361"/>
      <c r="SRO361"/>
      <c r="SRP361"/>
      <c r="SRQ361"/>
      <c r="SRR361"/>
      <c r="SRS361"/>
      <c r="SRT361"/>
      <c r="SRU361"/>
      <c r="SRV361"/>
      <c r="SRW361"/>
      <c r="SRX361"/>
      <c r="SRY361"/>
      <c r="SRZ361"/>
      <c r="SSA361"/>
      <c r="SSB361"/>
      <c r="SSC361"/>
      <c r="SSD361"/>
      <c r="SSE361"/>
      <c r="SSF361"/>
      <c r="SSG361"/>
      <c r="SSH361"/>
      <c r="SSI361"/>
      <c r="SSJ361"/>
      <c r="SSK361"/>
      <c r="SSL361"/>
      <c r="SSM361"/>
      <c r="SSN361"/>
      <c r="SSO361"/>
      <c r="SSP361"/>
      <c r="SSQ361"/>
      <c r="SSR361"/>
      <c r="SSS361"/>
      <c r="SST361"/>
      <c r="SSU361"/>
      <c r="SSV361"/>
      <c r="SSW361"/>
      <c r="SSX361"/>
      <c r="SSY361"/>
      <c r="SSZ361"/>
      <c r="STA361"/>
      <c r="STB361"/>
      <c r="STC361"/>
      <c r="STD361"/>
      <c r="STE361"/>
      <c r="STF361"/>
      <c r="STG361"/>
      <c r="STH361"/>
      <c r="STI361"/>
      <c r="STJ361"/>
      <c r="STK361"/>
      <c r="STL361"/>
      <c r="STM361"/>
      <c r="STN361"/>
      <c r="STO361"/>
      <c r="STP361"/>
      <c r="STQ361"/>
      <c r="STR361"/>
      <c r="STS361"/>
      <c r="STT361"/>
      <c r="STU361"/>
      <c r="STV361"/>
      <c r="STW361"/>
      <c r="STX361"/>
      <c r="STY361"/>
      <c r="STZ361"/>
      <c r="SUA361"/>
      <c r="SUB361"/>
      <c r="SUC361"/>
      <c r="SUD361"/>
      <c r="SUE361"/>
      <c r="SUF361"/>
      <c r="SUG361"/>
      <c r="SUH361"/>
      <c r="SUI361"/>
      <c r="SUJ361"/>
      <c r="SUK361"/>
      <c r="SUL361"/>
      <c r="SUM361"/>
      <c r="SUN361"/>
      <c r="SUO361"/>
      <c r="SUP361"/>
      <c r="SUQ361"/>
      <c r="SUR361"/>
      <c r="SUS361"/>
      <c r="SUT361"/>
      <c r="SUU361"/>
      <c r="SUV361"/>
      <c r="SUW361"/>
      <c r="SUX361"/>
      <c r="SUY361"/>
      <c r="SUZ361"/>
      <c r="SVA361"/>
      <c r="SVB361"/>
      <c r="SVC361"/>
      <c r="SVD361"/>
      <c r="SVE361"/>
      <c r="SVF361"/>
      <c r="SVG361"/>
      <c r="SVH361"/>
      <c r="SVI361"/>
      <c r="SVJ361"/>
      <c r="SVK361"/>
      <c r="SVL361"/>
      <c r="SVM361"/>
      <c r="SVN361"/>
      <c r="SVO361"/>
      <c r="SVP361"/>
      <c r="SVQ361"/>
      <c r="SVR361"/>
      <c r="SVS361"/>
      <c r="SVT361"/>
      <c r="SVU361"/>
      <c r="SVV361"/>
      <c r="SVW361"/>
      <c r="SVX361"/>
      <c r="SVY361"/>
      <c r="SVZ361"/>
      <c r="SWA361"/>
      <c r="SWB361"/>
      <c r="SWC361"/>
      <c r="SWD361"/>
      <c r="SWE361"/>
      <c r="SWF361"/>
      <c r="SWG361"/>
      <c r="SWH361"/>
      <c r="SWI361"/>
      <c r="SWJ361"/>
      <c r="SWK361"/>
      <c r="SWL361"/>
      <c r="SWM361"/>
      <c r="SWN361"/>
      <c r="SWO361"/>
      <c r="SWP361"/>
      <c r="SWQ361"/>
      <c r="SWR361"/>
      <c r="SWS361"/>
      <c r="SWT361"/>
      <c r="SWU361"/>
      <c r="SWV361"/>
      <c r="SWW361"/>
      <c r="SWX361"/>
      <c r="SWY361"/>
      <c r="SWZ361"/>
      <c r="SXA361"/>
      <c r="SXB361"/>
      <c r="SXC361"/>
      <c r="SXD361"/>
      <c r="SXE361"/>
      <c r="SXF361"/>
      <c r="SXG361"/>
      <c r="SXH361"/>
      <c r="SXI361"/>
      <c r="SXJ361"/>
      <c r="SXK361"/>
      <c r="SXL361"/>
      <c r="SXM361"/>
      <c r="SXN361"/>
      <c r="SXO361"/>
      <c r="SXP361"/>
      <c r="SXQ361"/>
      <c r="SXR361"/>
      <c r="SXS361"/>
      <c r="SXT361"/>
      <c r="SXU361"/>
      <c r="SXV361"/>
      <c r="SXW361"/>
      <c r="SXX361"/>
      <c r="SXY361"/>
      <c r="SXZ361"/>
      <c r="SYA361"/>
      <c r="SYB361"/>
      <c r="SYC361"/>
      <c r="SYD361"/>
      <c r="SYE361"/>
      <c r="SYF361"/>
      <c r="SYG361"/>
      <c r="SYH361"/>
      <c r="SYI361"/>
      <c r="SYJ361"/>
      <c r="SYK361"/>
      <c r="SYL361"/>
      <c r="SYM361"/>
      <c r="SYN361"/>
      <c r="SYO361"/>
      <c r="SYP361"/>
      <c r="SYQ361"/>
      <c r="SYR361"/>
      <c r="SYS361"/>
      <c r="SYT361"/>
      <c r="SYU361"/>
      <c r="SYV361"/>
      <c r="SYW361"/>
      <c r="SYX361"/>
      <c r="SYY361"/>
      <c r="SYZ361"/>
      <c r="SZA361"/>
      <c r="SZB361"/>
      <c r="SZC361"/>
      <c r="SZD361"/>
      <c r="SZE361"/>
      <c r="SZF361"/>
      <c r="SZG361"/>
      <c r="SZH361"/>
      <c r="SZI361"/>
      <c r="SZJ361"/>
      <c r="SZK361"/>
      <c r="SZL361"/>
      <c r="SZM361"/>
      <c r="SZN361"/>
      <c r="SZO361"/>
      <c r="SZP361"/>
      <c r="SZQ361"/>
      <c r="SZR361"/>
      <c r="SZS361"/>
      <c r="SZT361"/>
      <c r="SZU361"/>
      <c r="SZV361"/>
      <c r="SZW361"/>
      <c r="SZX361"/>
      <c r="SZY361"/>
      <c r="SZZ361"/>
      <c r="TAA361"/>
      <c r="TAB361"/>
      <c r="TAC361"/>
      <c r="TAD361"/>
      <c r="TAE361"/>
      <c r="TAF361"/>
      <c r="TAG361"/>
      <c r="TAH361"/>
      <c r="TAI361"/>
      <c r="TAJ361"/>
      <c r="TAK361"/>
      <c r="TAL361"/>
      <c r="TAM361"/>
      <c r="TAN361"/>
      <c r="TAO361"/>
      <c r="TAP361"/>
      <c r="TAQ361"/>
      <c r="TAR361"/>
      <c r="TAS361"/>
      <c r="TAT361"/>
      <c r="TAU361"/>
      <c r="TAV361"/>
      <c r="TAW361"/>
      <c r="TAX361"/>
      <c r="TAY361"/>
      <c r="TAZ361"/>
      <c r="TBA361"/>
      <c r="TBB361"/>
      <c r="TBC361"/>
      <c r="TBD361"/>
      <c r="TBE361"/>
      <c r="TBF361"/>
      <c r="TBG361"/>
      <c r="TBH361"/>
      <c r="TBI361"/>
      <c r="TBJ361"/>
      <c r="TBK361"/>
      <c r="TBL361"/>
      <c r="TBM361"/>
      <c r="TBN361"/>
      <c r="TBO361"/>
      <c r="TBP361"/>
      <c r="TBQ361"/>
      <c r="TBR361"/>
      <c r="TBS361"/>
      <c r="TBT361"/>
      <c r="TBU361"/>
      <c r="TBV361"/>
      <c r="TBW361"/>
      <c r="TBX361"/>
      <c r="TBY361"/>
      <c r="TBZ361"/>
      <c r="TCA361"/>
      <c r="TCB361"/>
      <c r="TCC361"/>
      <c r="TCD361"/>
      <c r="TCE361"/>
      <c r="TCF361"/>
      <c r="TCG361"/>
      <c r="TCH361"/>
      <c r="TCI361"/>
      <c r="TCJ361"/>
      <c r="TCK361"/>
      <c r="TCL361"/>
      <c r="TCM361"/>
      <c r="TCN361"/>
      <c r="TCO361"/>
      <c r="TCP361"/>
      <c r="TCQ361"/>
      <c r="TCR361"/>
      <c r="TCS361"/>
      <c r="TCT361"/>
      <c r="TCU361"/>
      <c r="TCV361"/>
      <c r="TCW361"/>
      <c r="TCX361"/>
      <c r="TCY361"/>
      <c r="TCZ361"/>
      <c r="TDA361"/>
      <c r="TDB361"/>
      <c r="TDC361"/>
      <c r="TDD361"/>
      <c r="TDE361"/>
      <c r="TDF361"/>
      <c r="TDG361"/>
      <c r="TDH361"/>
      <c r="TDI361"/>
      <c r="TDJ361"/>
      <c r="TDK361"/>
      <c r="TDL361"/>
      <c r="TDM361"/>
      <c r="TDN361"/>
      <c r="TDO361"/>
      <c r="TDP361"/>
      <c r="TDQ361"/>
      <c r="TDR361"/>
      <c r="TDS361"/>
      <c r="TDT361"/>
      <c r="TDU361"/>
      <c r="TDV361"/>
      <c r="TDW361"/>
      <c r="TDX361"/>
      <c r="TDY361"/>
      <c r="TDZ361"/>
      <c r="TEA361"/>
      <c r="TEB361"/>
      <c r="TEC361"/>
      <c r="TED361"/>
      <c r="TEE361"/>
      <c r="TEF361"/>
      <c r="TEG361"/>
      <c r="TEH361"/>
      <c r="TEI361"/>
      <c r="TEJ361"/>
      <c r="TEK361"/>
      <c r="TEL361"/>
      <c r="TEM361"/>
      <c r="TEN361"/>
      <c r="TEO361"/>
      <c r="TEP361"/>
      <c r="TEQ361"/>
      <c r="TER361"/>
      <c r="TES361"/>
      <c r="TET361"/>
      <c r="TEU361"/>
      <c r="TEV361"/>
      <c r="TEW361"/>
      <c r="TEX361"/>
      <c r="TEY361"/>
      <c r="TEZ361"/>
      <c r="TFA361"/>
      <c r="TFB361"/>
      <c r="TFC361"/>
      <c r="TFD361"/>
      <c r="TFE361"/>
      <c r="TFF361"/>
      <c r="TFG361"/>
      <c r="TFH361"/>
      <c r="TFI361"/>
      <c r="TFJ361"/>
      <c r="TFK361"/>
      <c r="TFL361"/>
      <c r="TFM361"/>
      <c r="TFN361"/>
      <c r="TFO361"/>
      <c r="TFP361"/>
      <c r="TFQ361"/>
      <c r="TFR361"/>
      <c r="TFS361"/>
      <c r="TFT361"/>
      <c r="TFU361"/>
      <c r="TFV361"/>
      <c r="TFW361"/>
      <c r="TFX361"/>
      <c r="TFY361"/>
      <c r="TFZ361"/>
      <c r="TGA361"/>
      <c r="TGB361"/>
      <c r="TGC361"/>
      <c r="TGD361"/>
      <c r="TGE361"/>
      <c r="TGF361"/>
      <c r="TGG361"/>
      <c r="TGH361"/>
      <c r="TGI361"/>
      <c r="TGJ361"/>
      <c r="TGK361"/>
      <c r="TGL361"/>
      <c r="TGM361"/>
      <c r="TGN361"/>
      <c r="TGO361"/>
      <c r="TGP361"/>
      <c r="TGQ361"/>
      <c r="TGR361"/>
      <c r="TGS361"/>
      <c r="TGT361"/>
      <c r="TGU361"/>
      <c r="TGV361"/>
      <c r="TGW361"/>
      <c r="TGX361"/>
      <c r="TGY361"/>
      <c r="TGZ361"/>
      <c r="THA361"/>
      <c r="THB361"/>
      <c r="THC361"/>
      <c r="THD361"/>
      <c r="THE361"/>
      <c r="THF361"/>
      <c r="THG361"/>
      <c r="THH361"/>
      <c r="THI361"/>
      <c r="THJ361"/>
      <c r="THK361"/>
      <c r="THL361"/>
      <c r="THM361"/>
      <c r="THN361"/>
      <c r="THO361"/>
      <c r="THP361"/>
      <c r="THQ361"/>
      <c r="THR361"/>
      <c r="THS361"/>
      <c r="THT361"/>
      <c r="THU361"/>
      <c r="THV361"/>
      <c r="THW361"/>
      <c r="THX361"/>
      <c r="THY361"/>
      <c r="THZ361"/>
      <c r="TIA361"/>
      <c r="TIB361"/>
      <c r="TIC361"/>
      <c r="TID361"/>
      <c r="TIE361"/>
      <c r="TIF361"/>
      <c r="TIG361"/>
      <c r="TIH361"/>
      <c r="TII361"/>
      <c r="TIJ361"/>
      <c r="TIK361"/>
      <c r="TIL361"/>
      <c r="TIM361"/>
      <c r="TIN361"/>
      <c r="TIO361"/>
      <c r="TIP361"/>
      <c r="TIQ361"/>
      <c r="TIR361"/>
      <c r="TIS361"/>
      <c r="TIT361"/>
      <c r="TIU361"/>
      <c r="TIV361"/>
      <c r="TIW361"/>
      <c r="TIX361"/>
      <c r="TIY361"/>
      <c r="TIZ361"/>
      <c r="TJA361"/>
      <c r="TJB361"/>
      <c r="TJC361"/>
      <c r="TJD361"/>
      <c r="TJE361"/>
      <c r="TJF361"/>
      <c r="TJG361"/>
      <c r="TJH361"/>
      <c r="TJI361"/>
      <c r="TJJ361"/>
      <c r="TJK361"/>
      <c r="TJL361"/>
      <c r="TJM361"/>
      <c r="TJN361"/>
      <c r="TJO361"/>
      <c r="TJP361"/>
      <c r="TJQ361"/>
      <c r="TJR361"/>
      <c r="TJS361"/>
      <c r="TJT361"/>
      <c r="TJU361"/>
      <c r="TJV361"/>
      <c r="TJW361"/>
      <c r="TJX361"/>
      <c r="TJY361"/>
      <c r="TJZ361"/>
      <c r="TKA361"/>
      <c r="TKB361"/>
      <c r="TKC361"/>
      <c r="TKD361"/>
      <c r="TKE361"/>
      <c r="TKF361"/>
      <c r="TKG361"/>
      <c r="TKH361"/>
      <c r="TKI361"/>
      <c r="TKJ361"/>
      <c r="TKK361"/>
      <c r="TKL361"/>
      <c r="TKM361"/>
      <c r="TKN361"/>
      <c r="TKO361"/>
      <c r="TKP361"/>
      <c r="TKQ361"/>
      <c r="TKR361"/>
      <c r="TKS361"/>
      <c r="TKT361"/>
      <c r="TKU361"/>
      <c r="TKV361"/>
      <c r="TKW361"/>
      <c r="TKX361"/>
      <c r="TKY361"/>
      <c r="TKZ361"/>
      <c r="TLA361"/>
      <c r="TLB361"/>
      <c r="TLC361"/>
      <c r="TLD361"/>
      <c r="TLE361"/>
      <c r="TLF361"/>
      <c r="TLG361"/>
      <c r="TLH361"/>
      <c r="TLI361"/>
      <c r="TLJ361"/>
      <c r="TLK361"/>
      <c r="TLL361"/>
      <c r="TLM361"/>
      <c r="TLN361"/>
      <c r="TLO361"/>
      <c r="TLP361"/>
      <c r="TLQ361"/>
      <c r="TLR361"/>
      <c r="TLS361"/>
      <c r="TLT361"/>
      <c r="TLU361"/>
      <c r="TLV361"/>
      <c r="TLW361"/>
      <c r="TLX361"/>
      <c r="TLY361"/>
      <c r="TLZ361"/>
      <c r="TMA361"/>
      <c r="TMB361"/>
      <c r="TMC361"/>
      <c r="TMD361"/>
      <c r="TME361"/>
      <c r="TMF361"/>
      <c r="TMG361"/>
      <c r="TMH361"/>
      <c r="TMI361"/>
      <c r="TMJ361"/>
      <c r="TMK361"/>
      <c r="TML361"/>
      <c r="TMM361"/>
      <c r="TMN361"/>
      <c r="TMO361"/>
      <c r="TMP361"/>
      <c r="TMQ361"/>
      <c r="TMR361"/>
      <c r="TMS361"/>
      <c r="TMT361"/>
      <c r="TMU361"/>
      <c r="TMV361"/>
      <c r="TMW361"/>
      <c r="TMX361"/>
      <c r="TMY361"/>
      <c r="TMZ361"/>
      <c r="TNA361"/>
      <c r="TNB361"/>
      <c r="TNC361"/>
      <c r="TND361"/>
      <c r="TNE361"/>
      <c r="TNF361"/>
      <c r="TNG361"/>
      <c r="TNH361"/>
      <c r="TNI361"/>
      <c r="TNJ361"/>
      <c r="TNK361"/>
      <c r="TNL361"/>
      <c r="TNM361"/>
      <c r="TNN361"/>
      <c r="TNO361"/>
      <c r="TNP361"/>
      <c r="TNQ361"/>
      <c r="TNR361"/>
      <c r="TNS361"/>
      <c r="TNT361"/>
      <c r="TNU361"/>
      <c r="TNV361"/>
      <c r="TNW361"/>
      <c r="TNX361"/>
      <c r="TNY361"/>
      <c r="TNZ361"/>
      <c r="TOA361"/>
      <c r="TOB361"/>
      <c r="TOC361"/>
      <c r="TOD361"/>
      <c r="TOE361"/>
      <c r="TOF361"/>
      <c r="TOG361"/>
      <c r="TOH361"/>
      <c r="TOI361"/>
      <c r="TOJ361"/>
      <c r="TOK361"/>
      <c r="TOL361"/>
      <c r="TOM361"/>
      <c r="TON361"/>
      <c r="TOO361"/>
      <c r="TOP361"/>
      <c r="TOQ361"/>
      <c r="TOR361"/>
      <c r="TOS361"/>
      <c r="TOT361"/>
      <c r="TOU361"/>
      <c r="TOV361"/>
      <c r="TOW361"/>
      <c r="TOX361"/>
      <c r="TOY361"/>
      <c r="TOZ361"/>
      <c r="TPA361"/>
      <c r="TPB361"/>
      <c r="TPC361"/>
      <c r="TPD361"/>
      <c r="TPE361"/>
      <c r="TPF361"/>
      <c r="TPG361"/>
      <c r="TPH361"/>
      <c r="TPI361"/>
      <c r="TPJ361"/>
      <c r="TPK361"/>
      <c r="TPL361"/>
      <c r="TPM361"/>
      <c r="TPN361"/>
      <c r="TPO361"/>
      <c r="TPP361"/>
      <c r="TPQ361"/>
      <c r="TPR361"/>
      <c r="TPS361"/>
      <c r="TPT361"/>
      <c r="TPU361"/>
      <c r="TPV361"/>
      <c r="TPW361"/>
      <c r="TPX361"/>
      <c r="TPY361"/>
      <c r="TPZ361"/>
      <c r="TQA361"/>
      <c r="TQB361"/>
      <c r="TQC361"/>
      <c r="TQD361"/>
      <c r="TQE361"/>
      <c r="TQF361"/>
      <c r="TQG361"/>
      <c r="TQH361"/>
      <c r="TQI361"/>
      <c r="TQJ361"/>
      <c r="TQK361"/>
      <c r="TQL361"/>
      <c r="TQM361"/>
      <c r="TQN361"/>
      <c r="TQO361"/>
      <c r="TQP361"/>
      <c r="TQQ361"/>
      <c r="TQR361"/>
      <c r="TQS361"/>
      <c r="TQT361"/>
      <c r="TQU361"/>
      <c r="TQV361"/>
      <c r="TQW361"/>
      <c r="TQX361"/>
      <c r="TQY361"/>
      <c r="TQZ361"/>
      <c r="TRA361"/>
      <c r="TRB361"/>
      <c r="TRC361"/>
      <c r="TRD361"/>
      <c r="TRE361"/>
      <c r="TRF361"/>
      <c r="TRG361"/>
      <c r="TRH361"/>
      <c r="TRI361"/>
      <c r="TRJ361"/>
      <c r="TRK361"/>
      <c r="TRL361"/>
      <c r="TRM361"/>
      <c r="TRN361"/>
      <c r="TRO361"/>
      <c r="TRP361"/>
      <c r="TRQ361"/>
      <c r="TRR361"/>
      <c r="TRS361"/>
      <c r="TRT361"/>
      <c r="TRU361"/>
      <c r="TRV361"/>
      <c r="TRW361"/>
      <c r="TRX361"/>
      <c r="TRY361"/>
      <c r="TRZ361"/>
      <c r="TSA361"/>
      <c r="TSB361"/>
      <c r="TSC361"/>
      <c r="TSD361"/>
      <c r="TSE361"/>
      <c r="TSF361"/>
      <c r="TSG361"/>
      <c r="TSH361"/>
      <c r="TSI361"/>
      <c r="TSJ361"/>
      <c r="TSK361"/>
      <c r="TSL361"/>
      <c r="TSM361"/>
      <c r="TSN361"/>
      <c r="TSO361"/>
      <c r="TSP361"/>
      <c r="TSQ361"/>
      <c r="TSR361"/>
      <c r="TSS361"/>
      <c r="TST361"/>
      <c r="TSU361"/>
      <c r="TSV361"/>
      <c r="TSW361"/>
      <c r="TSX361"/>
      <c r="TSY361"/>
      <c r="TSZ361"/>
      <c r="TTA361"/>
      <c r="TTB361"/>
      <c r="TTC361"/>
      <c r="TTD361"/>
      <c r="TTE361"/>
      <c r="TTF361"/>
      <c r="TTG361"/>
      <c r="TTH361"/>
      <c r="TTI361"/>
      <c r="TTJ361"/>
      <c r="TTK361"/>
      <c r="TTL361"/>
      <c r="TTM361"/>
      <c r="TTN361"/>
      <c r="TTO361"/>
      <c r="TTP361"/>
      <c r="TTQ361"/>
      <c r="TTR361"/>
      <c r="TTS361"/>
      <c r="TTT361"/>
      <c r="TTU361"/>
      <c r="TTV361"/>
      <c r="TTW361"/>
      <c r="TTX361"/>
      <c r="TTY361"/>
      <c r="TTZ361"/>
      <c r="TUA361"/>
      <c r="TUB361"/>
      <c r="TUC361"/>
      <c r="TUD361"/>
      <c r="TUE361"/>
      <c r="TUF361"/>
      <c r="TUG361"/>
      <c r="TUH361"/>
      <c r="TUI361"/>
      <c r="TUJ361"/>
      <c r="TUK361"/>
      <c r="TUL361"/>
      <c r="TUM361"/>
      <c r="TUN361"/>
      <c r="TUO361"/>
      <c r="TUP361"/>
      <c r="TUQ361"/>
      <c r="TUR361"/>
      <c r="TUS361"/>
      <c r="TUT361"/>
      <c r="TUU361"/>
      <c r="TUV361"/>
      <c r="TUW361"/>
      <c r="TUX361"/>
      <c r="TUY361"/>
      <c r="TUZ361"/>
      <c r="TVA361"/>
      <c r="TVB361"/>
      <c r="TVC361"/>
      <c r="TVD361"/>
      <c r="TVE361"/>
      <c r="TVF361"/>
      <c r="TVG361"/>
      <c r="TVH361"/>
      <c r="TVI361"/>
      <c r="TVJ361"/>
      <c r="TVK361"/>
      <c r="TVL361"/>
      <c r="TVM361"/>
      <c r="TVN361"/>
      <c r="TVO361"/>
      <c r="TVP361"/>
      <c r="TVQ361"/>
      <c r="TVR361"/>
      <c r="TVS361"/>
      <c r="TVT361"/>
      <c r="TVU361"/>
      <c r="TVV361"/>
      <c r="TVW361"/>
      <c r="TVX361"/>
      <c r="TVY361"/>
      <c r="TVZ361"/>
      <c r="TWA361"/>
      <c r="TWB361"/>
      <c r="TWC361"/>
      <c r="TWD361"/>
      <c r="TWE361"/>
      <c r="TWF361"/>
      <c r="TWG361"/>
      <c r="TWH361"/>
      <c r="TWI361"/>
      <c r="TWJ361"/>
      <c r="TWK361"/>
      <c r="TWL361"/>
      <c r="TWM361"/>
      <c r="TWN361"/>
      <c r="TWO361"/>
      <c r="TWP361"/>
      <c r="TWQ361"/>
      <c r="TWR361"/>
      <c r="TWS361"/>
      <c r="TWT361"/>
      <c r="TWU361"/>
      <c r="TWV361"/>
      <c r="TWW361"/>
      <c r="TWX361"/>
      <c r="TWY361"/>
      <c r="TWZ361"/>
      <c r="TXA361"/>
      <c r="TXB361"/>
      <c r="TXC361"/>
      <c r="TXD361"/>
      <c r="TXE361"/>
      <c r="TXF361"/>
      <c r="TXG361"/>
      <c r="TXH361"/>
      <c r="TXI361"/>
      <c r="TXJ361"/>
      <c r="TXK361"/>
      <c r="TXL361"/>
      <c r="TXM361"/>
      <c r="TXN361"/>
      <c r="TXO361"/>
      <c r="TXP361"/>
      <c r="TXQ361"/>
      <c r="TXR361"/>
      <c r="TXS361"/>
      <c r="TXT361"/>
      <c r="TXU361"/>
      <c r="TXV361"/>
      <c r="TXW361"/>
      <c r="TXX361"/>
      <c r="TXY361"/>
      <c r="TXZ361"/>
      <c r="TYA361"/>
      <c r="TYB361"/>
      <c r="TYC361"/>
      <c r="TYD361"/>
      <c r="TYE361"/>
      <c r="TYF361"/>
      <c r="TYG361"/>
      <c r="TYH361"/>
      <c r="TYI361"/>
      <c r="TYJ361"/>
      <c r="TYK361"/>
      <c r="TYL361"/>
      <c r="TYM361"/>
      <c r="TYN361"/>
      <c r="TYO361"/>
      <c r="TYP361"/>
      <c r="TYQ361"/>
      <c r="TYR361"/>
      <c r="TYS361"/>
      <c r="TYT361"/>
      <c r="TYU361"/>
      <c r="TYV361"/>
      <c r="TYW361"/>
      <c r="TYX361"/>
      <c r="TYY361"/>
      <c r="TYZ361"/>
      <c r="TZA361"/>
      <c r="TZB361"/>
      <c r="TZC361"/>
      <c r="TZD361"/>
      <c r="TZE361"/>
      <c r="TZF361"/>
      <c r="TZG361"/>
      <c r="TZH361"/>
      <c r="TZI361"/>
      <c r="TZJ361"/>
      <c r="TZK361"/>
      <c r="TZL361"/>
      <c r="TZM361"/>
      <c r="TZN361"/>
      <c r="TZO361"/>
      <c r="TZP361"/>
      <c r="TZQ361"/>
      <c r="TZR361"/>
      <c r="TZS361"/>
      <c r="TZT361"/>
      <c r="TZU361"/>
      <c r="TZV361"/>
      <c r="TZW361"/>
      <c r="TZX361"/>
      <c r="TZY361"/>
      <c r="TZZ361"/>
      <c r="UAA361"/>
      <c r="UAB361"/>
      <c r="UAC361"/>
      <c r="UAD361"/>
      <c r="UAE361"/>
      <c r="UAF361"/>
      <c r="UAG361"/>
      <c r="UAH361"/>
      <c r="UAI361"/>
      <c r="UAJ361"/>
      <c r="UAK361"/>
      <c r="UAL361"/>
      <c r="UAM361"/>
      <c r="UAN361"/>
      <c r="UAO361"/>
      <c r="UAP361"/>
      <c r="UAQ361"/>
      <c r="UAR361"/>
      <c r="UAS361"/>
      <c r="UAT361"/>
      <c r="UAU361"/>
      <c r="UAV361"/>
      <c r="UAW361"/>
      <c r="UAX361"/>
      <c r="UAY361"/>
      <c r="UAZ361"/>
      <c r="UBA361"/>
      <c r="UBB361"/>
      <c r="UBC361"/>
      <c r="UBD361"/>
      <c r="UBE361"/>
      <c r="UBF361"/>
      <c r="UBG361"/>
      <c r="UBH361"/>
      <c r="UBI361"/>
      <c r="UBJ361"/>
      <c r="UBK361"/>
      <c r="UBL361"/>
      <c r="UBM361"/>
      <c r="UBN361"/>
      <c r="UBO361"/>
      <c r="UBP361"/>
      <c r="UBQ361"/>
      <c r="UBR361"/>
      <c r="UBS361"/>
      <c r="UBT361"/>
      <c r="UBU361"/>
      <c r="UBV361"/>
      <c r="UBW361"/>
      <c r="UBX361"/>
      <c r="UBY361"/>
      <c r="UBZ361"/>
      <c r="UCA361"/>
      <c r="UCB361"/>
      <c r="UCC361"/>
      <c r="UCD361"/>
      <c r="UCE361"/>
      <c r="UCF361"/>
      <c r="UCG361"/>
      <c r="UCH361"/>
      <c r="UCI361"/>
      <c r="UCJ361"/>
      <c r="UCK361"/>
      <c r="UCL361"/>
      <c r="UCM361"/>
      <c r="UCN361"/>
      <c r="UCO361"/>
      <c r="UCP361"/>
      <c r="UCQ361"/>
      <c r="UCR361"/>
      <c r="UCS361"/>
      <c r="UCT361"/>
      <c r="UCU361"/>
      <c r="UCV361"/>
      <c r="UCW361"/>
      <c r="UCX361"/>
      <c r="UCY361"/>
      <c r="UCZ361"/>
      <c r="UDA361"/>
      <c r="UDB361"/>
      <c r="UDC361"/>
      <c r="UDD361"/>
      <c r="UDE361"/>
      <c r="UDF361"/>
      <c r="UDG361"/>
      <c r="UDH361"/>
      <c r="UDI361"/>
      <c r="UDJ361"/>
      <c r="UDK361"/>
      <c r="UDL361"/>
      <c r="UDM361"/>
      <c r="UDN361"/>
      <c r="UDO361"/>
      <c r="UDP361"/>
      <c r="UDQ361"/>
      <c r="UDR361"/>
      <c r="UDS361"/>
      <c r="UDT361"/>
      <c r="UDU361"/>
      <c r="UDV361"/>
      <c r="UDW361"/>
      <c r="UDX361"/>
      <c r="UDY361"/>
      <c r="UDZ361"/>
      <c r="UEA361"/>
      <c r="UEB361"/>
      <c r="UEC361"/>
      <c r="UED361"/>
      <c r="UEE361"/>
      <c r="UEF361"/>
      <c r="UEG361"/>
      <c r="UEH361"/>
      <c r="UEI361"/>
      <c r="UEJ361"/>
      <c r="UEK361"/>
      <c r="UEL361"/>
      <c r="UEM361"/>
      <c r="UEN361"/>
      <c r="UEO361"/>
      <c r="UEP361"/>
      <c r="UEQ361"/>
      <c r="UER361"/>
      <c r="UES361"/>
      <c r="UET361"/>
      <c r="UEU361"/>
      <c r="UEV361"/>
      <c r="UEW361"/>
      <c r="UEX361"/>
      <c r="UEY361"/>
      <c r="UEZ361"/>
      <c r="UFA361"/>
      <c r="UFB361"/>
      <c r="UFC361"/>
      <c r="UFD361"/>
      <c r="UFE361"/>
      <c r="UFF361"/>
      <c r="UFG361"/>
      <c r="UFH361"/>
      <c r="UFI361"/>
      <c r="UFJ361"/>
      <c r="UFK361"/>
      <c r="UFL361"/>
      <c r="UFM361"/>
      <c r="UFN361"/>
      <c r="UFO361"/>
      <c r="UFP361"/>
      <c r="UFQ361"/>
      <c r="UFR361"/>
      <c r="UFS361"/>
      <c r="UFT361"/>
      <c r="UFU361"/>
      <c r="UFV361"/>
      <c r="UFW361"/>
      <c r="UFX361"/>
      <c r="UFY361"/>
      <c r="UFZ361"/>
      <c r="UGA361"/>
      <c r="UGB361"/>
      <c r="UGC361"/>
      <c r="UGD361"/>
      <c r="UGE361"/>
      <c r="UGF361"/>
      <c r="UGG361"/>
      <c r="UGH361"/>
      <c r="UGI361"/>
      <c r="UGJ361"/>
      <c r="UGK361"/>
      <c r="UGL361"/>
      <c r="UGM361"/>
      <c r="UGN361"/>
      <c r="UGO361"/>
      <c r="UGP361"/>
      <c r="UGQ361"/>
      <c r="UGR361"/>
      <c r="UGS361"/>
      <c r="UGT361"/>
      <c r="UGU361"/>
      <c r="UGV361"/>
      <c r="UGW361"/>
      <c r="UGX361"/>
      <c r="UGY361"/>
      <c r="UGZ361"/>
      <c r="UHA361"/>
      <c r="UHB361"/>
      <c r="UHC361"/>
      <c r="UHD361"/>
      <c r="UHE361"/>
      <c r="UHF361"/>
      <c r="UHG361"/>
      <c r="UHH361"/>
      <c r="UHI361"/>
      <c r="UHJ361"/>
      <c r="UHK361"/>
      <c r="UHL361"/>
      <c r="UHM361"/>
      <c r="UHN361"/>
      <c r="UHO361"/>
      <c r="UHP361"/>
      <c r="UHQ361"/>
      <c r="UHR361"/>
      <c r="UHS361"/>
      <c r="UHT361"/>
      <c r="UHU361"/>
      <c r="UHV361"/>
      <c r="UHW361"/>
      <c r="UHX361"/>
      <c r="UHY361"/>
      <c r="UHZ361"/>
      <c r="UIA361"/>
      <c r="UIB361"/>
      <c r="UIC361"/>
      <c r="UID361"/>
      <c r="UIE361"/>
      <c r="UIF361"/>
      <c r="UIG361"/>
      <c r="UIH361"/>
      <c r="UII361"/>
      <c r="UIJ361"/>
      <c r="UIK361"/>
      <c r="UIL361"/>
      <c r="UIM361"/>
      <c r="UIN361"/>
      <c r="UIO361"/>
      <c r="UIP361"/>
      <c r="UIQ361"/>
      <c r="UIR361"/>
      <c r="UIS361"/>
      <c r="UIT361"/>
      <c r="UIU361"/>
      <c r="UIV361"/>
      <c r="UIW361"/>
      <c r="UIX361"/>
      <c r="UIY361"/>
      <c r="UIZ361"/>
      <c r="UJA361"/>
      <c r="UJB361"/>
      <c r="UJC361"/>
      <c r="UJD361"/>
      <c r="UJE361"/>
      <c r="UJF361"/>
      <c r="UJG361"/>
      <c r="UJH361"/>
      <c r="UJI361"/>
      <c r="UJJ361"/>
      <c r="UJK361"/>
      <c r="UJL361"/>
      <c r="UJM361"/>
      <c r="UJN361"/>
      <c r="UJO361"/>
      <c r="UJP361"/>
      <c r="UJQ361"/>
      <c r="UJR361"/>
      <c r="UJS361"/>
      <c r="UJT361"/>
      <c r="UJU361"/>
      <c r="UJV361"/>
      <c r="UJW361"/>
      <c r="UJX361"/>
      <c r="UJY361"/>
      <c r="UJZ361"/>
      <c r="UKA361"/>
      <c r="UKB361"/>
      <c r="UKC361"/>
      <c r="UKD361"/>
      <c r="UKE361"/>
      <c r="UKF361"/>
      <c r="UKG361"/>
      <c r="UKH361"/>
      <c r="UKI361"/>
      <c r="UKJ361"/>
      <c r="UKK361"/>
      <c r="UKL361"/>
      <c r="UKM361"/>
      <c r="UKN361"/>
      <c r="UKO361"/>
      <c r="UKP361"/>
      <c r="UKQ361"/>
      <c r="UKR361"/>
      <c r="UKS361"/>
      <c r="UKT361"/>
      <c r="UKU361"/>
      <c r="UKV361"/>
      <c r="UKW361"/>
      <c r="UKX361"/>
      <c r="UKY361"/>
      <c r="UKZ361"/>
      <c r="ULA361"/>
      <c r="ULB361"/>
      <c r="ULC361"/>
      <c r="ULD361"/>
      <c r="ULE361"/>
      <c r="ULF361"/>
      <c r="ULG361"/>
      <c r="ULH361"/>
      <c r="ULI361"/>
      <c r="ULJ361"/>
      <c r="ULK361"/>
      <c r="ULL361"/>
      <c r="ULM361"/>
      <c r="ULN361"/>
      <c r="ULO361"/>
      <c r="ULP361"/>
      <c r="ULQ361"/>
      <c r="ULR361"/>
      <c r="ULS361"/>
      <c r="ULT361"/>
      <c r="ULU361"/>
      <c r="ULV361"/>
      <c r="ULW361"/>
      <c r="ULX361"/>
      <c r="ULY361"/>
      <c r="ULZ361"/>
      <c r="UMA361"/>
      <c r="UMB361"/>
      <c r="UMC361"/>
      <c r="UMD361"/>
      <c r="UME361"/>
      <c r="UMF361"/>
      <c r="UMG361"/>
      <c r="UMH361"/>
      <c r="UMI361"/>
      <c r="UMJ361"/>
      <c r="UMK361"/>
      <c r="UML361"/>
      <c r="UMM361"/>
      <c r="UMN361"/>
      <c r="UMO361"/>
      <c r="UMP361"/>
      <c r="UMQ361"/>
      <c r="UMR361"/>
      <c r="UMS361"/>
      <c r="UMT361"/>
      <c r="UMU361"/>
      <c r="UMV361"/>
      <c r="UMW361"/>
      <c r="UMX361"/>
      <c r="UMY361"/>
      <c r="UMZ361"/>
      <c r="UNA361"/>
      <c r="UNB361"/>
      <c r="UNC361"/>
      <c r="UND361"/>
      <c r="UNE361"/>
      <c r="UNF361"/>
      <c r="UNG361"/>
      <c r="UNH361"/>
      <c r="UNI361"/>
      <c r="UNJ361"/>
      <c r="UNK361"/>
      <c r="UNL361"/>
      <c r="UNM361"/>
      <c r="UNN361"/>
      <c r="UNO361"/>
      <c r="UNP361"/>
      <c r="UNQ361"/>
      <c r="UNR361"/>
      <c r="UNS361"/>
      <c r="UNT361"/>
      <c r="UNU361"/>
      <c r="UNV361"/>
      <c r="UNW361"/>
      <c r="UNX361"/>
      <c r="UNY361"/>
      <c r="UNZ361"/>
      <c r="UOA361"/>
      <c r="UOB361"/>
      <c r="UOC361"/>
      <c r="UOD361"/>
      <c r="UOE361"/>
      <c r="UOF361"/>
      <c r="UOG361"/>
      <c r="UOH361"/>
      <c r="UOI361"/>
      <c r="UOJ361"/>
      <c r="UOK361"/>
      <c r="UOL361"/>
      <c r="UOM361"/>
      <c r="UON361"/>
      <c r="UOO361"/>
      <c r="UOP361"/>
      <c r="UOQ361"/>
      <c r="UOR361"/>
      <c r="UOS361"/>
      <c r="UOT361"/>
      <c r="UOU361"/>
      <c r="UOV361"/>
      <c r="UOW361"/>
      <c r="UOX361"/>
      <c r="UOY361"/>
      <c r="UOZ361"/>
      <c r="UPA361"/>
      <c r="UPB361"/>
      <c r="UPC361"/>
      <c r="UPD361"/>
      <c r="UPE361"/>
      <c r="UPF361"/>
      <c r="UPG361"/>
      <c r="UPH361"/>
      <c r="UPI361"/>
      <c r="UPJ361"/>
      <c r="UPK361"/>
      <c r="UPL361"/>
      <c r="UPM361"/>
      <c r="UPN361"/>
      <c r="UPO361"/>
      <c r="UPP361"/>
      <c r="UPQ361"/>
      <c r="UPR361"/>
      <c r="UPS361"/>
      <c r="UPT361"/>
      <c r="UPU361"/>
      <c r="UPV361"/>
      <c r="UPW361"/>
      <c r="UPX361"/>
      <c r="UPY361"/>
      <c r="UPZ361"/>
      <c r="UQA361"/>
      <c r="UQB361"/>
      <c r="UQC361"/>
      <c r="UQD361"/>
      <c r="UQE361"/>
      <c r="UQF361"/>
      <c r="UQG361"/>
      <c r="UQH361"/>
      <c r="UQI361"/>
      <c r="UQJ361"/>
      <c r="UQK361"/>
      <c r="UQL361"/>
      <c r="UQM361"/>
      <c r="UQN361"/>
      <c r="UQO361"/>
      <c r="UQP361"/>
      <c r="UQQ361"/>
      <c r="UQR361"/>
      <c r="UQS361"/>
      <c r="UQT361"/>
      <c r="UQU361"/>
      <c r="UQV361"/>
      <c r="UQW361"/>
      <c r="UQX361"/>
      <c r="UQY361"/>
      <c r="UQZ361"/>
      <c r="URA361"/>
      <c r="URB361"/>
      <c r="URC361"/>
      <c r="URD361"/>
      <c r="URE361"/>
      <c r="URF361"/>
      <c r="URG361"/>
      <c r="URH361"/>
      <c r="URI361"/>
      <c r="URJ361"/>
      <c r="URK361"/>
      <c r="URL361"/>
      <c r="URM361"/>
      <c r="URN361"/>
      <c r="URO361"/>
      <c r="URP361"/>
      <c r="URQ361"/>
      <c r="URR361"/>
      <c r="URS361"/>
      <c r="URT361"/>
      <c r="URU361"/>
      <c r="URV361"/>
      <c r="URW361"/>
      <c r="URX361"/>
      <c r="URY361"/>
      <c r="URZ361"/>
      <c r="USA361"/>
      <c r="USB361"/>
      <c r="USC361"/>
      <c r="USD361"/>
      <c r="USE361"/>
      <c r="USF361"/>
      <c r="USG361"/>
      <c r="USH361"/>
      <c r="USI361"/>
      <c r="USJ361"/>
      <c r="USK361"/>
      <c r="USL361"/>
      <c r="USM361"/>
      <c r="USN361"/>
      <c r="USO361"/>
      <c r="USP361"/>
      <c r="USQ361"/>
      <c r="USR361"/>
      <c r="USS361"/>
      <c r="UST361"/>
      <c r="USU361"/>
      <c r="USV361"/>
      <c r="USW361"/>
      <c r="USX361"/>
      <c r="USY361"/>
      <c r="USZ361"/>
      <c r="UTA361"/>
      <c r="UTB361"/>
      <c r="UTC361"/>
      <c r="UTD361"/>
      <c r="UTE361"/>
      <c r="UTF361"/>
      <c r="UTG361"/>
      <c r="UTH361"/>
      <c r="UTI361"/>
      <c r="UTJ361"/>
      <c r="UTK361"/>
      <c r="UTL361"/>
      <c r="UTM361"/>
      <c r="UTN361"/>
      <c r="UTO361"/>
      <c r="UTP361"/>
      <c r="UTQ361"/>
      <c r="UTR361"/>
      <c r="UTS361"/>
      <c r="UTT361"/>
      <c r="UTU361"/>
      <c r="UTV361"/>
      <c r="UTW361"/>
      <c r="UTX361"/>
      <c r="UTY361"/>
      <c r="UTZ361"/>
      <c r="UUA361"/>
      <c r="UUB361"/>
      <c r="UUC361"/>
      <c r="UUD361"/>
      <c r="UUE361"/>
      <c r="UUF361"/>
      <c r="UUG361"/>
      <c r="UUH361"/>
      <c r="UUI361"/>
      <c r="UUJ361"/>
      <c r="UUK361"/>
      <c r="UUL361"/>
      <c r="UUM361"/>
      <c r="UUN361"/>
      <c r="UUO361"/>
      <c r="UUP361"/>
      <c r="UUQ361"/>
      <c r="UUR361"/>
      <c r="UUS361"/>
      <c r="UUT361"/>
      <c r="UUU361"/>
      <c r="UUV361"/>
      <c r="UUW361"/>
      <c r="UUX361"/>
      <c r="UUY361"/>
      <c r="UUZ361"/>
      <c r="UVA361"/>
      <c r="UVB361"/>
      <c r="UVC361"/>
      <c r="UVD361"/>
      <c r="UVE361"/>
      <c r="UVF361"/>
      <c r="UVG361"/>
      <c r="UVH361"/>
      <c r="UVI361"/>
      <c r="UVJ361"/>
      <c r="UVK361"/>
      <c r="UVL361"/>
      <c r="UVM361"/>
      <c r="UVN361"/>
      <c r="UVO361"/>
      <c r="UVP361"/>
      <c r="UVQ361"/>
      <c r="UVR361"/>
      <c r="UVS361"/>
      <c r="UVT361"/>
      <c r="UVU361"/>
      <c r="UVV361"/>
      <c r="UVW361"/>
      <c r="UVX361"/>
      <c r="UVY361"/>
      <c r="UVZ361"/>
      <c r="UWA361"/>
      <c r="UWB361"/>
      <c r="UWC361"/>
      <c r="UWD361"/>
      <c r="UWE361"/>
      <c r="UWF361"/>
      <c r="UWG361"/>
      <c r="UWH361"/>
      <c r="UWI361"/>
      <c r="UWJ361"/>
      <c r="UWK361"/>
      <c r="UWL361"/>
      <c r="UWM361"/>
      <c r="UWN361"/>
      <c r="UWO361"/>
      <c r="UWP361"/>
      <c r="UWQ361"/>
      <c r="UWR361"/>
      <c r="UWS361"/>
      <c r="UWT361"/>
      <c r="UWU361"/>
      <c r="UWV361"/>
      <c r="UWW361"/>
      <c r="UWX361"/>
      <c r="UWY361"/>
      <c r="UWZ361"/>
      <c r="UXA361"/>
      <c r="UXB361"/>
      <c r="UXC361"/>
      <c r="UXD361"/>
      <c r="UXE361"/>
      <c r="UXF361"/>
      <c r="UXG361"/>
      <c r="UXH361"/>
      <c r="UXI361"/>
      <c r="UXJ361"/>
      <c r="UXK361"/>
      <c r="UXL361"/>
      <c r="UXM361"/>
      <c r="UXN361"/>
      <c r="UXO361"/>
      <c r="UXP361"/>
      <c r="UXQ361"/>
      <c r="UXR361"/>
      <c r="UXS361"/>
      <c r="UXT361"/>
      <c r="UXU361"/>
      <c r="UXV361"/>
      <c r="UXW361"/>
      <c r="UXX361"/>
      <c r="UXY361"/>
      <c r="UXZ361"/>
      <c r="UYA361"/>
      <c r="UYB361"/>
      <c r="UYC361"/>
      <c r="UYD361"/>
      <c r="UYE361"/>
      <c r="UYF361"/>
      <c r="UYG361"/>
      <c r="UYH361"/>
      <c r="UYI361"/>
      <c r="UYJ361"/>
      <c r="UYK361"/>
      <c r="UYL361"/>
      <c r="UYM361"/>
      <c r="UYN361"/>
      <c r="UYO361"/>
      <c r="UYP361"/>
      <c r="UYQ361"/>
      <c r="UYR361"/>
      <c r="UYS361"/>
      <c r="UYT361"/>
      <c r="UYU361"/>
      <c r="UYV361"/>
      <c r="UYW361"/>
      <c r="UYX361"/>
      <c r="UYY361"/>
      <c r="UYZ361"/>
      <c r="UZA361"/>
      <c r="UZB361"/>
      <c r="UZC361"/>
      <c r="UZD361"/>
      <c r="UZE361"/>
      <c r="UZF361"/>
      <c r="UZG361"/>
      <c r="UZH361"/>
      <c r="UZI361"/>
      <c r="UZJ361"/>
      <c r="UZK361"/>
      <c r="UZL361"/>
      <c r="UZM361"/>
      <c r="UZN361"/>
      <c r="UZO361"/>
      <c r="UZP361"/>
      <c r="UZQ361"/>
      <c r="UZR361"/>
      <c r="UZS361"/>
      <c r="UZT361"/>
      <c r="UZU361"/>
      <c r="UZV361"/>
      <c r="UZW361"/>
      <c r="UZX361"/>
      <c r="UZY361"/>
      <c r="UZZ361"/>
      <c r="VAA361"/>
      <c r="VAB361"/>
      <c r="VAC361"/>
      <c r="VAD361"/>
      <c r="VAE361"/>
      <c r="VAF361"/>
      <c r="VAG361"/>
      <c r="VAH361"/>
      <c r="VAI361"/>
      <c r="VAJ361"/>
      <c r="VAK361"/>
      <c r="VAL361"/>
      <c r="VAM361"/>
      <c r="VAN361"/>
      <c r="VAO361"/>
      <c r="VAP361"/>
      <c r="VAQ361"/>
      <c r="VAR361"/>
      <c r="VAS361"/>
      <c r="VAT361"/>
      <c r="VAU361"/>
      <c r="VAV361"/>
      <c r="VAW361"/>
      <c r="VAX361"/>
      <c r="VAY361"/>
      <c r="VAZ361"/>
      <c r="VBA361"/>
      <c r="VBB361"/>
      <c r="VBC361"/>
      <c r="VBD361"/>
      <c r="VBE361"/>
      <c r="VBF361"/>
      <c r="VBG361"/>
      <c r="VBH361"/>
      <c r="VBI361"/>
      <c r="VBJ361"/>
      <c r="VBK361"/>
      <c r="VBL361"/>
      <c r="VBM361"/>
      <c r="VBN361"/>
      <c r="VBO361"/>
      <c r="VBP361"/>
      <c r="VBQ361"/>
      <c r="VBR361"/>
      <c r="VBS361"/>
      <c r="VBT361"/>
      <c r="VBU361"/>
      <c r="VBV361"/>
      <c r="VBW361"/>
      <c r="VBX361"/>
      <c r="VBY361"/>
      <c r="VBZ361"/>
      <c r="VCA361"/>
      <c r="VCB361"/>
      <c r="VCC361"/>
      <c r="VCD361"/>
      <c r="VCE361"/>
      <c r="VCF361"/>
      <c r="VCG361"/>
      <c r="VCH361"/>
      <c r="VCI361"/>
      <c r="VCJ361"/>
      <c r="VCK361"/>
      <c r="VCL361"/>
      <c r="VCM361"/>
      <c r="VCN361"/>
      <c r="VCO361"/>
      <c r="VCP361"/>
      <c r="VCQ361"/>
      <c r="VCR361"/>
      <c r="VCS361"/>
      <c r="VCT361"/>
      <c r="VCU361"/>
      <c r="VCV361"/>
      <c r="VCW361"/>
      <c r="VCX361"/>
      <c r="VCY361"/>
      <c r="VCZ361"/>
      <c r="VDA361"/>
      <c r="VDB361"/>
      <c r="VDC361"/>
      <c r="VDD361"/>
      <c r="VDE361"/>
      <c r="VDF361"/>
      <c r="VDG361"/>
      <c r="VDH361"/>
      <c r="VDI361"/>
      <c r="VDJ361"/>
      <c r="VDK361"/>
      <c r="VDL361"/>
      <c r="VDM361"/>
      <c r="VDN361"/>
      <c r="VDO361"/>
      <c r="VDP361"/>
      <c r="VDQ361"/>
      <c r="VDR361"/>
      <c r="VDS361"/>
      <c r="VDT361"/>
      <c r="VDU361"/>
      <c r="VDV361"/>
      <c r="VDW361"/>
      <c r="VDX361"/>
      <c r="VDY361"/>
      <c r="VDZ361"/>
      <c r="VEA361"/>
      <c r="VEB361"/>
      <c r="VEC361"/>
      <c r="VED361"/>
      <c r="VEE361"/>
      <c r="VEF361"/>
      <c r="VEG361"/>
      <c r="VEH361"/>
      <c r="VEI361"/>
      <c r="VEJ361"/>
      <c r="VEK361"/>
      <c r="VEL361"/>
      <c r="VEM361"/>
      <c r="VEN361"/>
      <c r="VEO361"/>
      <c r="VEP361"/>
      <c r="VEQ361"/>
      <c r="VER361"/>
      <c r="VES361"/>
      <c r="VET361"/>
      <c r="VEU361"/>
      <c r="VEV361"/>
      <c r="VEW361"/>
      <c r="VEX361"/>
      <c r="VEY361"/>
      <c r="VEZ361"/>
      <c r="VFA361"/>
      <c r="VFB361"/>
      <c r="VFC361"/>
      <c r="VFD361"/>
      <c r="VFE361"/>
      <c r="VFF361"/>
      <c r="VFG361"/>
      <c r="VFH361"/>
      <c r="VFI361"/>
      <c r="VFJ361"/>
      <c r="VFK361"/>
      <c r="VFL361"/>
      <c r="VFM361"/>
      <c r="VFN361"/>
      <c r="VFO361"/>
      <c r="VFP361"/>
      <c r="VFQ361"/>
      <c r="VFR361"/>
      <c r="VFS361"/>
      <c r="VFT361"/>
      <c r="VFU361"/>
      <c r="VFV361"/>
      <c r="VFW361"/>
      <c r="VFX361"/>
      <c r="VFY361"/>
      <c r="VFZ361"/>
      <c r="VGA361"/>
      <c r="VGB361"/>
      <c r="VGC361"/>
      <c r="VGD361"/>
      <c r="VGE361"/>
      <c r="VGF361"/>
      <c r="VGG361"/>
      <c r="VGH361"/>
      <c r="VGI361"/>
      <c r="VGJ361"/>
      <c r="VGK361"/>
      <c r="VGL361"/>
      <c r="VGM361"/>
      <c r="VGN361"/>
      <c r="VGO361"/>
      <c r="VGP361"/>
      <c r="VGQ361"/>
      <c r="VGR361"/>
      <c r="VGS361"/>
      <c r="VGT361"/>
      <c r="VGU361"/>
      <c r="VGV361"/>
      <c r="VGW361"/>
      <c r="VGX361"/>
      <c r="VGY361"/>
      <c r="VGZ361"/>
      <c r="VHA361"/>
      <c r="VHB361"/>
      <c r="VHC361"/>
      <c r="VHD361"/>
      <c r="VHE361"/>
      <c r="VHF361"/>
      <c r="VHG361"/>
      <c r="VHH361"/>
      <c r="VHI361"/>
      <c r="VHJ361"/>
      <c r="VHK361"/>
      <c r="VHL361"/>
      <c r="VHM361"/>
      <c r="VHN361"/>
      <c r="VHO361"/>
      <c r="VHP361"/>
      <c r="VHQ361"/>
      <c r="VHR361"/>
      <c r="VHS361"/>
      <c r="VHT361"/>
      <c r="VHU361"/>
      <c r="VHV361"/>
      <c r="VHW361"/>
      <c r="VHX361"/>
      <c r="VHY361"/>
      <c r="VHZ361"/>
      <c r="VIA361"/>
      <c r="VIB361"/>
      <c r="VIC361"/>
      <c r="VID361"/>
      <c r="VIE361"/>
      <c r="VIF361"/>
      <c r="VIG361"/>
      <c r="VIH361"/>
      <c r="VII361"/>
      <c r="VIJ361"/>
      <c r="VIK361"/>
      <c r="VIL361"/>
      <c r="VIM361"/>
      <c r="VIN361"/>
      <c r="VIO361"/>
      <c r="VIP361"/>
      <c r="VIQ361"/>
      <c r="VIR361"/>
      <c r="VIS361"/>
      <c r="VIT361"/>
      <c r="VIU361"/>
      <c r="VIV361"/>
      <c r="VIW361"/>
      <c r="VIX361"/>
      <c r="VIY361"/>
      <c r="VIZ361"/>
      <c r="VJA361"/>
      <c r="VJB361"/>
      <c r="VJC361"/>
      <c r="VJD361"/>
      <c r="VJE361"/>
      <c r="VJF361"/>
      <c r="VJG361"/>
      <c r="VJH361"/>
      <c r="VJI361"/>
      <c r="VJJ361"/>
      <c r="VJK361"/>
      <c r="VJL361"/>
      <c r="VJM361"/>
      <c r="VJN361"/>
      <c r="VJO361"/>
      <c r="VJP361"/>
      <c r="VJQ361"/>
      <c r="VJR361"/>
      <c r="VJS361"/>
      <c r="VJT361"/>
      <c r="VJU361"/>
      <c r="VJV361"/>
      <c r="VJW361"/>
      <c r="VJX361"/>
      <c r="VJY361"/>
      <c r="VJZ361"/>
      <c r="VKA361"/>
      <c r="VKB361"/>
      <c r="VKC361"/>
      <c r="VKD361"/>
      <c r="VKE361"/>
      <c r="VKF361"/>
      <c r="VKG361"/>
      <c r="VKH361"/>
      <c r="VKI361"/>
      <c r="VKJ361"/>
      <c r="VKK361"/>
      <c r="VKL361"/>
      <c r="VKM361"/>
      <c r="VKN361"/>
      <c r="VKO361"/>
      <c r="VKP361"/>
      <c r="VKQ361"/>
      <c r="VKR361"/>
      <c r="VKS361"/>
      <c r="VKT361"/>
      <c r="VKU361"/>
      <c r="VKV361"/>
      <c r="VKW361"/>
      <c r="VKX361"/>
      <c r="VKY361"/>
      <c r="VKZ361"/>
      <c r="VLA361"/>
      <c r="VLB361"/>
      <c r="VLC361"/>
      <c r="VLD361"/>
      <c r="VLE361"/>
      <c r="VLF361"/>
      <c r="VLG361"/>
      <c r="VLH361"/>
      <c r="VLI361"/>
      <c r="VLJ361"/>
      <c r="VLK361"/>
      <c r="VLL361"/>
      <c r="VLM361"/>
      <c r="VLN361"/>
      <c r="VLO361"/>
      <c r="VLP361"/>
      <c r="VLQ361"/>
      <c r="VLR361"/>
      <c r="VLS361"/>
      <c r="VLT361"/>
      <c r="VLU361"/>
      <c r="VLV361"/>
      <c r="VLW361"/>
      <c r="VLX361"/>
      <c r="VLY361"/>
      <c r="VLZ361"/>
      <c r="VMA361"/>
      <c r="VMB361"/>
      <c r="VMC361"/>
      <c r="VMD361"/>
      <c r="VME361"/>
      <c r="VMF361"/>
      <c r="VMG361"/>
      <c r="VMH361"/>
      <c r="VMI361"/>
      <c r="VMJ361"/>
      <c r="VMK361"/>
      <c r="VML361"/>
      <c r="VMM361"/>
      <c r="VMN361"/>
      <c r="VMO361"/>
      <c r="VMP361"/>
      <c r="VMQ361"/>
      <c r="VMR361"/>
      <c r="VMS361"/>
      <c r="VMT361"/>
      <c r="VMU361"/>
      <c r="VMV361"/>
      <c r="VMW361"/>
      <c r="VMX361"/>
      <c r="VMY361"/>
      <c r="VMZ361"/>
      <c r="VNA361"/>
      <c r="VNB361"/>
      <c r="VNC361"/>
      <c r="VND361"/>
      <c r="VNE361"/>
      <c r="VNF361"/>
      <c r="VNG361"/>
      <c r="VNH361"/>
      <c r="VNI361"/>
      <c r="VNJ361"/>
      <c r="VNK361"/>
      <c r="VNL361"/>
      <c r="VNM361"/>
      <c r="VNN361"/>
      <c r="VNO361"/>
      <c r="VNP361"/>
      <c r="VNQ361"/>
      <c r="VNR361"/>
      <c r="VNS361"/>
      <c r="VNT361"/>
      <c r="VNU361"/>
      <c r="VNV361"/>
      <c r="VNW361"/>
      <c r="VNX361"/>
      <c r="VNY361"/>
      <c r="VNZ361"/>
      <c r="VOA361"/>
      <c r="VOB361"/>
      <c r="VOC361"/>
      <c r="VOD361"/>
      <c r="VOE361"/>
      <c r="VOF361"/>
      <c r="VOG361"/>
      <c r="VOH361"/>
      <c r="VOI361"/>
      <c r="VOJ361"/>
      <c r="VOK361"/>
      <c r="VOL361"/>
      <c r="VOM361"/>
      <c r="VON361"/>
      <c r="VOO361"/>
      <c r="VOP361"/>
      <c r="VOQ361"/>
      <c r="VOR361"/>
      <c r="VOS361"/>
      <c r="VOT361"/>
      <c r="VOU361"/>
      <c r="VOV361"/>
      <c r="VOW361"/>
      <c r="VOX361"/>
      <c r="VOY361"/>
      <c r="VOZ361"/>
      <c r="VPA361"/>
      <c r="VPB361"/>
      <c r="VPC361"/>
      <c r="VPD361"/>
      <c r="VPE361"/>
      <c r="VPF361"/>
      <c r="VPG361"/>
      <c r="VPH361"/>
      <c r="VPI361"/>
      <c r="VPJ361"/>
      <c r="VPK361"/>
      <c r="VPL361"/>
      <c r="VPM361"/>
      <c r="VPN361"/>
      <c r="VPO361"/>
      <c r="VPP361"/>
      <c r="VPQ361"/>
      <c r="VPR361"/>
      <c r="VPS361"/>
      <c r="VPT361"/>
      <c r="VPU361"/>
      <c r="VPV361"/>
      <c r="VPW361"/>
      <c r="VPX361"/>
      <c r="VPY361"/>
      <c r="VPZ361"/>
      <c r="VQA361"/>
      <c r="VQB361"/>
      <c r="VQC361"/>
      <c r="VQD361"/>
      <c r="VQE361"/>
      <c r="VQF361"/>
      <c r="VQG361"/>
      <c r="VQH361"/>
      <c r="VQI361"/>
      <c r="VQJ361"/>
      <c r="VQK361"/>
      <c r="VQL361"/>
      <c r="VQM361"/>
      <c r="VQN361"/>
      <c r="VQO361"/>
      <c r="VQP361"/>
      <c r="VQQ361"/>
      <c r="VQR361"/>
      <c r="VQS361"/>
      <c r="VQT361"/>
      <c r="VQU361"/>
      <c r="VQV361"/>
      <c r="VQW361"/>
      <c r="VQX361"/>
      <c r="VQY361"/>
      <c r="VQZ361"/>
      <c r="VRA361"/>
      <c r="VRB361"/>
      <c r="VRC361"/>
      <c r="VRD361"/>
      <c r="VRE361"/>
      <c r="VRF361"/>
      <c r="VRG361"/>
      <c r="VRH361"/>
      <c r="VRI361"/>
      <c r="VRJ361"/>
      <c r="VRK361"/>
      <c r="VRL361"/>
      <c r="VRM361"/>
      <c r="VRN361"/>
      <c r="VRO361"/>
      <c r="VRP361"/>
      <c r="VRQ361"/>
      <c r="VRR361"/>
      <c r="VRS361"/>
      <c r="VRT361"/>
      <c r="VRU361"/>
      <c r="VRV361"/>
      <c r="VRW361"/>
      <c r="VRX361"/>
      <c r="VRY361"/>
      <c r="VRZ361"/>
      <c r="VSA361"/>
      <c r="VSB361"/>
      <c r="VSC361"/>
      <c r="VSD361"/>
      <c r="VSE361"/>
      <c r="VSF361"/>
      <c r="VSG361"/>
      <c r="VSH361"/>
      <c r="VSI361"/>
      <c r="VSJ361"/>
      <c r="VSK361"/>
      <c r="VSL361"/>
      <c r="VSM361"/>
      <c r="VSN361"/>
      <c r="VSO361"/>
      <c r="VSP361"/>
      <c r="VSQ361"/>
      <c r="VSR361"/>
      <c r="VSS361"/>
      <c r="VST361"/>
      <c r="VSU361"/>
      <c r="VSV361"/>
      <c r="VSW361"/>
      <c r="VSX361"/>
      <c r="VSY361"/>
      <c r="VSZ361"/>
      <c r="VTA361"/>
      <c r="VTB361"/>
      <c r="VTC361"/>
      <c r="VTD361"/>
      <c r="VTE361"/>
      <c r="VTF361"/>
      <c r="VTG361"/>
      <c r="VTH361"/>
      <c r="VTI361"/>
      <c r="VTJ361"/>
      <c r="VTK361"/>
      <c r="VTL361"/>
      <c r="VTM361"/>
      <c r="VTN361"/>
      <c r="VTO361"/>
      <c r="VTP361"/>
      <c r="VTQ361"/>
      <c r="VTR361"/>
      <c r="VTS361"/>
      <c r="VTT361"/>
      <c r="VTU361"/>
      <c r="VTV361"/>
      <c r="VTW361"/>
      <c r="VTX361"/>
      <c r="VTY361"/>
      <c r="VTZ361"/>
      <c r="VUA361"/>
      <c r="VUB361"/>
      <c r="VUC361"/>
      <c r="VUD361"/>
      <c r="VUE361"/>
      <c r="VUF361"/>
      <c r="VUG361"/>
      <c r="VUH361"/>
      <c r="VUI361"/>
      <c r="VUJ361"/>
      <c r="VUK361"/>
      <c r="VUL361"/>
      <c r="VUM361"/>
      <c r="VUN361"/>
      <c r="VUO361"/>
      <c r="VUP361"/>
      <c r="VUQ361"/>
      <c r="VUR361"/>
      <c r="VUS361"/>
      <c r="VUT361"/>
      <c r="VUU361"/>
      <c r="VUV361"/>
      <c r="VUW361"/>
      <c r="VUX361"/>
      <c r="VUY361"/>
      <c r="VUZ361"/>
      <c r="VVA361"/>
      <c r="VVB361"/>
      <c r="VVC361"/>
      <c r="VVD361"/>
      <c r="VVE361"/>
      <c r="VVF361"/>
      <c r="VVG361"/>
      <c r="VVH361"/>
      <c r="VVI361"/>
      <c r="VVJ361"/>
      <c r="VVK361"/>
      <c r="VVL361"/>
      <c r="VVM361"/>
      <c r="VVN361"/>
      <c r="VVO361"/>
      <c r="VVP361"/>
      <c r="VVQ361"/>
      <c r="VVR361"/>
      <c r="VVS361"/>
      <c r="VVT361"/>
      <c r="VVU361"/>
      <c r="VVV361"/>
      <c r="VVW361"/>
      <c r="VVX361"/>
      <c r="VVY361"/>
      <c r="VVZ361"/>
      <c r="VWA361"/>
      <c r="VWB361"/>
      <c r="VWC361"/>
      <c r="VWD361"/>
      <c r="VWE361"/>
      <c r="VWF361"/>
      <c r="VWG361"/>
      <c r="VWH361"/>
      <c r="VWI361"/>
      <c r="VWJ361"/>
      <c r="VWK361"/>
      <c r="VWL361"/>
      <c r="VWM361"/>
      <c r="VWN361"/>
      <c r="VWO361"/>
      <c r="VWP361"/>
      <c r="VWQ361"/>
      <c r="VWR361"/>
      <c r="VWS361"/>
      <c r="VWT361"/>
      <c r="VWU361"/>
      <c r="VWV361"/>
      <c r="VWW361"/>
      <c r="VWX361"/>
      <c r="VWY361"/>
      <c r="VWZ361"/>
      <c r="VXA361"/>
      <c r="VXB361"/>
      <c r="VXC361"/>
      <c r="VXD361"/>
      <c r="VXE361"/>
      <c r="VXF361"/>
      <c r="VXG361"/>
      <c r="VXH361"/>
      <c r="VXI361"/>
      <c r="VXJ361"/>
      <c r="VXK361"/>
      <c r="VXL361"/>
      <c r="VXM361"/>
      <c r="VXN361"/>
      <c r="VXO361"/>
      <c r="VXP361"/>
      <c r="VXQ361"/>
      <c r="VXR361"/>
      <c r="VXS361"/>
      <c r="VXT361"/>
      <c r="VXU361"/>
      <c r="VXV361"/>
      <c r="VXW361"/>
      <c r="VXX361"/>
      <c r="VXY361"/>
      <c r="VXZ361"/>
      <c r="VYA361"/>
      <c r="VYB361"/>
      <c r="VYC361"/>
      <c r="VYD361"/>
      <c r="VYE361"/>
      <c r="VYF361"/>
      <c r="VYG361"/>
      <c r="VYH361"/>
      <c r="VYI361"/>
      <c r="VYJ361"/>
      <c r="VYK361"/>
      <c r="VYL361"/>
      <c r="VYM361"/>
      <c r="VYN361"/>
      <c r="VYO361"/>
      <c r="VYP361"/>
      <c r="VYQ361"/>
      <c r="VYR361"/>
      <c r="VYS361"/>
      <c r="VYT361"/>
      <c r="VYU361"/>
      <c r="VYV361"/>
      <c r="VYW361"/>
      <c r="VYX361"/>
      <c r="VYY361"/>
      <c r="VYZ361"/>
      <c r="VZA361"/>
      <c r="VZB361"/>
      <c r="VZC361"/>
      <c r="VZD361"/>
      <c r="VZE361"/>
      <c r="VZF361"/>
      <c r="VZG361"/>
      <c r="VZH361"/>
      <c r="VZI361"/>
      <c r="VZJ361"/>
      <c r="VZK361"/>
      <c r="VZL361"/>
      <c r="VZM361"/>
      <c r="VZN361"/>
      <c r="VZO361"/>
      <c r="VZP361"/>
      <c r="VZQ361"/>
      <c r="VZR361"/>
      <c r="VZS361"/>
      <c r="VZT361"/>
      <c r="VZU361"/>
      <c r="VZV361"/>
      <c r="VZW361"/>
      <c r="VZX361"/>
      <c r="VZY361"/>
      <c r="VZZ361"/>
      <c r="WAA361"/>
      <c r="WAB361"/>
      <c r="WAC361"/>
      <c r="WAD361"/>
      <c r="WAE361"/>
      <c r="WAF361"/>
      <c r="WAG361"/>
      <c r="WAH361"/>
      <c r="WAI361"/>
      <c r="WAJ361"/>
      <c r="WAK361"/>
      <c r="WAL361"/>
      <c r="WAM361"/>
      <c r="WAN361"/>
      <c r="WAO361"/>
      <c r="WAP361"/>
      <c r="WAQ361"/>
      <c r="WAR361"/>
      <c r="WAS361"/>
      <c r="WAT361"/>
      <c r="WAU361"/>
      <c r="WAV361"/>
      <c r="WAW361"/>
      <c r="WAX361"/>
      <c r="WAY361"/>
      <c r="WAZ361"/>
      <c r="WBA361"/>
      <c r="WBB361"/>
      <c r="WBC361"/>
      <c r="WBD361"/>
      <c r="WBE361"/>
      <c r="WBF361"/>
      <c r="WBG361"/>
      <c r="WBH361"/>
      <c r="WBI361"/>
      <c r="WBJ361"/>
      <c r="WBK361"/>
      <c r="WBL361"/>
      <c r="WBM361"/>
      <c r="WBN361"/>
      <c r="WBO361"/>
      <c r="WBP361"/>
      <c r="WBQ361"/>
      <c r="WBR361"/>
      <c r="WBS361"/>
      <c r="WBT361"/>
      <c r="WBU361"/>
      <c r="WBV361"/>
      <c r="WBW361"/>
      <c r="WBX361"/>
      <c r="WBY361"/>
      <c r="WBZ361"/>
      <c r="WCA361"/>
      <c r="WCB361"/>
      <c r="WCC361"/>
      <c r="WCD361"/>
      <c r="WCE361"/>
      <c r="WCF361"/>
      <c r="WCG361"/>
      <c r="WCH361"/>
      <c r="WCI361"/>
      <c r="WCJ361"/>
      <c r="WCK361"/>
      <c r="WCL361"/>
      <c r="WCM361"/>
      <c r="WCN361"/>
      <c r="WCO361"/>
      <c r="WCP361"/>
      <c r="WCQ361"/>
      <c r="WCR361"/>
      <c r="WCS361"/>
      <c r="WCT361"/>
      <c r="WCU361"/>
      <c r="WCV361"/>
      <c r="WCW361"/>
      <c r="WCX361"/>
      <c r="WCY361"/>
      <c r="WCZ361"/>
      <c r="WDA361"/>
      <c r="WDB361"/>
      <c r="WDC361"/>
      <c r="WDD361"/>
      <c r="WDE361"/>
      <c r="WDF361"/>
      <c r="WDG361"/>
      <c r="WDH361"/>
      <c r="WDI361"/>
      <c r="WDJ361"/>
      <c r="WDK361"/>
      <c r="WDL361"/>
      <c r="WDM361"/>
      <c r="WDN361"/>
      <c r="WDO361"/>
      <c r="WDP361"/>
      <c r="WDQ361"/>
      <c r="WDR361"/>
      <c r="WDS361"/>
      <c r="WDT361"/>
      <c r="WDU361"/>
      <c r="WDV361"/>
      <c r="WDW361"/>
      <c r="WDX361"/>
      <c r="WDY361"/>
      <c r="WDZ361"/>
      <c r="WEA361"/>
      <c r="WEB361"/>
      <c r="WEC361"/>
      <c r="WED361"/>
      <c r="WEE361"/>
      <c r="WEF361"/>
      <c r="WEG361"/>
      <c r="WEH361"/>
      <c r="WEI361"/>
      <c r="WEJ361"/>
      <c r="WEK361"/>
      <c r="WEL361"/>
      <c r="WEM361"/>
      <c r="WEN361"/>
      <c r="WEO361"/>
      <c r="WEP361"/>
      <c r="WEQ361"/>
      <c r="WER361"/>
      <c r="WES361"/>
      <c r="WET361"/>
      <c r="WEU361"/>
      <c r="WEV361"/>
      <c r="WEW361"/>
      <c r="WEX361"/>
      <c r="WEY361"/>
      <c r="WEZ361"/>
      <c r="WFA361"/>
      <c r="WFB361"/>
      <c r="WFC361"/>
      <c r="WFD361"/>
      <c r="WFE361"/>
      <c r="WFF361"/>
      <c r="WFG361"/>
      <c r="WFH361"/>
      <c r="WFI361"/>
      <c r="WFJ361"/>
      <c r="WFK361"/>
      <c r="WFL361"/>
      <c r="WFM361"/>
      <c r="WFN361"/>
      <c r="WFO361"/>
      <c r="WFP361"/>
      <c r="WFQ361"/>
      <c r="WFR361"/>
      <c r="WFS361"/>
      <c r="WFT361"/>
      <c r="WFU361"/>
      <c r="WFV361"/>
      <c r="WFW361"/>
      <c r="WFX361"/>
      <c r="WFY361"/>
      <c r="WFZ361"/>
      <c r="WGA361"/>
      <c r="WGB361"/>
      <c r="WGC361"/>
      <c r="WGD361"/>
      <c r="WGE361"/>
      <c r="WGF361"/>
      <c r="WGG361"/>
      <c r="WGH361"/>
      <c r="WGI361"/>
      <c r="WGJ361"/>
      <c r="WGK361"/>
      <c r="WGL361"/>
      <c r="WGM361"/>
      <c r="WGN361"/>
      <c r="WGO361"/>
      <c r="WGP361"/>
      <c r="WGQ361"/>
      <c r="WGR361"/>
      <c r="WGS361"/>
      <c r="WGT361"/>
      <c r="WGU361"/>
      <c r="WGV361"/>
      <c r="WGW361"/>
      <c r="WGX361"/>
      <c r="WGY361"/>
      <c r="WGZ361"/>
      <c r="WHA361"/>
      <c r="WHB361"/>
      <c r="WHC361"/>
      <c r="WHD361"/>
      <c r="WHE361"/>
      <c r="WHF361"/>
      <c r="WHG361"/>
      <c r="WHH361"/>
      <c r="WHI361"/>
      <c r="WHJ361"/>
      <c r="WHK361"/>
      <c r="WHL361"/>
      <c r="WHM361"/>
      <c r="WHN361"/>
      <c r="WHO361"/>
      <c r="WHP361"/>
      <c r="WHQ361"/>
      <c r="WHR361"/>
      <c r="WHS361"/>
      <c r="WHT361"/>
      <c r="WHU361"/>
      <c r="WHV361"/>
      <c r="WHW361"/>
      <c r="WHX361"/>
      <c r="WHY361"/>
      <c r="WHZ361"/>
      <c r="WIA361"/>
      <c r="WIB361"/>
      <c r="WIC361"/>
      <c r="WID361"/>
      <c r="WIE361"/>
      <c r="WIF361"/>
      <c r="WIG361"/>
      <c r="WIH361"/>
      <c r="WII361"/>
      <c r="WIJ361"/>
      <c r="WIK361"/>
      <c r="WIL361"/>
      <c r="WIM361"/>
      <c r="WIN361"/>
      <c r="WIO361"/>
      <c r="WIP361"/>
      <c r="WIQ361"/>
      <c r="WIR361"/>
      <c r="WIS361"/>
      <c r="WIT361"/>
      <c r="WIU361"/>
      <c r="WIV361"/>
      <c r="WIW361"/>
      <c r="WIX361"/>
      <c r="WIY361"/>
      <c r="WIZ361"/>
      <c r="WJA361"/>
      <c r="WJB361"/>
      <c r="WJC361"/>
      <c r="WJD361"/>
      <c r="WJE361"/>
      <c r="WJF361"/>
      <c r="WJG361"/>
      <c r="WJH361"/>
      <c r="WJI361"/>
      <c r="WJJ361"/>
      <c r="WJK361"/>
      <c r="WJL361"/>
      <c r="WJM361"/>
      <c r="WJN361"/>
      <c r="WJO361"/>
      <c r="WJP361"/>
      <c r="WJQ361"/>
      <c r="WJR361"/>
      <c r="WJS361"/>
      <c r="WJT361"/>
      <c r="WJU361"/>
      <c r="WJV361"/>
      <c r="WJW361"/>
      <c r="WJX361"/>
      <c r="WJY361"/>
      <c r="WJZ361"/>
      <c r="WKA361"/>
      <c r="WKB361"/>
      <c r="WKC361"/>
      <c r="WKD361"/>
      <c r="WKE361"/>
      <c r="WKF361"/>
      <c r="WKG361"/>
      <c r="WKH361"/>
      <c r="WKI361"/>
      <c r="WKJ361"/>
      <c r="WKK361"/>
      <c r="WKL361"/>
      <c r="WKM361"/>
      <c r="WKN361"/>
      <c r="WKO361"/>
      <c r="WKP361"/>
      <c r="WKQ361"/>
      <c r="WKR361"/>
      <c r="WKS361"/>
      <c r="WKT361"/>
      <c r="WKU361"/>
      <c r="WKV361"/>
      <c r="WKW361"/>
      <c r="WKX361"/>
      <c r="WKY361"/>
      <c r="WKZ361"/>
      <c r="WLA361"/>
      <c r="WLB361"/>
      <c r="WLC361"/>
      <c r="WLD361"/>
      <c r="WLE361"/>
      <c r="WLF361"/>
      <c r="WLG361"/>
      <c r="WLH361"/>
      <c r="WLI361"/>
      <c r="WLJ361"/>
      <c r="WLK361"/>
      <c r="WLL361"/>
      <c r="WLM361"/>
      <c r="WLN361"/>
      <c r="WLO361"/>
      <c r="WLP361"/>
      <c r="WLQ361"/>
      <c r="WLR361"/>
      <c r="WLS361"/>
      <c r="WLT361"/>
      <c r="WLU361"/>
      <c r="WLV361"/>
      <c r="WLW361"/>
      <c r="WLX361"/>
      <c r="WLY361"/>
      <c r="WLZ361"/>
      <c r="WMA361"/>
      <c r="WMB361"/>
      <c r="WMC361"/>
      <c r="WMD361"/>
      <c r="WME361"/>
      <c r="WMF361"/>
      <c r="WMG361"/>
      <c r="WMH361"/>
      <c r="WMI361"/>
      <c r="WMJ361"/>
      <c r="WMK361"/>
      <c r="WML361"/>
      <c r="WMM361"/>
      <c r="WMN361"/>
      <c r="WMO361"/>
      <c r="WMP361"/>
      <c r="WMQ361"/>
      <c r="WMR361"/>
      <c r="WMS361"/>
      <c r="WMT361"/>
      <c r="WMU361"/>
      <c r="WMV361"/>
      <c r="WMW361"/>
      <c r="WMX361"/>
      <c r="WMY361"/>
      <c r="WMZ361"/>
      <c r="WNA361"/>
      <c r="WNB361"/>
      <c r="WNC361"/>
      <c r="WND361"/>
      <c r="WNE361"/>
      <c r="WNF361"/>
      <c r="WNG361"/>
      <c r="WNH361"/>
      <c r="WNI361"/>
      <c r="WNJ361"/>
      <c r="WNK361"/>
      <c r="WNL361"/>
      <c r="WNM361"/>
      <c r="WNN361"/>
      <c r="WNO361"/>
      <c r="WNP361"/>
      <c r="WNQ361"/>
      <c r="WNR361"/>
      <c r="WNS361"/>
      <c r="WNT361"/>
      <c r="WNU361"/>
      <c r="WNV361"/>
      <c r="WNW361"/>
      <c r="WNX361"/>
      <c r="WNY361"/>
      <c r="WNZ361"/>
      <c r="WOA361"/>
      <c r="WOB361"/>
      <c r="WOC361"/>
      <c r="WOD361"/>
      <c r="WOE361"/>
      <c r="WOF361"/>
      <c r="WOG361"/>
      <c r="WOH361"/>
      <c r="WOI361"/>
      <c r="WOJ361"/>
      <c r="WOK361"/>
      <c r="WOL361"/>
      <c r="WOM361"/>
      <c r="WON361"/>
      <c r="WOO361"/>
      <c r="WOP361"/>
      <c r="WOQ361"/>
      <c r="WOR361"/>
      <c r="WOS361"/>
      <c r="WOT361"/>
      <c r="WOU361"/>
      <c r="WOV361"/>
      <c r="WOW361"/>
      <c r="WOX361"/>
      <c r="WOY361"/>
      <c r="WOZ361"/>
      <c r="WPA361"/>
      <c r="WPB361"/>
      <c r="WPC361"/>
      <c r="WPD361"/>
      <c r="WPE361"/>
      <c r="WPF361"/>
      <c r="WPG361"/>
      <c r="WPH361"/>
      <c r="WPI361"/>
      <c r="WPJ361"/>
      <c r="WPK361"/>
      <c r="WPL361"/>
      <c r="WPM361"/>
      <c r="WPN361"/>
      <c r="WPO361"/>
      <c r="WPP361"/>
      <c r="WPQ361"/>
      <c r="WPR361"/>
      <c r="WPS361"/>
      <c r="WPT361"/>
      <c r="WPU361"/>
      <c r="WPV361"/>
      <c r="WPW361"/>
      <c r="WPX361"/>
      <c r="WPY361"/>
      <c r="WPZ361"/>
      <c r="WQA361"/>
      <c r="WQB361"/>
      <c r="WQC361"/>
      <c r="WQD361"/>
      <c r="WQE361"/>
      <c r="WQF361"/>
      <c r="WQG361"/>
      <c r="WQH361"/>
      <c r="WQI361"/>
      <c r="WQJ361"/>
      <c r="WQK361"/>
      <c r="WQL361"/>
      <c r="WQM361"/>
      <c r="WQN361"/>
      <c r="WQO361"/>
      <c r="WQP361"/>
      <c r="WQQ361"/>
      <c r="WQR361"/>
      <c r="WQS361"/>
      <c r="WQT361"/>
      <c r="WQU361"/>
      <c r="WQV361"/>
      <c r="WQW361"/>
      <c r="WQX361"/>
      <c r="WQY361"/>
      <c r="WQZ361"/>
      <c r="WRA361"/>
      <c r="WRB361"/>
      <c r="WRC361"/>
      <c r="WRD361"/>
      <c r="WRE361"/>
      <c r="WRF361"/>
      <c r="WRG361"/>
      <c r="WRH361"/>
      <c r="WRI361"/>
      <c r="WRJ361"/>
      <c r="WRK361"/>
      <c r="WRL361"/>
      <c r="WRM361"/>
      <c r="WRN361"/>
      <c r="WRO361"/>
      <c r="WRP361"/>
      <c r="WRQ361"/>
      <c r="WRR361"/>
      <c r="WRS361"/>
      <c r="WRT361"/>
      <c r="WRU361"/>
      <c r="WRV361"/>
      <c r="WRW361"/>
      <c r="WRX361"/>
      <c r="WRY361"/>
      <c r="WRZ361"/>
      <c r="WSA361"/>
      <c r="WSB361"/>
      <c r="WSC361"/>
      <c r="WSD361"/>
      <c r="WSE361"/>
      <c r="WSF361"/>
      <c r="WSG361"/>
      <c r="WSH361"/>
      <c r="WSI361"/>
      <c r="WSJ361"/>
      <c r="WSK361"/>
      <c r="WSL361"/>
      <c r="WSM361"/>
      <c r="WSN361"/>
      <c r="WSO361"/>
      <c r="WSP361"/>
      <c r="WSQ361"/>
      <c r="WSR361"/>
      <c r="WSS361"/>
      <c r="WST361"/>
      <c r="WSU361"/>
      <c r="WSV361"/>
      <c r="WSW361"/>
      <c r="WSX361"/>
      <c r="WSY361"/>
      <c r="WSZ361"/>
      <c r="WTA361"/>
      <c r="WTB361"/>
      <c r="WTC361"/>
      <c r="WTD361"/>
      <c r="WTE361"/>
      <c r="WTF361"/>
      <c r="WTG361"/>
      <c r="WTH361"/>
      <c r="WTI361"/>
      <c r="WTJ361"/>
      <c r="WTK361"/>
      <c r="WTL361"/>
      <c r="WTM361"/>
      <c r="WTN361"/>
      <c r="WTO361"/>
      <c r="WTP361"/>
      <c r="WTQ361"/>
      <c r="WTR361"/>
      <c r="WTS361"/>
      <c r="WTT361"/>
      <c r="WTU361"/>
      <c r="WTV361"/>
      <c r="WTW361"/>
      <c r="WTX361"/>
      <c r="WTY361"/>
      <c r="WTZ361"/>
      <c r="WUA361"/>
      <c r="WUB361"/>
      <c r="WUC361"/>
      <c r="WUD361"/>
      <c r="WUE361"/>
      <c r="WUF361"/>
      <c r="WUG361"/>
      <c r="WUH361"/>
      <c r="WUI361"/>
      <c r="WUJ361"/>
      <c r="WUK361"/>
      <c r="WUL361"/>
      <c r="WUM361"/>
      <c r="WUN361"/>
      <c r="WUO361"/>
      <c r="WUP361"/>
      <c r="WUQ361"/>
      <c r="WUR361"/>
      <c r="WUS361"/>
      <c r="WUT361"/>
      <c r="WUU361"/>
      <c r="WUV361"/>
      <c r="WUW361"/>
      <c r="WUX361"/>
      <c r="WUY361"/>
      <c r="WUZ361"/>
      <c r="WVA361"/>
      <c r="WVB361"/>
      <c r="WVC361"/>
      <c r="WVD361"/>
      <c r="WVE361"/>
      <c r="WVF361"/>
      <c r="WVG361"/>
      <c r="WVH361"/>
      <c r="WVI361"/>
      <c r="WVJ361"/>
      <c r="WVK361"/>
      <c r="WVL361"/>
      <c r="WVM361"/>
      <c r="WVN361"/>
      <c r="WVO361"/>
      <c r="WVP361"/>
      <c r="WVQ361"/>
      <c r="WVR361"/>
      <c r="WVS361"/>
      <c r="WVT361"/>
      <c r="WVU361"/>
      <c r="WVV361"/>
      <c r="WVW361"/>
      <c r="WVX361"/>
      <c r="WVY361"/>
      <c r="WVZ361"/>
      <c r="WWA361"/>
      <c r="WWB361"/>
      <c r="WWC361"/>
      <c r="WWD361"/>
      <c r="WWE361"/>
      <c r="WWF361"/>
      <c r="WWG361"/>
      <c r="WWH361"/>
      <c r="WWI361"/>
      <c r="WWJ361"/>
      <c r="WWK361"/>
      <c r="WWL361"/>
      <c r="WWM361"/>
      <c r="WWN361"/>
      <c r="WWO361"/>
      <c r="WWP361"/>
      <c r="WWQ361"/>
      <c r="WWR361"/>
      <c r="WWS361"/>
      <c r="WWT361"/>
      <c r="WWU361"/>
      <c r="WWV361"/>
      <c r="WWW361"/>
      <c r="WWX361"/>
      <c r="WWY361"/>
      <c r="WWZ361"/>
      <c r="WXA361"/>
      <c r="WXB361"/>
      <c r="WXC361"/>
      <c r="WXD361"/>
      <c r="WXE361"/>
      <c r="WXF361"/>
      <c r="WXG361"/>
      <c r="WXH361"/>
      <c r="WXI361"/>
      <c r="WXJ361"/>
      <c r="WXK361"/>
      <c r="WXL361"/>
      <c r="WXM361"/>
      <c r="WXN361"/>
      <c r="WXO361"/>
      <c r="WXP361"/>
      <c r="WXQ361"/>
      <c r="WXR361"/>
      <c r="WXS361"/>
      <c r="WXT361"/>
      <c r="WXU361"/>
      <c r="WXV361"/>
      <c r="WXW361"/>
      <c r="WXX361"/>
      <c r="WXY361"/>
      <c r="WXZ361"/>
      <c r="WYA361"/>
      <c r="WYB361"/>
      <c r="WYC361"/>
      <c r="WYD361"/>
      <c r="WYE361"/>
      <c r="WYF361"/>
      <c r="WYG361"/>
      <c r="WYH361"/>
      <c r="WYI361"/>
      <c r="WYJ361"/>
      <c r="WYK361"/>
      <c r="WYL361"/>
      <c r="WYM361"/>
      <c r="WYN361"/>
      <c r="WYO361"/>
      <c r="WYP361"/>
      <c r="WYQ361"/>
      <c r="WYR361"/>
      <c r="WYS361"/>
      <c r="WYT361"/>
      <c r="WYU361"/>
      <c r="WYV361"/>
      <c r="WYW361"/>
      <c r="WYX361"/>
      <c r="WYY361"/>
      <c r="WYZ361"/>
      <c r="WZA361"/>
      <c r="WZB361"/>
      <c r="WZC361"/>
      <c r="WZD361"/>
      <c r="WZE361"/>
      <c r="WZF361"/>
      <c r="WZG361"/>
      <c r="WZH361"/>
      <c r="WZI361"/>
      <c r="WZJ361"/>
      <c r="WZK361"/>
      <c r="WZL361"/>
      <c r="WZM361"/>
      <c r="WZN361"/>
      <c r="WZO361"/>
      <c r="WZP361"/>
      <c r="WZQ361"/>
      <c r="WZR361"/>
      <c r="WZS361"/>
      <c r="WZT361"/>
      <c r="WZU361"/>
      <c r="WZV361"/>
      <c r="WZW361"/>
      <c r="WZX361"/>
      <c r="WZY361"/>
      <c r="WZZ361"/>
      <c r="XAA361"/>
      <c r="XAB361"/>
      <c r="XAC361"/>
      <c r="XAD361"/>
      <c r="XAE361"/>
      <c r="XAF361"/>
      <c r="XAG361"/>
      <c r="XAH361"/>
      <c r="XAI361"/>
      <c r="XAJ361"/>
      <c r="XAK361"/>
      <c r="XAL361"/>
      <c r="XAM361"/>
      <c r="XAN361"/>
      <c r="XAO361"/>
      <c r="XAP361"/>
      <c r="XAQ361"/>
      <c r="XAR361"/>
      <c r="XAS361"/>
      <c r="XAT361"/>
      <c r="XAU361"/>
      <c r="XAV361"/>
      <c r="XAW361"/>
      <c r="XAX361"/>
      <c r="XAY361"/>
      <c r="XAZ361"/>
      <c r="XBA361"/>
      <c r="XBB361" s="30"/>
      <c r="XBC361"/>
      <c r="XBD361"/>
      <c r="XBE361"/>
    </row>
    <row r="362" spans="1:16281" s="33" customFormat="1" x14ac:dyDescent="0.3">
      <c r="A362">
        <v>534</v>
      </c>
      <c r="B362">
        <v>1</v>
      </c>
      <c r="C362" s="165" t="s">
        <v>1555</v>
      </c>
      <c r="D362" t="s">
        <v>801</v>
      </c>
      <c r="E362" t="s">
        <v>1114</v>
      </c>
      <c r="F362">
        <v>10004317</v>
      </c>
      <c r="G362" s="32" t="s">
        <v>196</v>
      </c>
      <c r="H362" t="s">
        <v>299</v>
      </c>
      <c r="I362" t="s">
        <v>226</v>
      </c>
      <c r="J362">
        <v>1</v>
      </c>
      <c r="K362">
        <v>0</v>
      </c>
      <c r="L362">
        <v>0</v>
      </c>
      <c r="M362">
        <v>0.14596999999999999</v>
      </c>
      <c r="N362" t="s">
        <v>135</v>
      </c>
      <c r="O362" t="s">
        <v>136</v>
      </c>
      <c r="P362"/>
      <c r="Q362"/>
      <c r="R362"/>
      <c r="S362" t="s">
        <v>140</v>
      </c>
      <c r="T362"/>
      <c r="U362"/>
      <c r="V362" t="s">
        <v>229</v>
      </c>
      <c r="W362" t="s">
        <v>1556</v>
      </c>
      <c r="X362" t="s">
        <v>1557</v>
      </c>
      <c r="Y362" t="s">
        <v>1227</v>
      </c>
      <c r="Z362"/>
      <c r="AA362" t="s">
        <v>145</v>
      </c>
      <c r="AB362" t="s">
        <v>146</v>
      </c>
      <c r="AC362" s="119">
        <v>364183</v>
      </c>
      <c r="AD362">
        <v>364183</v>
      </c>
      <c r="AE362">
        <v>364183</v>
      </c>
      <c r="AF362">
        <v>0</v>
      </c>
      <c r="AG362">
        <v>364183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 s="32">
        <v>0</v>
      </c>
      <c r="AO362">
        <v>0</v>
      </c>
      <c r="AP362">
        <v>0</v>
      </c>
      <c r="AQ362">
        <v>0</v>
      </c>
      <c r="AR362">
        <v>0</v>
      </c>
      <c r="AS362">
        <v>1</v>
      </c>
      <c r="AT362">
        <v>1976</v>
      </c>
      <c r="AU362"/>
      <c r="AV362">
        <v>687</v>
      </c>
      <c r="AW362">
        <v>687</v>
      </c>
      <c r="AX362">
        <v>1</v>
      </c>
      <c r="AY362">
        <v>1</v>
      </c>
      <c r="AZ362">
        <v>1</v>
      </c>
      <c r="BA362"/>
      <c r="BB362"/>
      <c r="BC362" t="s">
        <v>233</v>
      </c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 t="s">
        <v>1558</v>
      </c>
      <c r="BT362"/>
      <c r="BU362"/>
      <c r="BV362" t="s">
        <v>1559</v>
      </c>
      <c r="BW362"/>
      <c r="BX362" t="s">
        <v>1560</v>
      </c>
      <c r="BY362" t="s">
        <v>444</v>
      </c>
      <c r="BZ362" t="s">
        <v>1561</v>
      </c>
      <c r="CA362"/>
      <c r="CB362" s="27">
        <v>37417</v>
      </c>
      <c r="CC362">
        <v>495000</v>
      </c>
      <c r="CD362" t="s">
        <v>210</v>
      </c>
      <c r="CE362" t="s">
        <v>151</v>
      </c>
      <c r="CF362" t="s">
        <v>383</v>
      </c>
      <c r="CG362" t="s">
        <v>1562</v>
      </c>
      <c r="CH362" s="27">
        <v>36245</v>
      </c>
      <c r="CI362">
        <v>295000</v>
      </c>
      <c r="CJ362" t="s">
        <v>210</v>
      </c>
      <c r="CK362" t="s">
        <v>151</v>
      </c>
      <c r="CL362" t="s">
        <v>151</v>
      </c>
      <c r="CM362" t="s">
        <v>1563</v>
      </c>
      <c r="CN362" s="27">
        <v>29618</v>
      </c>
      <c r="CO362">
        <v>105000</v>
      </c>
      <c r="CP362" t="s">
        <v>210</v>
      </c>
      <c r="CQ362" t="s">
        <v>151</v>
      </c>
      <c r="CR362" t="s">
        <v>151</v>
      </c>
      <c r="CS362" t="s">
        <v>1564</v>
      </c>
      <c r="CT362" s="27">
        <v>28126</v>
      </c>
      <c r="CU362">
        <v>52900</v>
      </c>
      <c r="CV362" t="s">
        <v>210</v>
      </c>
      <c r="CW362" t="s">
        <v>151</v>
      </c>
      <c r="CX362" t="s">
        <v>151</v>
      </c>
      <c r="CY362" t="s">
        <v>1565</v>
      </c>
      <c r="CZ362" t="s">
        <v>1566</v>
      </c>
      <c r="DA362" t="s">
        <v>154</v>
      </c>
      <c r="DB362" t="s">
        <v>242</v>
      </c>
      <c r="DC362"/>
      <c r="DD362"/>
      <c r="DE362">
        <v>1</v>
      </c>
      <c r="DF362">
        <v>1978</v>
      </c>
      <c r="DG362" t="s">
        <v>1567</v>
      </c>
      <c r="DH362">
        <v>2</v>
      </c>
      <c r="DI362" s="128" t="s">
        <v>696</v>
      </c>
      <c r="DJ3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62" s="130">
        <f>Table13[[#This Row],[JUST]]*Table13[[#This Row],[Storm Millage]]/1000</f>
        <v>2784.363076379861</v>
      </c>
      <c r="DL3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62" s="136">
        <f>Table13[[#This Row],[JUST]]*Table13[[#This Row],[Recreational Millage]]/1000</f>
        <v>2987.0793560820021</v>
      </c>
      <c r="DN362" s="137">
        <f>Table13[[#This Row],[Recreational Assessment]]+Table13[[#This Row],[Storm Assessment]]</f>
        <v>5771.4424324618631</v>
      </c>
      <c r="DO362" s="145" t="e">
        <f>Methodology!#REF!</f>
        <v>#REF!</v>
      </c>
      <c r="DP362" s="146" t="e">
        <f>(Table13[[#This Row],[JUST]]*Table13[[#This Row],[Ad Valorem Recreational Millage]])/1000</f>
        <v>#REF!</v>
      </c>
    </row>
    <row r="363" spans="1:16281" x14ac:dyDescent="0.3">
      <c r="A363">
        <v>47</v>
      </c>
      <c r="B363">
        <v>1</v>
      </c>
      <c r="C363" s="165" t="s">
        <v>1568</v>
      </c>
      <c r="D363" t="s">
        <v>801</v>
      </c>
      <c r="E363" t="s">
        <v>1121</v>
      </c>
      <c r="F363">
        <v>10004318</v>
      </c>
      <c r="G363" s="32" t="s">
        <v>196</v>
      </c>
      <c r="H363" t="s">
        <v>299</v>
      </c>
      <c r="I363" t="s">
        <v>226</v>
      </c>
      <c r="J363">
        <v>1</v>
      </c>
      <c r="K363">
        <v>0</v>
      </c>
      <c r="L363">
        <v>0</v>
      </c>
      <c r="M363">
        <v>0.14596999999999999</v>
      </c>
      <c r="N363" t="s">
        <v>135</v>
      </c>
      <c r="O363" t="s">
        <v>136</v>
      </c>
      <c r="S363" t="s">
        <v>140</v>
      </c>
      <c r="V363" t="s">
        <v>229</v>
      </c>
      <c r="W363" t="s">
        <v>1569</v>
      </c>
      <c r="X363" t="s">
        <v>1570</v>
      </c>
      <c r="Y363" t="s">
        <v>1227</v>
      </c>
      <c r="AA363" t="s">
        <v>145</v>
      </c>
      <c r="AB363" t="s">
        <v>146</v>
      </c>
      <c r="AC363" s="119">
        <v>364183</v>
      </c>
      <c r="AD363">
        <v>364183</v>
      </c>
      <c r="AE363">
        <v>364183</v>
      </c>
      <c r="AF363">
        <v>0</v>
      </c>
      <c r="AG363">
        <v>364183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 s="32">
        <v>0</v>
      </c>
      <c r="AO363">
        <v>0</v>
      </c>
      <c r="AP363">
        <v>0</v>
      </c>
      <c r="AQ363">
        <v>0</v>
      </c>
      <c r="AR363">
        <v>0</v>
      </c>
      <c r="AS363">
        <v>1</v>
      </c>
      <c r="AT363">
        <v>1976</v>
      </c>
      <c r="AV363">
        <v>687</v>
      </c>
      <c r="AW363">
        <v>687</v>
      </c>
      <c r="AX363">
        <v>1</v>
      </c>
      <c r="AY363">
        <v>1</v>
      </c>
      <c r="AZ363">
        <v>1</v>
      </c>
      <c r="BC363" t="s">
        <v>233</v>
      </c>
      <c r="BS363" t="s">
        <v>1571</v>
      </c>
      <c r="BV363" t="s">
        <v>1572</v>
      </c>
      <c r="BX363" t="s">
        <v>1573</v>
      </c>
      <c r="BY363" t="s">
        <v>194</v>
      </c>
      <c r="BZ363" t="s">
        <v>1574</v>
      </c>
      <c r="CB363" s="27">
        <v>33756</v>
      </c>
      <c r="CC363">
        <v>210500</v>
      </c>
      <c r="CD363" t="s">
        <v>210</v>
      </c>
      <c r="CE363" t="s">
        <v>151</v>
      </c>
      <c r="CF363" t="s">
        <v>151</v>
      </c>
      <c r="CG363" t="s">
        <v>1575</v>
      </c>
      <c r="CH363" s="27">
        <v>32264</v>
      </c>
      <c r="CI363">
        <v>175000</v>
      </c>
      <c r="CJ363" t="s">
        <v>210</v>
      </c>
      <c r="CK363" t="s">
        <v>151</v>
      </c>
      <c r="CL363" t="s">
        <v>151</v>
      </c>
      <c r="CM363" t="s">
        <v>1576</v>
      </c>
      <c r="CZ363" t="s">
        <v>1577</v>
      </c>
      <c r="DA363" t="s">
        <v>154</v>
      </c>
      <c r="DB363" t="s">
        <v>242</v>
      </c>
      <c r="DE363">
        <v>1</v>
      </c>
      <c r="DF363">
        <v>1978</v>
      </c>
      <c r="DG363" t="s">
        <v>1578</v>
      </c>
      <c r="DH363">
        <v>2</v>
      </c>
      <c r="DI363" s="128" t="s">
        <v>696</v>
      </c>
      <c r="DJ3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63" s="130">
        <f>Table13[[#This Row],[JUST]]*Table13[[#This Row],[Storm Millage]]/1000</f>
        <v>2784.363076379861</v>
      </c>
      <c r="DL3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63" s="136">
        <f>Table13[[#This Row],[JUST]]*Table13[[#This Row],[Recreational Millage]]/1000</f>
        <v>2987.0793560820021</v>
      </c>
      <c r="DN363" s="137">
        <f>Table13[[#This Row],[Recreational Assessment]]+Table13[[#This Row],[Storm Assessment]]</f>
        <v>5771.4424324618631</v>
      </c>
      <c r="DO363" s="145" t="e">
        <f>Methodology!#REF!</f>
        <v>#REF!</v>
      </c>
      <c r="DP363" s="146" t="e">
        <f>(Table13[[#This Row],[JUST]]*Table13[[#This Row],[Ad Valorem Recreational Millage]])/1000</f>
        <v>#REF!</v>
      </c>
    </row>
    <row r="364" spans="1:16281" x14ac:dyDescent="0.3">
      <c r="A364">
        <v>127</v>
      </c>
      <c r="B364">
        <v>1</v>
      </c>
      <c r="C364" s="165" t="s">
        <v>1601</v>
      </c>
      <c r="D364" t="s">
        <v>801</v>
      </c>
      <c r="E364" t="s">
        <v>1292</v>
      </c>
      <c r="F364">
        <v>10004321</v>
      </c>
      <c r="G364" s="32" t="s">
        <v>196</v>
      </c>
      <c r="H364" t="s">
        <v>299</v>
      </c>
      <c r="I364" t="s">
        <v>226</v>
      </c>
      <c r="J364">
        <v>1</v>
      </c>
      <c r="K364">
        <v>0</v>
      </c>
      <c r="L364">
        <v>0</v>
      </c>
      <c r="M364">
        <v>0.14596999999999999</v>
      </c>
      <c r="N364" t="s">
        <v>135</v>
      </c>
      <c r="O364" t="s">
        <v>136</v>
      </c>
      <c r="S364" t="s">
        <v>140</v>
      </c>
      <c r="V364" t="s">
        <v>229</v>
      </c>
      <c r="W364" t="s">
        <v>1602</v>
      </c>
      <c r="X364" t="s">
        <v>1603</v>
      </c>
      <c r="Y364" t="s">
        <v>1227</v>
      </c>
      <c r="AA364" t="s">
        <v>145</v>
      </c>
      <c r="AB364" t="s">
        <v>146</v>
      </c>
      <c r="AC364" s="119">
        <v>364183</v>
      </c>
      <c r="AD364">
        <v>364183</v>
      </c>
      <c r="AE364">
        <v>364183</v>
      </c>
      <c r="AF364">
        <v>0</v>
      </c>
      <c r="AG364">
        <v>364183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 s="32">
        <v>0</v>
      </c>
      <c r="AO364">
        <v>0</v>
      </c>
      <c r="AP364">
        <v>0</v>
      </c>
      <c r="AQ364">
        <v>0</v>
      </c>
      <c r="AR364">
        <v>0</v>
      </c>
      <c r="AS364">
        <v>1</v>
      </c>
      <c r="AT364">
        <v>1976</v>
      </c>
      <c r="AV364">
        <v>687</v>
      </c>
      <c r="AW364">
        <v>687</v>
      </c>
      <c r="AX364">
        <v>1</v>
      </c>
      <c r="AY364">
        <v>1</v>
      </c>
      <c r="AZ364">
        <v>1</v>
      </c>
      <c r="BC364" t="s">
        <v>233</v>
      </c>
      <c r="BS364" t="s">
        <v>1604</v>
      </c>
      <c r="BV364" t="s">
        <v>1605</v>
      </c>
      <c r="BX364" t="s">
        <v>1606</v>
      </c>
      <c r="BY364" t="s">
        <v>149</v>
      </c>
      <c r="BZ364" t="s">
        <v>1607</v>
      </c>
      <c r="CB364" s="27">
        <v>41222</v>
      </c>
      <c r="CC364">
        <v>380000</v>
      </c>
      <c r="CD364" t="s">
        <v>210</v>
      </c>
      <c r="CE364" t="s">
        <v>181</v>
      </c>
      <c r="CF364" t="s">
        <v>181</v>
      </c>
      <c r="CG364" t="s">
        <v>1608</v>
      </c>
      <c r="CH364" s="27">
        <v>32813</v>
      </c>
      <c r="CI364">
        <v>170000</v>
      </c>
      <c r="CJ364" t="s">
        <v>210</v>
      </c>
      <c r="CK364" t="s">
        <v>151</v>
      </c>
      <c r="CL364" t="s">
        <v>151</v>
      </c>
      <c r="CM364" t="s">
        <v>1609</v>
      </c>
      <c r="CN364" s="27">
        <v>28946</v>
      </c>
      <c r="CO364">
        <v>93000</v>
      </c>
      <c r="CP364" t="s">
        <v>210</v>
      </c>
      <c r="CQ364" t="s">
        <v>151</v>
      </c>
      <c r="CR364" t="s">
        <v>151</v>
      </c>
      <c r="CS364" t="s">
        <v>1610</v>
      </c>
      <c r="CZ364" t="s">
        <v>1611</v>
      </c>
      <c r="DA364" t="s">
        <v>154</v>
      </c>
      <c r="DB364" t="s">
        <v>242</v>
      </c>
      <c r="DE364">
        <v>1</v>
      </c>
      <c r="DF364">
        <v>1978</v>
      </c>
      <c r="DG364" t="s">
        <v>1612</v>
      </c>
      <c r="DH364">
        <v>2</v>
      </c>
      <c r="DI364" s="128" t="s">
        <v>696</v>
      </c>
      <c r="DJ36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64" s="130">
        <f>Table13[[#This Row],[JUST]]*Table13[[#This Row],[Storm Millage]]/1000</f>
        <v>2784.363076379861</v>
      </c>
      <c r="DL36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64" s="136">
        <f>Table13[[#This Row],[JUST]]*Table13[[#This Row],[Recreational Millage]]/1000</f>
        <v>2987.0793560820021</v>
      </c>
      <c r="DN364" s="137">
        <f>Table13[[#This Row],[Recreational Assessment]]+Table13[[#This Row],[Storm Assessment]]</f>
        <v>5771.4424324618631</v>
      </c>
      <c r="DO364" s="145" t="e">
        <f>Methodology!#REF!</f>
        <v>#REF!</v>
      </c>
      <c r="DP364" s="146" t="e">
        <f>(Table13[[#This Row],[JUST]]*Table13[[#This Row],[Ad Valorem Recreational Millage]])/1000</f>
        <v>#REF!</v>
      </c>
    </row>
    <row r="365" spans="1:16281" x14ac:dyDescent="0.3">
      <c r="A365">
        <v>429</v>
      </c>
      <c r="B365">
        <v>1</v>
      </c>
      <c r="C365" s="165" t="s">
        <v>1613</v>
      </c>
      <c r="D365" t="s">
        <v>801</v>
      </c>
      <c r="E365" t="s">
        <v>1304</v>
      </c>
      <c r="F365">
        <v>10004322</v>
      </c>
      <c r="G365" s="32" t="s">
        <v>196</v>
      </c>
      <c r="H365" t="s">
        <v>299</v>
      </c>
      <c r="I365" t="s">
        <v>226</v>
      </c>
      <c r="J365">
        <v>1</v>
      </c>
      <c r="K365">
        <v>0</v>
      </c>
      <c r="L365">
        <v>0</v>
      </c>
      <c r="M365">
        <v>0.14596999999999999</v>
      </c>
      <c r="N365" t="s">
        <v>135</v>
      </c>
      <c r="O365" t="s">
        <v>136</v>
      </c>
      <c r="S365" t="s">
        <v>140</v>
      </c>
      <c r="V365" t="s">
        <v>229</v>
      </c>
      <c r="W365" t="s">
        <v>1614</v>
      </c>
      <c r="X365" t="s">
        <v>1615</v>
      </c>
      <c r="Y365" t="s">
        <v>1227</v>
      </c>
      <c r="AA365" t="s">
        <v>145</v>
      </c>
      <c r="AB365" t="s">
        <v>146</v>
      </c>
      <c r="AC365" s="119">
        <v>364183</v>
      </c>
      <c r="AD365">
        <v>364183</v>
      </c>
      <c r="AE365">
        <v>364183</v>
      </c>
      <c r="AF365">
        <v>0</v>
      </c>
      <c r="AG365">
        <v>364183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 s="32">
        <v>0</v>
      </c>
      <c r="AO365">
        <v>0</v>
      </c>
      <c r="AP365">
        <v>0</v>
      </c>
      <c r="AQ365">
        <v>0</v>
      </c>
      <c r="AR365">
        <v>0</v>
      </c>
      <c r="AS365">
        <v>1</v>
      </c>
      <c r="AT365">
        <v>1976</v>
      </c>
      <c r="AV365">
        <v>687</v>
      </c>
      <c r="AW365">
        <v>687</v>
      </c>
      <c r="AX365">
        <v>1</v>
      </c>
      <c r="AY365">
        <v>1</v>
      </c>
      <c r="AZ365">
        <v>1</v>
      </c>
      <c r="BC365" t="s">
        <v>233</v>
      </c>
      <c r="BS365" t="s">
        <v>1616</v>
      </c>
      <c r="BT365" t="s">
        <v>1617</v>
      </c>
      <c r="BV365" t="s">
        <v>1618</v>
      </c>
      <c r="BX365" t="s">
        <v>1619</v>
      </c>
      <c r="BY365" t="s">
        <v>149</v>
      </c>
      <c r="BZ365" t="s">
        <v>1620</v>
      </c>
      <c r="CB365" s="27">
        <v>30864</v>
      </c>
      <c r="CC365">
        <v>169000</v>
      </c>
      <c r="CD365" t="s">
        <v>210</v>
      </c>
      <c r="CE365" t="s">
        <v>151</v>
      </c>
      <c r="CF365" t="s">
        <v>151</v>
      </c>
      <c r="CG365" t="s">
        <v>1621</v>
      </c>
      <c r="CZ365" t="s">
        <v>1622</v>
      </c>
      <c r="DA365" t="s">
        <v>154</v>
      </c>
      <c r="DB365" t="s">
        <v>242</v>
      </c>
      <c r="DE365">
        <v>1</v>
      </c>
      <c r="DF365">
        <v>1978</v>
      </c>
      <c r="DG365" t="s">
        <v>1623</v>
      </c>
      <c r="DH365">
        <v>2</v>
      </c>
      <c r="DI365" s="128" t="s">
        <v>696</v>
      </c>
      <c r="DJ36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65" s="130">
        <f>Table13[[#This Row],[JUST]]*Table13[[#This Row],[Storm Millage]]/1000</f>
        <v>2784.363076379861</v>
      </c>
      <c r="DL36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65" s="136">
        <f>Table13[[#This Row],[JUST]]*Table13[[#This Row],[Recreational Millage]]/1000</f>
        <v>2987.0793560820021</v>
      </c>
      <c r="DN365" s="137">
        <f>Table13[[#This Row],[Recreational Assessment]]+Table13[[#This Row],[Storm Assessment]]</f>
        <v>5771.4424324618631</v>
      </c>
      <c r="DO365" s="145" t="e">
        <f>Methodology!#REF!</f>
        <v>#REF!</v>
      </c>
      <c r="DP365" s="146" t="e">
        <f>(Table13[[#This Row],[JUST]]*Table13[[#This Row],[Ad Valorem Recreational Millage]])/1000</f>
        <v>#REF!</v>
      </c>
    </row>
    <row r="366" spans="1:16281" x14ac:dyDescent="0.3">
      <c r="A366">
        <v>142</v>
      </c>
      <c r="B366">
        <v>1</v>
      </c>
      <c r="C366" s="165" t="s">
        <v>1754</v>
      </c>
      <c r="D366" t="s">
        <v>854</v>
      </c>
      <c r="E366" t="s">
        <v>1114</v>
      </c>
      <c r="F366">
        <v>10004334</v>
      </c>
      <c r="G366" s="32" t="s">
        <v>196</v>
      </c>
      <c r="H366" t="s">
        <v>299</v>
      </c>
      <c r="I366" t="s">
        <v>778</v>
      </c>
      <c r="J366">
        <v>0</v>
      </c>
      <c r="K366">
        <v>0</v>
      </c>
      <c r="L366">
        <v>0</v>
      </c>
      <c r="M366">
        <v>0.15836</v>
      </c>
      <c r="N366" t="s">
        <v>135</v>
      </c>
      <c r="O366" t="s">
        <v>136</v>
      </c>
      <c r="S366" t="s">
        <v>140</v>
      </c>
      <c r="V366" t="s">
        <v>229</v>
      </c>
      <c r="W366" t="s">
        <v>1755</v>
      </c>
      <c r="X366" t="s">
        <v>1756</v>
      </c>
      <c r="Y366" t="s">
        <v>1743</v>
      </c>
      <c r="AA366" t="s">
        <v>145</v>
      </c>
      <c r="AB366" t="s">
        <v>146</v>
      </c>
      <c r="AC366" s="119">
        <v>364183</v>
      </c>
      <c r="AD366">
        <v>364183</v>
      </c>
      <c r="AE366">
        <v>364183</v>
      </c>
      <c r="AF366">
        <v>0</v>
      </c>
      <c r="AG366">
        <v>364183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 s="32">
        <v>0</v>
      </c>
      <c r="AO366">
        <v>0</v>
      </c>
      <c r="AP366">
        <v>0</v>
      </c>
      <c r="AQ366">
        <v>0</v>
      </c>
      <c r="AR366">
        <v>0</v>
      </c>
      <c r="AS366">
        <v>1</v>
      </c>
      <c r="AT366">
        <v>1978</v>
      </c>
      <c r="AV366">
        <v>687</v>
      </c>
      <c r="AW366">
        <v>687</v>
      </c>
      <c r="AX366">
        <v>2</v>
      </c>
      <c r="AY366">
        <v>1</v>
      </c>
      <c r="AZ366">
        <v>1</v>
      </c>
      <c r="BC366" t="s">
        <v>233</v>
      </c>
      <c r="BS366" t="s">
        <v>1757</v>
      </c>
      <c r="BT366" t="s">
        <v>1758</v>
      </c>
      <c r="BV366" t="s">
        <v>1759</v>
      </c>
      <c r="BX366" t="s">
        <v>1760</v>
      </c>
      <c r="BY366" t="s">
        <v>331</v>
      </c>
      <c r="BZ366" t="s">
        <v>1761</v>
      </c>
      <c r="CB366" s="27">
        <v>34700</v>
      </c>
      <c r="CC366">
        <v>305000</v>
      </c>
      <c r="CD366" t="s">
        <v>210</v>
      </c>
      <c r="CE366" t="s">
        <v>151</v>
      </c>
      <c r="CF366" t="s">
        <v>151</v>
      </c>
      <c r="CG366" t="s">
        <v>1762</v>
      </c>
      <c r="CH366" s="27">
        <v>28399</v>
      </c>
      <c r="CI366">
        <v>54900</v>
      </c>
      <c r="CJ366" t="s">
        <v>210</v>
      </c>
      <c r="CK366" t="s">
        <v>151</v>
      </c>
      <c r="CL366" t="s">
        <v>151</v>
      </c>
      <c r="CM366" t="s">
        <v>1763</v>
      </c>
      <c r="CZ366" t="s">
        <v>1764</v>
      </c>
      <c r="DA366" t="s">
        <v>154</v>
      </c>
      <c r="DB366" t="s">
        <v>242</v>
      </c>
      <c r="DE366">
        <v>1</v>
      </c>
      <c r="DF366">
        <v>1978</v>
      </c>
      <c r="DG366" t="s">
        <v>1765</v>
      </c>
      <c r="DH366">
        <v>2</v>
      </c>
      <c r="DI366" s="128" t="s">
        <v>696</v>
      </c>
      <c r="DJ3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66" s="130">
        <f>Table13[[#This Row],[JUST]]*Table13[[#This Row],[Storm Millage]]/1000</f>
        <v>2784.363076379861</v>
      </c>
      <c r="DL3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66" s="136">
        <f>Table13[[#This Row],[JUST]]*Table13[[#This Row],[Recreational Millage]]/1000</f>
        <v>2987.0793560820021</v>
      </c>
      <c r="DN366" s="137">
        <f>Table13[[#This Row],[Recreational Assessment]]+Table13[[#This Row],[Storm Assessment]]</f>
        <v>5771.4424324618631</v>
      </c>
      <c r="DO366" s="145" t="e">
        <f>Methodology!#REF!</f>
        <v>#REF!</v>
      </c>
      <c r="DP366" s="146" t="e">
        <f>(Table13[[#This Row],[JUST]]*Table13[[#This Row],[Ad Valorem Recreational Millage]])/1000</f>
        <v>#REF!</v>
      </c>
    </row>
    <row r="367" spans="1:16281" x14ac:dyDescent="0.3">
      <c r="A367">
        <v>420</v>
      </c>
      <c r="B367">
        <v>1</v>
      </c>
      <c r="C367" s="165" t="s">
        <v>1766</v>
      </c>
      <c r="D367" t="s">
        <v>854</v>
      </c>
      <c r="E367" t="s">
        <v>1121</v>
      </c>
      <c r="F367">
        <v>10004335</v>
      </c>
      <c r="G367" s="32" t="s">
        <v>196</v>
      </c>
      <c r="H367" t="s">
        <v>299</v>
      </c>
      <c r="I367" t="s">
        <v>778</v>
      </c>
      <c r="J367">
        <v>0</v>
      </c>
      <c r="K367">
        <v>0</v>
      </c>
      <c r="L367">
        <v>0</v>
      </c>
      <c r="M367">
        <v>0.15836</v>
      </c>
      <c r="N367" t="s">
        <v>135</v>
      </c>
      <c r="O367" t="s">
        <v>136</v>
      </c>
      <c r="S367" t="s">
        <v>140</v>
      </c>
      <c r="V367" t="s">
        <v>229</v>
      </c>
      <c r="W367" t="s">
        <v>1767</v>
      </c>
      <c r="X367" t="s">
        <v>1768</v>
      </c>
      <c r="Y367" t="s">
        <v>1743</v>
      </c>
      <c r="AA367" t="s">
        <v>145</v>
      </c>
      <c r="AB367" t="s">
        <v>146</v>
      </c>
      <c r="AC367" s="119">
        <v>364183</v>
      </c>
      <c r="AD367">
        <v>364183</v>
      </c>
      <c r="AE367">
        <v>364183</v>
      </c>
      <c r="AF367">
        <v>0</v>
      </c>
      <c r="AG367">
        <v>364183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 s="32">
        <v>0</v>
      </c>
      <c r="AO367">
        <v>0</v>
      </c>
      <c r="AP367">
        <v>0</v>
      </c>
      <c r="AQ367">
        <v>0</v>
      </c>
      <c r="AR367">
        <v>0</v>
      </c>
      <c r="AS367">
        <v>1</v>
      </c>
      <c r="AT367">
        <v>1978</v>
      </c>
      <c r="AV367">
        <v>687</v>
      </c>
      <c r="AW367">
        <v>687</v>
      </c>
      <c r="AX367">
        <v>2</v>
      </c>
      <c r="AY367">
        <v>1</v>
      </c>
      <c r="AZ367">
        <v>1</v>
      </c>
      <c r="BC367" t="s">
        <v>233</v>
      </c>
      <c r="BS367" t="s">
        <v>1769</v>
      </c>
      <c r="BV367" t="s">
        <v>1770</v>
      </c>
      <c r="BX367" t="s">
        <v>1771</v>
      </c>
      <c r="BY367" t="s">
        <v>785</v>
      </c>
      <c r="BZ367" t="s">
        <v>1772</v>
      </c>
      <c r="CB367" s="27">
        <v>33117</v>
      </c>
      <c r="CC367">
        <v>173000</v>
      </c>
      <c r="CD367" t="s">
        <v>210</v>
      </c>
      <c r="CE367" t="s">
        <v>151</v>
      </c>
      <c r="CF367" t="s">
        <v>151</v>
      </c>
      <c r="CG367" t="s">
        <v>1773</v>
      </c>
      <c r="CH367" s="27">
        <v>31837</v>
      </c>
      <c r="CI367">
        <v>140000</v>
      </c>
      <c r="CJ367" t="s">
        <v>210</v>
      </c>
      <c r="CK367" t="s">
        <v>181</v>
      </c>
      <c r="CL367" t="s">
        <v>181</v>
      </c>
      <c r="CM367" t="s">
        <v>1774</v>
      </c>
      <c r="CZ367" t="s">
        <v>1775</v>
      </c>
      <c r="DA367" t="s">
        <v>154</v>
      </c>
      <c r="DB367" t="s">
        <v>242</v>
      </c>
      <c r="DE367">
        <v>1</v>
      </c>
      <c r="DF367">
        <v>1978</v>
      </c>
      <c r="DG367" t="s">
        <v>1776</v>
      </c>
      <c r="DH367">
        <v>2</v>
      </c>
      <c r="DI367" s="128" t="s">
        <v>696</v>
      </c>
      <c r="DJ3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67" s="130">
        <f>Table13[[#This Row],[JUST]]*Table13[[#This Row],[Storm Millage]]/1000</f>
        <v>2784.363076379861</v>
      </c>
      <c r="DL3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67" s="136">
        <f>Table13[[#This Row],[JUST]]*Table13[[#This Row],[Recreational Millage]]/1000</f>
        <v>2987.0793560820021</v>
      </c>
      <c r="DN367" s="137">
        <f>Table13[[#This Row],[Recreational Assessment]]+Table13[[#This Row],[Storm Assessment]]</f>
        <v>5771.4424324618631</v>
      </c>
      <c r="DO367" s="145" t="e">
        <f>Methodology!#REF!</f>
        <v>#REF!</v>
      </c>
      <c r="DP367" s="146" t="e">
        <f>(Table13[[#This Row],[JUST]]*Table13[[#This Row],[Ad Valorem Recreational Millage]])/1000</f>
        <v>#REF!</v>
      </c>
    </row>
    <row r="368" spans="1:16281" x14ac:dyDescent="0.3">
      <c r="A368">
        <v>323</v>
      </c>
      <c r="B368">
        <v>1</v>
      </c>
      <c r="C368" s="165" t="s">
        <v>1800</v>
      </c>
      <c r="D368" t="s">
        <v>854</v>
      </c>
      <c r="E368" t="s">
        <v>1292</v>
      </c>
      <c r="F368">
        <v>10004338</v>
      </c>
      <c r="G368" s="32" t="s">
        <v>196</v>
      </c>
      <c r="H368" t="s">
        <v>299</v>
      </c>
      <c r="I368" t="s">
        <v>778</v>
      </c>
      <c r="J368">
        <v>0</v>
      </c>
      <c r="K368">
        <v>0</v>
      </c>
      <c r="L368">
        <v>0</v>
      </c>
      <c r="M368">
        <v>0.15836</v>
      </c>
      <c r="N368" t="s">
        <v>135</v>
      </c>
      <c r="O368" t="s">
        <v>136</v>
      </c>
      <c r="P368" t="s">
        <v>137</v>
      </c>
      <c r="Q368" t="s">
        <v>138</v>
      </c>
      <c r="S368" t="s">
        <v>140</v>
      </c>
      <c r="V368" t="s">
        <v>229</v>
      </c>
      <c r="W368" t="s">
        <v>1801</v>
      </c>
      <c r="X368" t="s">
        <v>1802</v>
      </c>
      <c r="Y368" t="s">
        <v>1743</v>
      </c>
      <c r="AA368" t="s">
        <v>145</v>
      </c>
      <c r="AB368" t="s">
        <v>146</v>
      </c>
      <c r="AC368" s="119">
        <v>364183</v>
      </c>
      <c r="AD368">
        <v>364183</v>
      </c>
      <c r="AE368">
        <v>364183</v>
      </c>
      <c r="AF368">
        <v>0</v>
      </c>
      <c r="AG368">
        <v>364183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 s="32">
        <v>0</v>
      </c>
      <c r="AO368">
        <v>0</v>
      </c>
      <c r="AP368">
        <v>0</v>
      </c>
      <c r="AQ368">
        <v>0</v>
      </c>
      <c r="AR368">
        <v>0</v>
      </c>
      <c r="AS368">
        <v>1</v>
      </c>
      <c r="AT368">
        <v>1978</v>
      </c>
      <c r="AV368">
        <v>687</v>
      </c>
      <c r="AW368">
        <v>687</v>
      </c>
      <c r="AX368">
        <v>2</v>
      </c>
      <c r="AY368">
        <v>1</v>
      </c>
      <c r="AZ368">
        <v>1</v>
      </c>
      <c r="BC368" t="s">
        <v>233</v>
      </c>
      <c r="BS368" t="s">
        <v>1265</v>
      </c>
      <c r="BV368" t="s">
        <v>1266</v>
      </c>
      <c r="BX368" t="s">
        <v>1267</v>
      </c>
      <c r="BY368" t="s">
        <v>331</v>
      </c>
      <c r="BZ368" t="s">
        <v>1268</v>
      </c>
      <c r="CB368" s="27">
        <v>43815</v>
      </c>
      <c r="CC368">
        <v>816623</v>
      </c>
      <c r="CD368" t="s">
        <v>210</v>
      </c>
      <c r="CE368" t="s">
        <v>1269</v>
      </c>
      <c r="CF368" t="s">
        <v>1269</v>
      </c>
      <c r="CG368" t="s">
        <v>1270</v>
      </c>
      <c r="CH368" s="27">
        <v>43763</v>
      </c>
      <c r="CI368">
        <v>483500</v>
      </c>
      <c r="CJ368" t="s">
        <v>210</v>
      </c>
      <c r="CK368" t="s">
        <v>181</v>
      </c>
      <c r="CL368" t="s">
        <v>181</v>
      </c>
      <c r="CM368" t="s">
        <v>1803</v>
      </c>
      <c r="CN368" s="27">
        <v>30103</v>
      </c>
      <c r="CO368">
        <v>165000</v>
      </c>
      <c r="CP368" t="s">
        <v>210</v>
      </c>
      <c r="CQ368" t="s">
        <v>151</v>
      </c>
      <c r="CR368" t="s">
        <v>151</v>
      </c>
      <c r="CS368" t="s">
        <v>1804</v>
      </c>
      <c r="CT368" s="27">
        <v>28399</v>
      </c>
      <c r="CU368">
        <v>54900</v>
      </c>
      <c r="CV368" t="s">
        <v>210</v>
      </c>
      <c r="CW368" t="s">
        <v>151</v>
      </c>
      <c r="CX368" t="s">
        <v>151</v>
      </c>
      <c r="CY368" t="s">
        <v>1805</v>
      </c>
      <c r="CZ368" t="s">
        <v>1806</v>
      </c>
      <c r="DA368" t="s">
        <v>154</v>
      </c>
      <c r="DB368" t="s">
        <v>242</v>
      </c>
      <c r="DE368">
        <v>1</v>
      </c>
      <c r="DF368">
        <v>1978</v>
      </c>
      <c r="DG368" t="s">
        <v>1807</v>
      </c>
      <c r="DH368">
        <v>2</v>
      </c>
      <c r="DI368" s="128" t="s">
        <v>696</v>
      </c>
      <c r="DJ3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68" s="130">
        <f>Table13[[#This Row],[JUST]]*Table13[[#This Row],[Storm Millage]]/1000</f>
        <v>2784.363076379861</v>
      </c>
      <c r="DL3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68" s="136">
        <f>Table13[[#This Row],[JUST]]*Table13[[#This Row],[Recreational Millage]]/1000</f>
        <v>2987.0793560820021</v>
      </c>
      <c r="DN368" s="137">
        <f>Table13[[#This Row],[Recreational Assessment]]+Table13[[#This Row],[Storm Assessment]]</f>
        <v>5771.4424324618631</v>
      </c>
      <c r="DO368" s="145" t="e">
        <f>Methodology!#REF!</f>
        <v>#REF!</v>
      </c>
      <c r="DP368" s="146" t="e">
        <f>(Table13[[#This Row],[JUST]]*Table13[[#This Row],[Ad Valorem Recreational Millage]])/1000</f>
        <v>#REF!</v>
      </c>
    </row>
    <row r="369" spans="1:120" x14ac:dyDescent="0.3">
      <c r="A369">
        <v>329</v>
      </c>
      <c r="B369">
        <v>1</v>
      </c>
      <c r="C369" s="165" t="s">
        <v>1808</v>
      </c>
      <c r="D369" t="s">
        <v>854</v>
      </c>
      <c r="E369" t="s">
        <v>1304</v>
      </c>
      <c r="F369">
        <v>10004339</v>
      </c>
      <c r="G369" s="32" t="s">
        <v>196</v>
      </c>
      <c r="H369" t="s">
        <v>299</v>
      </c>
      <c r="I369" t="s">
        <v>778</v>
      </c>
      <c r="J369">
        <v>0</v>
      </c>
      <c r="K369">
        <v>0</v>
      </c>
      <c r="L369">
        <v>0</v>
      </c>
      <c r="M369">
        <v>0.15836</v>
      </c>
      <c r="N369" t="s">
        <v>135</v>
      </c>
      <c r="O369" t="s">
        <v>136</v>
      </c>
      <c r="S369" t="s">
        <v>140</v>
      </c>
      <c r="V369" t="s">
        <v>229</v>
      </c>
      <c r="W369" t="s">
        <v>1809</v>
      </c>
      <c r="X369" t="s">
        <v>1810</v>
      </c>
      <c r="Y369" t="s">
        <v>1743</v>
      </c>
      <c r="AA369" t="s">
        <v>145</v>
      </c>
      <c r="AB369" t="s">
        <v>146</v>
      </c>
      <c r="AC369" s="119">
        <v>364183</v>
      </c>
      <c r="AD369">
        <v>364183</v>
      </c>
      <c r="AE369">
        <v>364183</v>
      </c>
      <c r="AF369">
        <v>0</v>
      </c>
      <c r="AG369">
        <v>364183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 s="32">
        <v>0</v>
      </c>
      <c r="AO369">
        <v>0</v>
      </c>
      <c r="AP369">
        <v>0</v>
      </c>
      <c r="AQ369">
        <v>0</v>
      </c>
      <c r="AR369">
        <v>0</v>
      </c>
      <c r="AS369">
        <v>1</v>
      </c>
      <c r="AT369">
        <v>1978</v>
      </c>
      <c r="AV369">
        <v>687</v>
      </c>
      <c r="AW369">
        <v>687</v>
      </c>
      <c r="AX369">
        <v>2</v>
      </c>
      <c r="AY369">
        <v>1</v>
      </c>
      <c r="AZ369">
        <v>1</v>
      </c>
      <c r="BC369" t="s">
        <v>233</v>
      </c>
      <c r="BS369" t="s">
        <v>1757</v>
      </c>
      <c r="BT369" t="s">
        <v>1758</v>
      </c>
      <c r="BV369" t="s">
        <v>1759</v>
      </c>
      <c r="BX369" t="s">
        <v>1760</v>
      </c>
      <c r="BY369" t="s">
        <v>331</v>
      </c>
      <c r="BZ369" t="s">
        <v>1761</v>
      </c>
      <c r="CB369" s="27">
        <v>34547</v>
      </c>
      <c r="CC369">
        <v>320000</v>
      </c>
      <c r="CD369" t="s">
        <v>210</v>
      </c>
      <c r="CE369" t="s">
        <v>208</v>
      </c>
      <c r="CF369" t="s">
        <v>208</v>
      </c>
      <c r="CG369" t="s">
        <v>1811</v>
      </c>
      <c r="CZ369" t="s">
        <v>1812</v>
      </c>
      <c r="DA369" t="s">
        <v>154</v>
      </c>
      <c r="DB369" t="s">
        <v>242</v>
      </c>
      <c r="DE369">
        <v>1</v>
      </c>
      <c r="DF369">
        <v>1978</v>
      </c>
      <c r="DG369" t="s">
        <v>1813</v>
      </c>
      <c r="DH369">
        <v>2</v>
      </c>
      <c r="DI369" s="128" t="s">
        <v>696</v>
      </c>
      <c r="DJ3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69" s="130">
        <f>Table13[[#This Row],[JUST]]*Table13[[#This Row],[Storm Millage]]/1000</f>
        <v>2784.363076379861</v>
      </c>
      <c r="DL3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69" s="136">
        <f>Table13[[#This Row],[JUST]]*Table13[[#This Row],[Recreational Millage]]/1000</f>
        <v>2987.0793560820021</v>
      </c>
      <c r="DN369" s="137">
        <f>Table13[[#This Row],[Recreational Assessment]]+Table13[[#This Row],[Storm Assessment]]</f>
        <v>5771.4424324618631</v>
      </c>
      <c r="DO369" s="145" t="e">
        <f>Methodology!#REF!</f>
        <v>#REF!</v>
      </c>
      <c r="DP369" s="146" t="e">
        <f>(Table13[[#This Row],[JUST]]*Table13[[#This Row],[Ad Valorem Recreational Millage]])/1000</f>
        <v>#REF!</v>
      </c>
    </row>
    <row r="370" spans="1:120" x14ac:dyDescent="0.3">
      <c r="A370">
        <v>215</v>
      </c>
      <c r="B370">
        <v>1</v>
      </c>
      <c r="C370" s="165" t="s">
        <v>1834</v>
      </c>
      <c r="D370" t="s">
        <v>854</v>
      </c>
      <c r="E370" t="s">
        <v>1427</v>
      </c>
      <c r="F370">
        <v>10004342</v>
      </c>
      <c r="G370" s="32" t="s">
        <v>196</v>
      </c>
      <c r="H370" t="s">
        <v>299</v>
      </c>
      <c r="I370" t="s">
        <v>778</v>
      </c>
      <c r="J370">
        <v>0</v>
      </c>
      <c r="K370">
        <v>0</v>
      </c>
      <c r="L370">
        <v>0</v>
      </c>
      <c r="M370">
        <v>0.15836</v>
      </c>
      <c r="N370" t="s">
        <v>135</v>
      </c>
      <c r="O370" t="s">
        <v>136</v>
      </c>
      <c r="S370" t="s">
        <v>140</v>
      </c>
      <c r="V370" t="s">
        <v>229</v>
      </c>
      <c r="W370" t="s">
        <v>1835</v>
      </c>
      <c r="X370" t="s">
        <v>1836</v>
      </c>
      <c r="Y370" t="s">
        <v>1743</v>
      </c>
      <c r="AA370" t="s">
        <v>145</v>
      </c>
      <c r="AB370" t="s">
        <v>146</v>
      </c>
      <c r="AC370" s="119">
        <v>364183</v>
      </c>
      <c r="AD370">
        <v>364183</v>
      </c>
      <c r="AE370">
        <v>364183</v>
      </c>
      <c r="AF370">
        <v>0</v>
      </c>
      <c r="AG370">
        <v>364183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 s="32">
        <v>0</v>
      </c>
      <c r="AO370">
        <v>0</v>
      </c>
      <c r="AP370">
        <v>0</v>
      </c>
      <c r="AQ370">
        <v>0</v>
      </c>
      <c r="AR370">
        <v>0</v>
      </c>
      <c r="AS370">
        <v>1</v>
      </c>
      <c r="AT370">
        <v>1978</v>
      </c>
      <c r="AV370">
        <v>687</v>
      </c>
      <c r="AW370">
        <v>687</v>
      </c>
      <c r="AX370">
        <v>2</v>
      </c>
      <c r="AY370">
        <v>1</v>
      </c>
      <c r="AZ370">
        <v>1</v>
      </c>
      <c r="BC370" t="s">
        <v>233</v>
      </c>
      <c r="BS370" t="s">
        <v>1837</v>
      </c>
      <c r="BV370" t="s">
        <v>1838</v>
      </c>
      <c r="BX370" t="s">
        <v>1839</v>
      </c>
      <c r="BY370" t="s">
        <v>331</v>
      </c>
      <c r="BZ370" t="s">
        <v>1840</v>
      </c>
      <c r="CB370" s="27">
        <v>41474</v>
      </c>
      <c r="CC370">
        <v>455000</v>
      </c>
      <c r="CD370" t="s">
        <v>210</v>
      </c>
      <c r="CE370" t="s">
        <v>181</v>
      </c>
      <c r="CF370" t="s">
        <v>181</v>
      </c>
      <c r="CG370" t="s">
        <v>1841</v>
      </c>
      <c r="CH370" s="27">
        <v>38405</v>
      </c>
      <c r="CI370">
        <v>540000</v>
      </c>
      <c r="CJ370" t="s">
        <v>210</v>
      </c>
      <c r="CK370" t="s">
        <v>151</v>
      </c>
      <c r="CL370" t="s">
        <v>151</v>
      </c>
      <c r="CM370" t="s">
        <v>1842</v>
      </c>
      <c r="CN370" s="27">
        <v>36542</v>
      </c>
      <c r="CO370">
        <v>330000</v>
      </c>
      <c r="CP370" t="s">
        <v>210</v>
      </c>
      <c r="CQ370" t="s">
        <v>151</v>
      </c>
      <c r="CR370" t="s">
        <v>151</v>
      </c>
      <c r="CS370" t="s">
        <v>1843</v>
      </c>
      <c r="CT370" s="27">
        <v>35528</v>
      </c>
      <c r="CU370">
        <v>307500</v>
      </c>
      <c r="CV370" t="s">
        <v>210</v>
      </c>
      <c r="CW370" t="s">
        <v>151</v>
      </c>
      <c r="CX370" t="s">
        <v>151</v>
      </c>
      <c r="CY370" t="s">
        <v>1844</v>
      </c>
      <c r="CZ370" t="s">
        <v>1845</v>
      </c>
      <c r="DA370" t="s">
        <v>154</v>
      </c>
      <c r="DB370" t="s">
        <v>242</v>
      </c>
      <c r="DE370">
        <v>1</v>
      </c>
      <c r="DF370">
        <v>1978</v>
      </c>
      <c r="DG370" t="s">
        <v>1846</v>
      </c>
      <c r="DH370">
        <v>2</v>
      </c>
      <c r="DI370" s="128" t="s">
        <v>696</v>
      </c>
      <c r="DJ3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70" s="130">
        <f>Table13[[#This Row],[JUST]]*Table13[[#This Row],[Storm Millage]]/1000</f>
        <v>2784.363076379861</v>
      </c>
      <c r="DL3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70" s="136">
        <f>Table13[[#This Row],[JUST]]*Table13[[#This Row],[Recreational Millage]]/1000</f>
        <v>2987.0793560820021</v>
      </c>
      <c r="DN370" s="137">
        <f>Table13[[#This Row],[Recreational Assessment]]+Table13[[#This Row],[Storm Assessment]]</f>
        <v>5771.4424324618631</v>
      </c>
      <c r="DO370" s="145" t="e">
        <f>Methodology!#REF!</f>
        <v>#REF!</v>
      </c>
      <c r="DP370" s="146" t="e">
        <f>(Table13[[#This Row],[JUST]]*Table13[[#This Row],[Ad Valorem Recreational Millage]])/1000</f>
        <v>#REF!</v>
      </c>
    </row>
    <row r="371" spans="1:120" x14ac:dyDescent="0.3">
      <c r="A371">
        <v>242</v>
      </c>
      <c r="B371">
        <v>1</v>
      </c>
      <c r="C371" s="165" t="s">
        <v>1847</v>
      </c>
      <c r="D371" t="s">
        <v>854</v>
      </c>
      <c r="E371" t="s">
        <v>1442</v>
      </c>
      <c r="F371">
        <v>10004343</v>
      </c>
      <c r="G371" s="32" t="s">
        <v>196</v>
      </c>
      <c r="H371" t="s">
        <v>299</v>
      </c>
      <c r="I371" t="s">
        <v>778</v>
      </c>
      <c r="J371">
        <v>0</v>
      </c>
      <c r="K371">
        <v>0</v>
      </c>
      <c r="L371">
        <v>0</v>
      </c>
      <c r="M371">
        <v>0.15836</v>
      </c>
      <c r="N371" t="s">
        <v>135</v>
      </c>
      <c r="O371" t="s">
        <v>136</v>
      </c>
      <c r="S371" t="s">
        <v>140</v>
      </c>
      <c r="V371" t="s">
        <v>229</v>
      </c>
      <c r="W371" t="s">
        <v>1848</v>
      </c>
      <c r="X371" t="s">
        <v>1849</v>
      </c>
      <c r="Y371" t="s">
        <v>1743</v>
      </c>
      <c r="AA371" t="s">
        <v>145</v>
      </c>
      <c r="AB371" t="s">
        <v>146</v>
      </c>
      <c r="AC371" s="119">
        <v>364183</v>
      </c>
      <c r="AD371">
        <v>364183</v>
      </c>
      <c r="AE371">
        <v>364183</v>
      </c>
      <c r="AF371">
        <v>0</v>
      </c>
      <c r="AG371">
        <v>364183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 s="32">
        <v>0</v>
      </c>
      <c r="AO371">
        <v>0</v>
      </c>
      <c r="AP371">
        <v>0</v>
      </c>
      <c r="AQ371">
        <v>0</v>
      </c>
      <c r="AR371">
        <v>0</v>
      </c>
      <c r="AS371">
        <v>1</v>
      </c>
      <c r="AT371">
        <v>1978</v>
      </c>
      <c r="AV371">
        <v>687</v>
      </c>
      <c r="AW371">
        <v>687</v>
      </c>
      <c r="AX371">
        <v>2</v>
      </c>
      <c r="AY371">
        <v>1</v>
      </c>
      <c r="AZ371">
        <v>1</v>
      </c>
      <c r="BC371" t="s">
        <v>233</v>
      </c>
      <c r="BS371" t="s">
        <v>1850</v>
      </c>
      <c r="BT371" t="s">
        <v>1851</v>
      </c>
      <c r="BV371" t="s">
        <v>1852</v>
      </c>
      <c r="BX371" t="s">
        <v>934</v>
      </c>
      <c r="BY371" t="s">
        <v>149</v>
      </c>
      <c r="BZ371" t="s">
        <v>935</v>
      </c>
      <c r="CB371" s="27">
        <v>40749</v>
      </c>
      <c r="CC371">
        <v>417500</v>
      </c>
      <c r="CD371" t="s">
        <v>210</v>
      </c>
      <c r="CE371" t="s">
        <v>181</v>
      </c>
      <c r="CF371" t="s">
        <v>181</v>
      </c>
      <c r="CG371" t="s">
        <v>1853</v>
      </c>
      <c r="CH371" s="27">
        <v>39016</v>
      </c>
      <c r="CI371">
        <v>637000</v>
      </c>
      <c r="CJ371" t="s">
        <v>210</v>
      </c>
      <c r="CK371" t="s">
        <v>151</v>
      </c>
      <c r="CL371" t="s">
        <v>383</v>
      </c>
      <c r="CM371" t="s">
        <v>1854</v>
      </c>
      <c r="CN371" s="27">
        <v>36535</v>
      </c>
      <c r="CO371">
        <v>310000</v>
      </c>
      <c r="CP371" t="s">
        <v>210</v>
      </c>
      <c r="CQ371" t="s">
        <v>151</v>
      </c>
      <c r="CR371" t="s">
        <v>151</v>
      </c>
      <c r="CS371" t="s">
        <v>1855</v>
      </c>
      <c r="CT371" s="27">
        <v>29526</v>
      </c>
      <c r="CU371">
        <v>125000</v>
      </c>
      <c r="CV371" t="s">
        <v>210</v>
      </c>
      <c r="CW371" t="s">
        <v>181</v>
      </c>
      <c r="CX371" t="s">
        <v>181</v>
      </c>
      <c r="CY371" t="s">
        <v>1856</v>
      </c>
      <c r="CZ371" t="s">
        <v>1857</v>
      </c>
      <c r="DA371" t="s">
        <v>154</v>
      </c>
      <c r="DB371" t="s">
        <v>242</v>
      </c>
      <c r="DE371">
        <v>1</v>
      </c>
      <c r="DF371">
        <v>1978</v>
      </c>
      <c r="DG371" t="s">
        <v>1858</v>
      </c>
      <c r="DH371">
        <v>2</v>
      </c>
      <c r="DI371" s="128" t="s">
        <v>696</v>
      </c>
      <c r="DJ3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71" s="130">
        <f>Table13[[#This Row],[JUST]]*Table13[[#This Row],[Storm Millage]]/1000</f>
        <v>2784.363076379861</v>
      </c>
      <c r="DL3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71" s="136">
        <f>Table13[[#This Row],[JUST]]*Table13[[#This Row],[Recreational Millage]]/1000</f>
        <v>2987.0793560820021</v>
      </c>
      <c r="DN371" s="137">
        <f>Table13[[#This Row],[Recreational Assessment]]+Table13[[#This Row],[Storm Assessment]]</f>
        <v>5771.4424324618631</v>
      </c>
      <c r="DO371" s="145" t="e">
        <f>Methodology!#REF!</f>
        <v>#REF!</v>
      </c>
      <c r="DP371" s="146" t="e">
        <f>(Table13[[#This Row],[JUST]]*Table13[[#This Row],[Ad Valorem Recreational Millage]])/1000</f>
        <v>#REF!</v>
      </c>
    </row>
    <row r="372" spans="1:120" x14ac:dyDescent="0.3">
      <c r="A372">
        <v>76</v>
      </c>
      <c r="B372">
        <v>1</v>
      </c>
      <c r="C372" s="165" t="s">
        <v>1881</v>
      </c>
      <c r="D372" t="s">
        <v>854</v>
      </c>
      <c r="E372" t="s">
        <v>1404</v>
      </c>
      <c r="F372">
        <v>10004346</v>
      </c>
      <c r="G372" s="32" t="s">
        <v>196</v>
      </c>
      <c r="H372" t="s">
        <v>299</v>
      </c>
      <c r="I372" t="s">
        <v>778</v>
      </c>
      <c r="J372">
        <v>0</v>
      </c>
      <c r="K372">
        <v>0</v>
      </c>
      <c r="L372">
        <v>0</v>
      </c>
      <c r="M372">
        <v>0.15836</v>
      </c>
      <c r="N372" t="s">
        <v>135</v>
      </c>
      <c r="O372" t="s">
        <v>136</v>
      </c>
      <c r="S372" t="s">
        <v>140</v>
      </c>
      <c r="V372" t="s">
        <v>229</v>
      </c>
      <c r="W372" t="s">
        <v>1882</v>
      </c>
      <c r="X372" t="s">
        <v>1883</v>
      </c>
      <c r="Y372" t="s">
        <v>1743</v>
      </c>
      <c r="AA372" t="s">
        <v>145</v>
      </c>
      <c r="AB372" t="s">
        <v>146</v>
      </c>
      <c r="AC372" s="119">
        <v>364183</v>
      </c>
      <c r="AD372">
        <v>364183</v>
      </c>
      <c r="AE372">
        <v>364183</v>
      </c>
      <c r="AF372">
        <v>0</v>
      </c>
      <c r="AG372">
        <v>364183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 s="32">
        <v>0</v>
      </c>
      <c r="AO372">
        <v>0</v>
      </c>
      <c r="AP372">
        <v>0</v>
      </c>
      <c r="AQ372">
        <v>0</v>
      </c>
      <c r="AR372">
        <v>0</v>
      </c>
      <c r="AS372">
        <v>1</v>
      </c>
      <c r="AT372">
        <v>1978</v>
      </c>
      <c r="AV372">
        <v>687</v>
      </c>
      <c r="AW372">
        <v>687</v>
      </c>
      <c r="AX372">
        <v>2</v>
      </c>
      <c r="AY372">
        <v>1</v>
      </c>
      <c r="AZ372">
        <v>1</v>
      </c>
      <c r="BC372" t="s">
        <v>233</v>
      </c>
      <c r="BS372" t="s">
        <v>1884</v>
      </c>
      <c r="BV372" t="s">
        <v>1885</v>
      </c>
      <c r="BX372" t="s">
        <v>1886</v>
      </c>
      <c r="BY372" t="s">
        <v>1372</v>
      </c>
      <c r="BZ372" t="s">
        <v>1887</v>
      </c>
      <c r="CB372" s="27">
        <v>38926</v>
      </c>
      <c r="CC372">
        <v>670000</v>
      </c>
      <c r="CD372" t="s">
        <v>210</v>
      </c>
      <c r="CE372" t="s">
        <v>151</v>
      </c>
      <c r="CF372" t="s">
        <v>151</v>
      </c>
      <c r="CG372" t="s">
        <v>1888</v>
      </c>
      <c r="CH372" s="27">
        <v>37475</v>
      </c>
      <c r="CI372">
        <v>502500</v>
      </c>
      <c r="CJ372" t="s">
        <v>210</v>
      </c>
      <c r="CK372" t="s">
        <v>151</v>
      </c>
      <c r="CL372" t="s">
        <v>151</v>
      </c>
      <c r="CM372" t="s">
        <v>1889</v>
      </c>
      <c r="CN372" s="27">
        <v>36614</v>
      </c>
      <c r="CO372">
        <v>334900</v>
      </c>
      <c r="CP372" t="s">
        <v>210</v>
      </c>
      <c r="CQ372" t="s">
        <v>151</v>
      </c>
      <c r="CR372" t="s">
        <v>151</v>
      </c>
      <c r="CS372" t="s">
        <v>1890</v>
      </c>
      <c r="CT372" s="27">
        <v>35765</v>
      </c>
      <c r="CU372">
        <v>119700</v>
      </c>
      <c r="CV372" t="s">
        <v>210</v>
      </c>
      <c r="CW372" t="s">
        <v>151</v>
      </c>
      <c r="CX372" t="s">
        <v>181</v>
      </c>
      <c r="CY372" t="s">
        <v>1891</v>
      </c>
      <c r="CZ372" t="s">
        <v>1892</v>
      </c>
      <c r="DA372" t="s">
        <v>154</v>
      </c>
      <c r="DB372" t="s">
        <v>242</v>
      </c>
      <c r="DE372">
        <v>1</v>
      </c>
      <c r="DF372">
        <v>1978</v>
      </c>
      <c r="DG372" t="s">
        <v>1893</v>
      </c>
      <c r="DH372">
        <v>2</v>
      </c>
      <c r="DI372" s="128" t="s">
        <v>696</v>
      </c>
      <c r="DJ3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72" s="130">
        <f>Table13[[#This Row],[JUST]]*Table13[[#This Row],[Storm Millage]]/1000</f>
        <v>2784.363076379861</v>
      </c>
      <c r="DL3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72" s="136">
        <f>Table13[[#This Row],[JUST]]*Table13[[#This Row],[Recreational Millage]]/1000</f>
        <v>2987.0793560820021</v>
      </c>
      <c r="DN372" s="137">
        <f>Table13[[#This Row],[Recreational Assessment]]+Table13[[#This Row],[Storm Assessment]]</f>
        <v>5771.4424324618631</v>
      </c>
      <c r="DO372" s="145" t="e">
        <f>Methodology!#REF!</f>
        <v>#REF!</v>
      </c>
      <c r="DP372" s="146" t="e">
        <f>(Table13[[#This Row],[JUST]]*Table13[[#This Row],[Ad Valorem Recreational Millage]])/1000</f>
        <v>#REF!</v>
      </c>
    </row>
    <row r="373" spans="1:120" x14ac:dyDescent="0.3">
      <c r="A373">
        <v>49</v>
      </c>
      <c r="B373">
        <v>1</v>
      </c>
      <c r="C373" s="165" t="s">
        <v>1894</v>
      </c>
      <c r="D373" t="s">
        <v>854</v>
      </c>
      <c r="E373" t="s">
        <v>1415</v>
      </c>
      <c r="F373">
        <v>10004347</v>
      </c>
      <c r="G373" s="32" t="s">
        <v>196</v>
      </c>
      <c r="H373" t="s">
        <v>299</v>
      </c>
      <c r="I373" t="s">
        <v>778</v>
      </c>
      <c r="J373">
        <v>0</v>
      </c>
      <c r="K373">
        <v>0</v>
      </c>
      <c r="L373">
        <v>0</v>
      </c>
      <c r="M373">
        <v>0.15836</v>
      </c>
      <c r="N373" t="s">
        <v>135</v>
      </c>
      <c r="O373" t="s">
        <v>136</v>
      </c>
      <c r="S373" t="s">
        <v>140</v>
      </c>
      <c r="V373" t="s">
        <v>229</v>
      </c>
      <c r="W373" t="s">
        <v>1895</v>
      </c>
      <c r="X373" t="s">
        <v>1896</v>
      </c>
      <c r="Y373" t="s">
        <v>1743</v>
      </c>
      <c r="AA373" t="s">
        <v>145</v>
      </c>
      <c r="AB373" t="s">
        <v>146</v>
      </c>
      <c r="AC373" s="119">
        <v>364183</v>
      </c>
      <c r="AD373">
        <v>364183</v>
      </c>
      <c r="AE373">
        <v>364183</v>
      </c>
      <c r="AF373">
        <v>0</v>
      </c>
      <c r="AG373">
        <v>364183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 s="32">
        <v>0</v>
      </c>
      <c r="AO373">
        <v>0</v>
      </c>
      <c r="AP373">
        <v>0</v>
      </c>
      <c r="AQ373">
        <v>0</v>
      </c>
      <c r="AR373">
        <v>0</v>
      </c>
      <c r="AS373">
        <v>1</v>
      </c>
      <c r="AT373">
        <v>1978</v>
      </c>
      <c r="AV373">
        <v>687</v>
      </c>
      <c r="AW373">
        <v>687</v>
      </c>
      <c r="AX373">
        <v>2</v>
      </c>
      <c r="AY373">
        <v>1</v>
      </c>
      <c r="AZ373">
        <v>1</v>
      </c>
      <c r="BC373" t="s">
        <v>233</v>
      </c>
      <c r="BS373" t="s">
        <v>1897</v>
      </c>
      <c r="BV373" t="s">
        <v>1898</v>
      </c>
      <c r="BX373" t="s">
        <v>1899</v>
      </c>
      <c r="BY373" t="s">
        <v>873</v>
      </c>
      <c r="BZ373" t="s">
        <v>1900</v>
      </c>
      <c r="CB373" s="27">
        <v>44000</v>
      </c>
      <c r="CC373">
        <v>510000</v>
      </c>
      <c r="CD373" t="s">
        <v>210</v>
      </c>
      <c r="CE373" t="s">
        <v>181</v>
      </c>
      <c r="CF373" t="s">
        <v>181</v>
      </c>
      <c r="CG373" t="s">
        <v>1901</v>
      </c>
      <c r="CH373" s="27">
        <v>33970</v>
      </c>
      <c r="CI373">
        <v>240000</v>
      </c>
      <c r="CJ373" t="s">
        <v>210</v>
      </c>
      <c r="CK373" t="s">
        <v>151</v>
      </c>
      <c r="CL373" t="s">
        <v>151</v>
      </c>
      <c r="CM373" t="s">
        <v>1902</v>
      </c>
      <c r="CN373" s="27">
        <v>33664</v>
      </c>
      <c r="CO373">
        <v>215000</v>
      </c>
      <c r="CP373" t="s">
        <v>210</v>
      </c>
      <c r="CQ373" t="s">
        <v>151</v>
      </c>
      <c r="CR373" t="s">
        <v>151</v>
      </c>
      <c r="CS373" t="s">
        <v>1903</v>
      </c>
      <c r="CZ373" t="s">
        <v>1904</v>
      </c>
      <c r="DA373" t="s">
        <v>154</v>
      </c>
      <c r="DB373" t="s">
        <v>242</v>
      </c>
      <c r="DE373">
        <v>1</v>
      </c>
      <c r="DF373">
        <v>1978</v>
      </c>
      <c r="DG373" t="s">
        <v>1905</v>
      </c>
      <c r="DH373">
        <v>2</v>
      </c>
      <c r="DI373" s="128" t="s">
        <v>696</v>
      </c>
      <c r="DJ3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73" s="130">
        <f>Table13[[#This Row],[JUST]]*Table13[[#This Row],[Storm Millage]]/1000</f>
        <v>2784.363076379861</v>
      </c>
      <c r="DL3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73" s="136">
        <f>Table13[[#This Row],[JUST]]*Table13[[#This Row],[Recreational Millage]]/1000</f>
        <v>2987.0793560820021</v>
      </c>
      <c r="DN373" s="137">
        <f>Table13[[#This Row],[Recreational Assessment]]+Table13[[#This Row],[Storm Assessment]]</f>
        <v>5771.4424324618631</v>
      </c>
      <c r="DO373" s="145" t="e">
        <f>Methodology!#REF!</f>
        <v>#REF!</v>
      </c>
      <c r="DP373" s="146" t="e">
        <f>(Table13[[#This Row],[JUST]]*Table13[[#This Row],[Ad Valorem Recreational Millage]])/1000</f>
        <v>#REF!</v>
      </c>
    </row>
    <row r="374" spans="1:120" x14ac:dyDescent="0.3">
      <c r="A374">
        <v>328</v>
      </c>
      <c r="B374">
        <v>1</v>
      </c>
      <c r="C374" s="165" t="s">
        <v>2039</v>
      </c>
      <c r="D374" t="s">
        <v>904</v>
      </c>
      <c r="E374" t="s">
        <v>1114</v>
      </c>
      <c r="F374">
        <v>10004358</v>
      </c>
      <c r="G374" s="32" t="s">
        <v>196</v>
      </c>
      <c r="H374" t="s">
        <v>299</v>
      </c>
      <c r="I374" t="s">
        <v>778</v>
      </c>
      <c r="J374">
        <v>0</v>
      </c>
      <c r="K374">
        <v>0</v>
      </c>
      <c r="L374">
        <v>0</v>
      </c>
      <c r="M374">
        <v>0.17154</v>
      </c>
      <c r="N374" t="s">
        <v>135</v>
      </c>
      <c r="O374" t="s">
        <v>136</v>
      </c>
      <c r="S374" t="s">
        <v>140</v>
      </c>
      <c r="V374" t="s">
        <v>229</v>
      </c>
      <c r="W374" t="s">
        <v>2040</v>
      </c>
      <c r="X374" t="s">
        <v>2041</v>
      </c>
      <c r="Y374" t="s">
        <v>1743</v>
      </c>
      <c r="AA374" t="s">
        <v>145</v>
      </c>
      <c r="AB374" t="s">
        <v>146</v>
      </c>
      <c r="AC374" s="119">
        <v>364183</v>
      </c>
      <c r="AD374">
        <v>364183</v>
      </c>
      <c r="AE374">
        <v>364183</v>
      </c>
      <c r="AF374">
        <v>0</v>
      </c>
      <c r="AG374">
        <v>364183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 s="32">
        <v>0</v>
      </c>
      <c r="AO374">
        <v>0</v>
      </c>
      <c r="AP374">
        <v>0</v>
      </c>
      <c r="AQ374">
        <v>0</v>
      </c>
      <c r="AR374">
        <v>0</v>
      </c>
      <c r="AS374">
        <v>1</v>
      </c>
      <c r="AT374">
        <v>1978</v>
      </c>
      <c r="AV374">
        <v>687</v>
      </c>
      <c r="AW374">
        <v>687</v>
      </c>
      <c r="AX374">
        <v>2</v>
      </c>
      <c r="AY374">
        <v>1</v>
      </c>
      <c r="AZ374">
        <v>1</v>
      </c>
      <c r="BC374" t="s">
        <v>233</v>
      </c>
      <c r="BS374" t="s">
        <v>2042</v>
      </c>
      <c r="BV374" t="s">
        <v>2043</v>
      </c>
      <c r="BX374" t="s">
        <v>2044</v>
      </c>
      <c r="BY374" t="s">
        <v>278</v>
      </c>
      <c r="BZ374" t="s">
        <v>2045</v>
      </c>
      <c r="CB374" s="27">
        <v>40606</v>
      </c>
      <c r="CC374">
        <v>457500</v>
      </c>
      <c r="CD374" t="s">
        <v>210</v>
      </c>
      <c r="CE374" t="s">
        <v>181</v>
      </c>
      <c r="CF374" t="s">
        <v>181</v>
      </c>
      <c r="CG374" t="s">
        <v>2046</v>
      </c>
      <c r="CH374" s="27">
        <v>38133</v>
      </c>
      <c r="CI374">
        <v>536000</v>
      </c>
      <c r="CJ374" t="s">
        <v>210</v>
      </c>
      <c r="CK374" t="s">
        <v>151</v>
      </c>
      <c r="CL374" t="s">
        <v>383</v>
      </c>
      <c r="CM374" t="s">
        <v>2047</v>
      </c>
      <c r="CN374" s="27">
        <v>30742</v>
      </c>
      <c r="CO374">
        <v>177500</v>
      </c>
      <c r="CP374" t="s">
        <v>210</v>
      </c>
      <c r="CQ374" t="s">
        <v>151</v>
      </c>
      <c r="CR374" t="s">
        <v>151</v>
      </c>
      <c r="CS374" t="s">
        <v>2048</v>
      </c>
      <c r="CT374" s="27">
        <v>29587</v>
      </c>
      <c r="CU374">
        <v>140000</v>
      </c>
      <c r="CV374" t="s">
        <v>210</v>
      </c>
      <c r="CW374" t="s">
        <v>151</v>
      </c>
      <c r="CX374" t="s">
        <v>151</v>
      </c>
      <c r="CY374" t="s">
        <v>2049</v>
      </c>
      <c r="CZ374" t="s">
        <v>2050</v>
      </c>
      <c r="DA374" t="s">
        <v>154</v>
      </c>
      <c r="DB374" t="s">
        <v>242</v>
      </c>
      <c r="DE374">
        <v>1</v>
      </c>
      <c r="DF374">
        <v>1978</v>
      </c>
      <c r="DG374" t="s">
        <v>2051</v>
      </c>
      <c r="DH374">
        <v>2</v>
      </c>
      <c r="DI374" s="128" t="s">
        <v>696</v>
      </c>
      <c r="DJ3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74" s="130">
        <f>Table13[[#This Row],[JUST]]*Table13[[#This Row],[Storm Millage]]/1000</f>
        <v>2784.363076379861</v>
      </c>
      <c r="DL3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74" s="136">
        <f>Table13[[#This Row],[JUST]]*Table13[[#This Row],[Recreational Millage]]/1000</f>
        <v>2987.0793560820021</v>
      </c>
      <c r="DN374" s="137">
        <f>Table13[[#This Row],[Recreational Assessment]]+Table13[[#This Row],[Storm Assessment]]</f>
        <v>5771.4424324618631</v>
      </c>
      <c r="DO374" s="145" t="e">
        <f>Methodology!#REF!</f>
        <v>#REF!</v>
      </c>
      <c r="DP374" s="146" t="e">
        <f>(Table13[[#This Row],[JUST]]*Table13[[#This Row],[Ad Valorem Recreational Millage]])/1000</f>
        <v>#REF!</v>
      </c>
    </row>
    <row r="375" spans="1:120" x14ac:dyDescent="0.3">
      <c r="A375">
        <v>538</v>
      </c>
      <c r="B375">
        <v>1</v>
      </c>
      <c r="C375" s="165" t="s">
        <v>2052</v>
      </c>
      <c r="D375" t="s">
        <v>904</v>
      </c>
      <c r="E375" t="s">
        <v>1121</v>
      </c>
      <c r="F375">
        <v>10004359</v>
      </c>
      <c r="G375" s="32" t="s">
        <v>196</v>
      </c>
      <c r="H375" t="s">
        <v>299</v>
      </c>
      <c r="I375" t="s">
        <v>778</v>
      </c>
      <c r="J375">
        <v>0</v>
      </c>
      <c r="K375">
        <v>0</v>
      </c>
      <c r="L375">
        <v>0</v>
      </c>
      <c r="M375">
        <v>0.17154</v>
      </c>
      <c r="N375" t="s">
        <v>135</v>
      </c>
      <c r="O375" t="s">
        <v>136</v>
      </c>
      <c r="S375" t="s">
        <v>140</v>
      </c>
      <c r="V375" t="s">
        <v>229</v>
      </c>
      <c r="W375" t="s">
        <v>2053</v>
      </c>
      <c r="X375" t="s">
        <v>2054</v>
      </c>
      <c r="Y375" t="s">
        <v>1743</v>
      </c>
      <c r="AA375" t="s">
        <v>145</v>
      </c>
      <c r="AB375" t="s">
        <v>146</v>
      </c>
      <c r="AC375" s="119">
        <v>364183</v>
      </c>
      <c r="AD375">
        <v>364183</v>
      </c>
      <c r="AE375">
        <v>364183</v>
      </c>
      <c r="AF375">
        <v>0</v>
      </c>
      <c r="AG375">
        <v>364183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 s="32">
        <v>0</v>
      </c>
      <c r="AO375">
        <v>0</v>
      </c>
      <c r="AP375">
        <v>0</v>
      </c>
      <c r="AQ375">
        <v>0</v>
      </c>
      <c r="AR375">
        <v>0</v>
      </c>
      <c r="AS375">
        <v>1</v>
      </c>
      <c r="AT375">
        <v>1978</v>
      </c>
      <c r="AV375">
        <v>687</v>
      </c>
      <c r="AW375">
        <v>687</v>
      </c>
      <c r="AX375">
        <v>2</v>
      </c>
      <c r="AY375">
        <v>1</v>
      </c>
      <c r="AZ375">
        <v>1</v>
      </c>
      <c r="BC375" t="s">
        <v>233</v>
      </c>
      <c r="BS375" t="s">
        <v>2055</v>
      </c>
      <c r="BV375" t="s">
        <v>2056</v>
      </c>
      <c r="BX375" t="s">
        <v>911</v>
      </c>
      <c r="BY375" t="s">
        <v>294</v>
      </c>
      <c r="BZ375" t="s">
        <v>2057</v>
      </c>
      <c r="CB375" s="27">
        <v>41887</v>
      </c>
      <c r="CC375">
        <v>520000</v>
      </c>
      <c r="CD375" t="s">
        <v>210</v>
      </c>
      <c r="CE375" t="s">
        <v>181</v>
      </c>
      <c r="CF375" t="s">
        <v>181</v>
      </c>
      <c r="CG375" t="s">
        <v>2058</v>
      </c>
      <c r="CH375" s="27">
        <v>38806</v>
      </c>
      <c r="CI375">
        <v>625000</v>
      </c>
      <c r="CJ375" t="s">
        <v>210</v>
      </c>
      <c r="CK375" t="s">
        <v>151</v>
      </c>
      <c r="CL375" t="s">
        <v>151</v>
      </c>
      <c r="CM375" t="s">
        <v>2059</v>
      </c>
      <c r="CN375" s="27">
        <v>35125</v>
      </c>
      <c r="CO375">
        <v>65500</v>
      </c>
      <c r="CP375" t="s">
        <v>210</v>
      </c>
      <c r="CQ375" t="s">
        <v>181</v>
      </c>
      <c r="CR375" t="s">
        <v>181</v>
      </c>
      <c r="CS375" t="s">
        <v>2060</v>
      </c>
      <c r="CT375" s="27">
        <v>34151</v>
      </c>
      <c r="CU375">
        <v>67900</v>
      </c>
      <c r="CV375" t="s">
        <v>210</v>
      </c>
      <c r="CW375" t="s">
        <v>181</v>
      </c>
      <c r="CX375" t="s">
        <v>181</v>
      </c>
      <c r="CY375" t="s">
        <v>2061</v>
      </c>
      <c r="CZ375" t="s">
        <v>2062</v>
      </c>
      <c r="DA375" t="s">
        <v>154</v>
      </c>
      <c r="DB375" t="s">
        <v>242</v>
      </c>
      <c r="DE375">
        <v>1</v>
      </c>
      <c r="DF375">
        <v>1978</v>
      </c>
      <c r="DG375" t="s">
        <v>2063</v>
      </c>
      <c r="DH375">
        <v>2</v>
      </c>
      <c r="DI375" s="128" t="s">
        <v>696</v>
      </c>
      <c r="DJ3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75" s="130">
        <f>Table13[[#This Row],[JUST]]*Table13[[#This Row],[Storm Millage]]/1000</f>
        <v>2784.363076379861</v>
      </c>
      <c r="DL3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75" s="136">
        <f>Table13[[#This Row],[JUST]]*Table13[[#This Row],[Recreational Millage]]/1000</f>
        <v>2987.0793560820021</v>
      </c>
      <c r="DN375" s="137">
        <f>Table13[[#This Row],[Recreational Assessment]]+Table13[[#This Row],[Storm Assessment]]</f>
        <v>5771.4424324618631</v>
      </c>
      <c r="DO375" s="145" t="e">
        <f>Methodology!#REF!</f>
        <v>#REF!</v>
      </c>
      <c r="DP375" s="146" t="e">
        <f>(Table13[[#This Row],[JUST]]*Table13[[#This Row],[Ad Valorem Recreational Millage]])/1000</f>
        <v>#REF!</v>
      </c>
    </row>
    <row r="376" spans="1:120" x14ac:dyDescent="0.3">
      <c r="A376">
        <v>336</v>
      </c>
      <c r="B376">
        <v>1</v>
      </c>
      <c r="C376" s="165" t="s">
        <v>2089</v>
      </c>
      <c r="D376" t="s">
        <v>904</v>
      </c>
      <c r="E376" t="s">
        <v>1292</v>
      </c>
      <c r="F376">
        <v>10004362</v>
      </c>
      <c r="G376" s="32" t="s">
        <v>196</v>
      </c>
      <c r="H376" t="s">
        <v>299</v>
      </c>
      <c r="I376" t="s">
        <v>778</v>
      </c>
      <c r="J376">
        <v>0</v>
      </c>
      <c r="K376">
        <v>0</v>
      </c>
      <c r="L376">
        <v>0</v>
      </c>
      <c r="M376">
        <v>0.17154</v>
      </c>
      <c r="N376" t="s">
        <v>135</v>
      </c>
      <c r="O376" t="s">
        <v>136</v>
      </c>
      <c r="S376" t="s">
        <v>140</v>
      </c>
      <c r="V376" t="s">
        <v>229</v>
      </c>
      <c r="W376" t="s">
        <v>2090</v>
      </c>
      <c r="X376" t="s">
        <v>2091</v>
      </c>
      <c r="Y376" t="s">
        <v>1743</v>
      </c>
      <c r="AA376" t="s">
        <v>145</v>
      </c>
      <c r="AB376" t="s">
        <v>146</v>
      </c>
      <c r="AC376" s="119">
        <v>364183</v>
      </c>
      <c r="AD376">
        <v>364183</v>
      </c>
      <c r="AE376">
        <v>364183</v>
      </c>
      <c r="AF376">
        <v>0</v>
      </c>
      <c r="AG376">
        <v>364183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 s="32">
        <v>0</v>
      </c>
      <c r="AO376">
        <v>0</v>
      </c>
      <c r="AP376">
        <v>0</v>
      </c>
      <c r="AQ376">
        <v>0</v>
      </c>
      <c r="AR376">
        <v>0</v>
      </c>
      <c r="AS376">
        <v>1</v>
      </c>
      <c r="AT376">
        <v>1978</v>
      </c>
      <c r="AV376">
        <v>687</v>
      </c>
      <c r="AW376">
        <v>687</v>
      </c>
      <c r="AX376">
        <v>2</v>
      </c>
      <c r="AY376">
        <v>1</v>
      </c>
      <c r="AZ376">
        <v>1</v>
      </c>
      <c r="BC376" t="s">
        <v>233</v>
      </c>
      <c r="BS376" t="s">
        <v>2092</v>
      </c>
      <c r="BT376" t="s">
        <v>2093</v>
      </c>
      <c r="BV376" t="s">
        <v>2094</v>
      </c>
      <c r="BX376" t="s">
        <v>2095</v>
      </c>
      <c r="BY376" t="s">
        <v>430</v>
      </c>
      <c r="BZ376" t="s">
        <v>2096</v>
      </c>
      <c r="CB376" s="27">
        <v>41830</v>
      </c>
      <c r="CC376">
        <v>475000</v>
      </c>
      <c r="CD376" t="s">
        <v>210</v>
      </c>
      <c r="CE376" t="s">
        <v>181</v>
      </c>
      <c r="CF376" t="s">
        <v>181</v>
      </c>
      <c r="CG376" t="s">
        <v>2097</v>
      </c>
      <c r="CH376" s="27">
        <v>37082</v>
      </c>
      <c r="CI376">
        <v>251200</v>
      </c>
      <c r="CJ376" t="s">
        <v>210</v>
      </c>
      <c r="CK376" t="s">
        <v>151</v>
      </c>
      <c r="CL376" t="s">
        <v>181</v>
      </c>
      <c r="CM376" t="s">
        <v>2098</v>
      </c>
      <c r="CN376" s="27">
        <v>36738</v>
      </c>
      <c r="CO376">
        <v>348000</v>
      </c>
      <c r="CP376" t="s">
        <v>210</v>
      </c>
      <c r="CQ376" t="s">
        <v>151</v>
      </c>
      <c r="CR376" t="s">
        <v>181</v>
      </c>
      <c r="CS376" t="s">
        <v>2099</v>
      </c>
      <c r="CT376" s="27">
        <v>34639</v>
      </c>
      <c r="CU376">
        <v>322300</v>
      </c>
      <c r="CV376" t="s">
        <v>210</v>
      </c>
      <c r="CW376" t="s">
        <v>151</v>
      </c>
      <c r="CX376" t="s">
        <v>151</v>
      </c>
      <c r="CY376" t="s">
        <v>2100</v>
      </c>
      <c r="CZ376" t="s">
        <v>2101</v>
      </c>
      <c r="DA376" t="s">
        <v>154</v>
      </c>
      <c r="DB376" t="s">
        <v>242</v>
      </c>
      <c r="DE376">
        <v>1</v>
      </c>
      <c r="DF376">
        <v>1978</v>
      </c>
      <c r="DG376" t="s">
        <v>2102</v>
      </c>
      <c r="DH376">
        <v>2</v>
      </c>
      <c r="DI376" s="128" t="s">
        <v>696</v>
      </c>
      <c r="DJ3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76" s="130">
        <f>Table13[[#This Row],[JUST]]*Table13[[#This Row],[Storm Millage]]/1000</f>
        <v>2784.363076379861</v>
      </c>
      <c r="DL3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76" s="136">
        <f>Table13[[#This Row],[JUST]]*Table13[[#This Row],[Recreational Millage]]/1000</f>
        <v>2987.0793560820021</v>
      </c>
      <c r="DN376" s="137">
        <f>Table13[[#This Row],[Recreational Assessment]]+Table13[[#This Row],[Storm Assessment]]</f>
        <v>5771.4424324618631</v>
      </c>
      <c r="DO376" s="145" t="e">
        <f>Methodology!#REF!</f>
        <v>#REF!</v>
      </c>
      <c r="DP376" s="146" t="e">
        <f>(Table13[[#This Row],[JUST]]*Table13[[#This Row],[Ad Valorem Recreational Millage]])/1000</f>
        <v>#REF!</v>
      </c>
    </row>
    <row r="377" spans="1:120" x14ac:dyDescent="0.3">
      <c r="A377">
        <v>431</v>
      </c>
      <c r="B377">
        <v>1</v>
      </c>
      <c r="C377" s="165" t="s">
        <v>2103</v>
      </c>
      <c r="D377" t="s">
        <v>904</v>
      </c>
      <c r="E377" t="s">
        <v>1304</v>
      </c>
      <c r="F377">
        <v>10004363</v>
      </c>
      <c r="G377" s="32" t="s">
        <v>196</v>
      </c>
      <c r="H377" t="s">
        <v>299</v>
      </c>
      <c r="I377" t="s">
        <v>778</v>
      </c>
      <c r="J377">
        <v>0</v>
      </c>
      <c r="K377">
        <v>0</v>
      </c>
      <c r="L377">
        <v>0</v>
      </c>
      <c r="M377">
        <v>0.17154</v>
      </c>
      <c r="N377" t="s">
        <v>135</v>
      </c>
      <c r="O377" t="s">
        <v>136</v>
      </c>
      <c r="S377" t="s">
        <v>140</v>
      </c>
      <c r="V377" t="s">
        <v>229</v>
      </c>
      <c r="W377" t="s">
        <v>2104</v>
      </c>
      <c r="X377" t="s">
        <v>2105</v>
      </c>
      <c r="Y377" t="s">
        <v>1743</v>
      </c>
      <c r="AA377" t="s">
        <v>145</v>
      </c>
      <c r="AB377" t="s">
        <v>146</v>
      </c>
      <c r="AC377" s="119">
        <v>364183</v>
      </c>
      <c r="AD377">
        <v>364183</v>
      </c>
      <c r="AE377">
        <v>364183</v>
      </c>
      <c r="AF377">
        <v>0</v>
      </c>
      <c r="AG377">
        <v>364183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 s="32">
        <v>0</v>
      </c>
      <c r="AO377">
        <v>0</v>
      </c>
      <c r="AP377">
        <v>0</v>
      </c>
      <c r="AQ377">
        <v>0</v>
      </c>
      <c r="AR377">
        <v>0</v>
      </c>
      <c r="AS377">
        <v>1</v>
      </c>
      <c r="AT377">
        <v>1978</v>
      </c>
      <c r="AV377">
        <v>687</v>
      </c>
      <c r="AW377">
        <v>687</v>
      </c>
      <c r="AX377">
        <v>2</v>
      </c>
      <c r="AY377">
        <v>1</v>
      </c>
      <c r="AZ377">
        <v>1</v>
      </c>
      <c r="BC377" t="s">
        <v>233</v>
      </c>
      <c r="BS377" t="s">
        <v>2106</v>
      </c>
      <c r="BT377" t="s">
        <v>2107</v>
      </c>
      <c r="BV377" t="s">
        <v>2108</v>
      </c>
      <c r="BX377" t="s">
        <v>2109</v>
      </c>
      <c r="BY377" t="s">
        <v>331</v>
      </c>
      <c r="BZ377" t="s">
        <v>2110</v>
      </c>
      <c r="CB377" s="27">
        <v>36371</v>
      </c>
      <c r="CC377">
        <v>310000</v>
      </c>
      <c r="CD377" t="s">
        <v>210</v>
      </c>
      <c r="CE377" t="s">
        <v>151</v>
      </c>
      <c r="CF377" t="s">
        <v>151</v>
      </c>
      <c r="CG377" t="s">
        <v>2111</v>
      </c>
      <c r="CH377" s="27">
        <v>34121</v>
      </c>
      <c r="CI377">
        <v>240000</v>
      </c>
      <c r="CJ377" t="s">
        <v>210</v>
      </c>
      <c r="CK377" t="s">
        <v>151</v>
      </c>
      <c r="CL377" t="s">
        <v>151</v>
      </c>
      <c r="CM377" t="s">
        <v>2112</v>
      </c>
      <c r="CN377" s="27">
        <v>32690</v>
      </c>
      <c r="CO377">
        <v>168000</v>
      </c>
      <c r="CP377" t="s">
        <v>210</v>
      </c>
      <c r="CQ377" t="s">
        <v>151</v>
      </c>
      <c r="CR377" t="s">
        <v>151</v>
      </c>
      <c r="CS377" t="s">
        <v>2113</v>
      </c>
      <c r="CZ377" t="s">
        <v>2114</v>
      </c>
      <c r="DA377" t="s">
        <v>154</v>
      </c>
      <c r="DB377" t="s">
        <v>242</v>
      </c>
      <c r="DE377">
        <v>1</v>
      </c>
      <c r="DF377">
        <v>1978</v>
      </c>
      <c r="DG377" t="s">
        <v>2115</v>
      </c>
      <c r="DH377">
        <v>2</v>
      </c>
      <c r="DI377" s="128" t="s">
        <v>696</v>
      </c>
      <c r="DJ3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77" s="130">
        <f>Table13[[#This Row],[JUST]]*Table13[[#This Row],[Storm Millage]]/1000</f>
        <v>2784.363076379861</v>
      </c>
      <c r="DL3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77" s="136">
        <f>Table13[[#This Row],[JUST]]*Table13[[#This Row],[Recreational Millage]]/1000</f>
        <v>2987.0793560820021</v>
      </c>
      <c r="DN377" s="137">
        <f>Table13[[#This Row],[Recreational Assessment]]+Table13[[#This Row],[Storm Assessment]]</f>
        <v>5771.4424324618631</v>
      </c>
      <c r="DO377" s="145" t="e">
        <f>Methodology!#REF!</f>
        <v>#REF!</v>
      </c>
      <c r="DP377" s="146" t="e">
        <f>(Table13[[#This Row],[JUST]]*Table13[[#This Row],[Ad Valorem Recreational Millage]])/1000</f>
        <v>#REF!</v>
      </c>
    </row>
    <row r="378" spans="1:120" x14ac:dyDescent="0.3">
      <c r="A378">
        <v>90</v>
      </c>
      <c r="B378">
        <v>1</v>
      </c>
      <c r="C378" s="165" t="s">
        <v>2141</v>
      </c>
      <c r="D378" t="s">
        <v>904</v>
      </c>
      <c r="E378" t="s">
        <v>1427</v>
      </c>
      <c r="F378">
        <v>10004366</v>
      </c>
      <c r="G378" s="32" t="s">
        <v>196</v>
      </c>
      <c r="H378" t="s">
        <v>299</v>
      </c>
      <c r="I378" t="s">
        <v>778</v>
      </c>
      <c r="J378">
        <v>0</v>
      </c>
      <c r="K378">
        <v>0</v>
      </c>
      <c r="L378">
        <v>0</v>
      </c>
      <c r="M378">
        <v>0.17154</v>
      </c>
      <c r="N378" t="s">
        <v>135</v>
      </c>
      <c r="O378" t="s">
        <v>136</v>
      </c>
      <c r="S378" t="s">
        <v>140</v>
      </c>
      <c r="V378" t="s">
        <v>229</v>
      </c>
      <c r="W378" t="s">
        <v>2142</v>
      </c>
      <c r="X378" t="s">
        <v>2143</v>
      </c>
      <c r="Y378" t="s">
        <v>1743</v>
      </c>
      <c r="AA378" t="s">
        <v>145</v>
      </c>
      <c r="AB378" t="s">
        <v>146</v>
      </c>
      <c r="AC378" s="119">
        <v>364183</v>
      </c>
      <c r="AD378">
        <v>364183</v>
      </c>
      <c r="AE378">
        <v>364183</v>
      </c>
      <c r="AF378">
        <v>0</v>
      </c>
      <c r="AG378">
        <v>364183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 s="32">
        <v>0</v>
      </c>
      <c r="AO378">
        <v>0</v>
      </c>
      <c r="AP378">
        <v>0</v>
      </c>
      <c r="AQ378">
        <v>0</v>
      </c>
      <c r="AR378">
        <v>0</v>
      </c>
      <c r="AS378">
        <v>1</v>
      </c>
      <c r="AT378">
        <v>1978</v>
      </c>
      <c r="AV378">
        <v>687</v>
      </c>
      <c r="AW378">
        <v>687</v>
      </c>
      <c r="AX378">
        <v>2</v>
      </c>
      <c r="AY378">
        <v>1</v>
      </c>
      <c r="AZ378">
        <v>1</v>
      </c>
      <c r="BC378" t="s">
        <v>233</v>
      </c>
      <c r="BS378" t="s">
        <v>2144</v>
      </c>
      <c r="BV378" t="s">
        <v>2145</v>
      </c>
      <c r="BX378" t="s">
        <v>176</v>
      </c>
      <c r="BY378" t="s">
        <v>149</v>
      </c>
      <c r="BZ378" t="s">
        <v>177</v>
      </c>
      <c r="CB378" s="27">
        <v>42769</v>
      </c>
      <c r="CC378">
        <v>480000</v>
      </c>
      <c r="CD378" t="s">
        <v>210</v>
      </c>
      <c r="CE378" t="s">
        <v>181</v>
      </c>
      <c r="CF378" t="s">
        <v>181</v>
      </c>
      <c r="CG378" t="s">
        <v>2146</v>
      </c>
      <c r="CH378" s="27">
        <v>38170</v>
      </c>
      <c r="CI378">
        <v>569000</v>
      </c>
      <c r="CJ378" t="s">
        <v>210</v>
      </c>
      <c r="CK378" t="s">
        <v>151</v>
      </c>
      <c r="CL378" t="s">
        <v>959</v>
      </c>
      <c r="CM378" t="s">
        <v>2147</v>
      </c>
      <c r="CN378" s="27">
        <v>36536</v>
      </c>
      <c r="CO378">
        <v>325000</v>
      </c>
      <c r="CP378" t="s">
        <v>210</v>
      </c>
      <c r="CQ378" t="s">
        <v>151</v>
      </c>
      <c r="CR378" t="s">
        <v>151</v>
      </c>
      <c r="CS378" t="s">
        <v>2148</v>
      </c>
      <c r="CT378" s="27">
        <v>30072</v>
      </c>
      <c r="CU378">
        <v>163500</v>
      </c>
      <c r="CV378" t="s">
        <v>210</v>
      </c>
      <c r="CW378" t="s">
        <v>151</v>
      </c>
      <c r="CX378" t="s">
        <v>151</v>
      </c>
      <c r="CY378" t="s">
        <v>2149</v>
      </c>
      <c r="CZ378" t="s">
        <v>2150</v>
      </c>
      <c r="DA378" t="s">
        <v>154</v>
      </c>
      <c r="DB378" t="s">
        <v>242</v>
      </c>
      <c r="DE378">
        <v>1</v>
      </c>
      <c r="DF378">
        <v>1978</v>
      </c>
      <c r="DG378" t="s">
        <v>2151</v>
      </c>
      <c r="DH378">
        <v>2</v>
      </c>
      <c r="DI378" s="128" t="s">
        <v>696</v>
      </c>
      <c r="DJ3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78" s="130">
        <f>Table13[[#This Row],[JUST]]*Table13[[#This Row],[Storm Millage]]/1000</f>
        <v>2784.363076379861</v>
      </c>
      <c r="DL3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78" s="136">
        <f>Table13[[#This Row],[JUST]]*Table13[[#This Row],[Recreational Millage]]/1000</f>
        <v>2987.0793560820021</v>
      </c>
      <c r="DN378" s="137">
        <f>Table13[[#This Row],[Recreational Assessment]]+Table13[[#This Row],[Storm Assessment]]</f>
        <v>5771.4424324618631</v>
      </c>
      <c r="DO378" s="145" t="e">
        <f>Methodology!#REF!</f>
        <v>#REF!</v>
      </c>
      <c r="DP378" s="146" t="e">
        <f>(Table13[[#This Row],[JUST]]*Table13[[#This Row],[Ad Valorem Recreational Millage]])/1000</f>
        <v>#REF!</v>
      </c>
    </row>
    <row r="379" spans="1:120" x14ac:dyDescent="0.3">
      <c r="A379">
        <v>56</v>
      </c>
      <c r="B379">
        <v>1</v>
      </c>
      <c r="C379" s="165" t="s">
        <v>2152</v>
      </c>
      <c r="D379" t="s">
        <v>904</v>
      </c>
      <c r="E379" t="s">
        <v>1442</v>
      </c>
      <c r="F379">
        <v>10004367</v>
      </c>
      <c r="G379" s="32" t="s">
        <v>196</v>
      </c>
      <c r="H379" t="s">
        <v>299</v>
      </c>
      <c r="I379" t="s">
        <v>778</v>
      </c>
      <c r="J379">
        <v>0</v>
      </c>
      <c r="K379">
        <v>0</v>
      </c>
      <c r="L379">
        <v>0</v>
      </c>
      <c r="M379">
        <v>0.17154</v>
      </c>
      <c r="N379" t="s">
        <v>135</v>
      </c>
      <c r="O379" t="s">
        <v>136</v>
      </c>
      <c r="S379" t="s">
        <v>140</v>
      </c>
      <c r="V379" t="s">
        <v>229</v>
      </c>
      <c r="W379" t="s">
        <v>2153</v>
      </c>
      <c r="X379" t="s">
        <v>2154</v>
      </c>
      <c r="Y379" t="s">
        <v>1743</v>
      </c>
      <c r="AA379" t="s">
        <v>145</v>
      </c>
      <c r="AB379" t="s">
        <v>146</v>
      </c>
      <c r="AC379" s="119">
        <v>364183</v>
      </c>
      <c r="AD379">
        <v>364183</v>
      </c>
      <c r="AE379">
        <v>364183</v>
      </c>
      <c r="AF379">
        <v>0</v>
      </c>
      <c r="AG379">
        <v>364183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 s="32">
        <v>0</v>
      </c>
      <c r="AO379">
        <v>0</v>
      </c>
      <c r="AP379">
        <v>0</v>
      </c>
      <c r="AQ379">
        <v>0</v>
      </c>
      <c r="AR379">
        <v>0</v>
      </c>
      <c r="AS379">
        <v>1</v>
      </c>
      <c r="AT379">
        <v>1978</v>
      </c>
      <c r="AV379">
        <v>687</v>
      </c>
      <c r="AW379">
        <v>687</v>
      </c>
      <c r="AX379">
        <v>2</v>
      </c>
      <c r="AY379">
        <v>1</v>
      </c>
      <c r="AZ379">
        <v>1</v>
      </c>
      <c r="BC379" t="s">
        <v>233</v>
      </c>
      <c r="BS379" t="s">
        <v>2155</v>
      </c>
      <c r="BV379" t="s">
        <v>2156</v>
      </c>
      <c r="BX379" t="s">
        <v>2157</v>
      </c>
      <c r="BZ379" t="s">
        <v>2158</v>
      </c>
      <c r="CA379" t="s">
        <v>2159</v>
      </c>
      <c r="CB379" s="27">
        <v>40967</v>
      </c>
      <c r="CC379">
        <v>414000</v>
      </c>
      <c r="CD379" t="s">
        <v>210</v>
      </c>
      <c r="CE379" t="s">
        <v>181</v>
      </c>
      <c r="CF379" t="s">
        <v>181</v>
      </c>
      <c r="CG379" t="s">
        <v>2160</v>
      </c>
      <c r="CH379" s="27">
        <v>36115</v>
      </c>
      <c r="CI379">
        <v>320000</v>
      </c>
      <c r="CJ379" t="s">
        <v>210</v>
      </c>
      <c r="CK379" t="s">
        <v>151</v>
      </c>
      <c r="CL379" t="s">
        <v>151</v>
      </c>
      <c r="CM379" t="s">
        <v>2161</v>
      </c>
      <c r="CN379" s="27">
        <v>35461</v>
      </c>
      <c r="CO379">
        <v>185000</v>
      </c>
      <c r="CP379" t="s">
        <v>210</v>
      </c>
      <c r="CQ379" t="s">
        <v>181</v>
      </c>
      <c r="CR379" t="s">
        <v>181</v>
      </c>
      <c r="CS379" t="s">
        <v>2162</v>
      </c>
      <c r="CT379" s="27">
        <v>29921</v>
      </c>
      <c r="CU379">
        <v>161600</v>
      </c>
      <c r="CV379" t="s">
        <v>210</v>
      </c>
      <c r="CW379" t="s">
        <v>151</v>
      </c>
      <c r="CX379" t="s">
        <v>151</v>
      </c>
      <c r="CY379" t="s">
        <v>2163</v>
      </c>
      <c r="CZ379" t="s">
        <v>2164</v>
      </c>
      <c r="DA379" t="s">
        <v>154</v>
      </c>
      <c r="DB379" t="s">
        <v>242</v>
      </c>
      <c r="DE379">
        <v>1</v>
      </c>
      <c r="DF379">
        <v>1978</v>
      </c>
      <c r="DG379" t="s">
        <v>2165</v>
      </c>
      <c r="DH379">
        <v>2</v>
      </c>
      <c r="DI379" s="128" t="s">
        <v>696</v>
      </c>
      <c r="DJ3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79" s="130">
        <f>Table13[[#This Row],[JUST]]*Table13[[#This Row],[Storm Millage]]/1000</f>
        <v>2784.363076379861</v>
      </c>
      <c r="DL3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79" s="136">
        <f>Table13[[#This Row],[JUST]]*Table13[[#This Row],[Recreational Millage]]/1000</f>
        <v>2987.0793560820021</v>
      </c>
      <c r="DN379" s="137">
        <f>Table13[[#This Row],[Recreational Assessment]]+Table13[[#This Row],[Storm Assessment]]</f>
        <v>5771.4424324618631</v>
      </c>
      <c r="DO379" s="145" t="e">
        <f>Methodology!#REF!</f>
        <v>#REF!</v>
      </c>
      <c r="DP379" s="146" t="e">
        <f>(Table13[[#This Row],[JUST]]*Table13[[#This Row],[Ad Valorem Recreational Millage]])/1000</f>
        <v>#REF!</v>
      </c>
    </row>
    <row r="380" spans="1:120" x14ac:dyDescent="0.3">
      <c r="A380">
        <v>434</v>
      </c>
      <c r="B380">
        <v>1</v>
      </c>
      <c r="C380" s="165" t="s">
        <v>2189</v>
      </c>
      <c r="D380" t="s">
        <v>904</v>
      </c>
      <c r="E380" t="s">
        <v>1404</v>
      </c>
      <c r="F380">
        <v>10004370</v>
      </c>
      <c r="G380" s="32" t="s">
        <v>196</v>
      </c>
      <c r="H380" t="s">
        <v>299</v>
      </c>
      <c r="I380" t="s">
        <v>778</v>
      </c>
      <c r="J380">
        <v>0</v>
      </c>
      <c r="K380">
        <v>0</v>
      </c>
      <c r="L380">
        <v>0</v>
      </c>
      <c r="M380">
        <v>0.17154</v>
      </c>
      <c r="N380" t="s">
        <v>135</v>
      </c>
      <c r="O380" t="s">
        <v>136</v>
      </c>
      <c r="S380" t="s">
        <v>140</v>
      </c>
      <c r="V380" t="s">
        <v>229</v>
      </c>
      <c r="W380" t="s">
        <v>2190</v>
      </c>
      <c r="X380" t="s">
        <v>2191</v>
      </c>
      <c r="Y380" t="s">
        <v>1743</v>
      </c>
      <c r="AA380" t="s">
        <v>145</v>
      </c>
      <c r="AB380" t="s">
        <v>146</v>
      </c>
      <c r="AC380" s="119">
        <v>364183</v>
      </c>
      <c r="AD380">
        <v>364183</v>
      </c>
      <c r="AE380">
        <v>364183</v>
      </c>
      <c r="AF380">
        <v>0</v>
      </c>
      <c r="AG380">
        <v>364183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 s="32">
        <v>0</v>
      </c>
      <c r="AO380">
        <v>0</v>
      </c>
      <c r="AP380">
        <v>0</v>
      </c>
      <c r="AQ380">
        <v>0</v>
      </c>
      <c r="AR380">
        <v>0</v>
      </c>
      <c r="AS380">
        <v>1</v>
      </c>
      <c r="AT380">
        <v>1978</v>
      </c>
      <c r="AV380">
        <v>687</v>
      </c>
      <c r="AW380">
        <v>687</v>
      </c>
      <c r="AX380">
        <v>2</v>
      </c>
      <c r="AY380">
        <v>1</v>
      </c>
      <c r="AZ380">
        <v>1</v>
      </c>
      <c r="BC380" t="s">
        <v>233</v>
      </c>
      <c r="BS380" t="s">
        <v>1909</v>
      </c>
      <c r="BT380" t="s">
        <v>1910</v>
      </c>
      <c r="BV380" t="s">
        <v>2192</v>
      </c>
      <c r="BX380" t="s">
        <v>2193</v>
      </c>
      <c r="BY380" t="s">
        <v>171</v>
      </c>
      <c r="BZ380" t="s">
        <v>2194</v>
      </c>
      <c r="CB380" s="27">
        <v>38131</v>
      </c>
      <c r="CC380">
        <v>540000</v>
      </c>
      <c r="CD380" t="s">
        <v>210</v>
      </c>
      <c r="CE380" t="s">
        <v>151</v>
      </c>
      <c r="CF380" t="s">
        <v>959</v>
      </c>
      <c r="CG380" t="s">
        <v>2195</v>
      </c>
      <c r="CH380" s="27">
        <v>28460</v>
      </c>
      <c r="CI380">
        <v>57900</v>
      </c>
      <c r="CJ380" t="s">
        <v>210</v>
      </c>
      <c r="CK380" t="s">
        <v>151</v>
      </c>
      <c r="CL380" t="s">
        <v>151</v>
      </c>
      <c r="CM380" t="s">
        <v>2196</v>
      </c>
      <c r="CZ380" t="s">
        <v>2197</v>
      </c>
      <c r="DA380" t="s">
        <v>154</v>
      </c>
      <c r="DB380" t="s">
        <v>242</v>
      </c>
      <c r="DE380">
        <v>1</v>
      </c>
      <c r="DF380">
        <v>1978</v>
      </c>
      <c r="DG380" t="s">
        <v>2198</v>
      </c>
      <c r="DH380">
        <v>2</v>
      </c>
      <c r="DI380" s="128" t="s">
        <v>696</v>
      </c>
      <c r="DJ3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80" s="130">
        <f>Table13[[#This Row],[JUST]]*Table13[[#This Row],[Storm Millage]]/1000</f>
        <v>2784.363076379861</v>
      </c>
      <c r="DL3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80" s="136">
        <f>Table13[[#This Row],[JUST]]*Table13[[#This Row],[Recreational Millage]]/1000</f>
        <v>2987.0793560820021</v>
      </c>
      <c r="DN380" s="137">
        <f>Table13[[#This Row],[Recreational Assessment]]+Table13[[#This Row],[Storm Assessment]]</f>
        <v>5771.4424324618631</v>
      </c>
      <c r="DO380" s="145" t="e">
        <f>Methodology!#REF!</f>
        <v>#REF!</v>
      </c>
      <c r="DP380" s="146" t="e">
        <f>(Table13[[#This Row],[JUST]]*Table13[[#This Row],[Ad Valorem Recreational Millage]])/1000</f>
        <v>#REF!</v>
      </c>
    </row>
    <row r="381" spans="1:120" x14ac:dyDescent="0.3">
      <c r="A381">
        <v>539</v>
      </c>
      <c r="B381">
        <v>1</v>
      </c>
      <c r="C381" s="165" t="s">
        <v>2199</v>
      </c>
      <c r="D381" t="s">
        <v>904</v>
      </c>
      <c r="E381" t="s">
        <v>1415</v>
      </c>
      <c r="F381">
        <v>10004371</v>
      </c>
      <c r="G381" s="32" t="s">
        <v>196</v>
      </c>
      <c r="H381" t="s">
        <v>299</v>
      </c>
      <c r="I381" t="s">
        <v>778</v>
      </c>
      <c r="J381">
        <v>0</v>
      </c>
      <c r="K381">
        <v>0</v>
      </c>
      <c r="L381">
        <v>0</v>
      </c>
      <c r="M381">
        <v>0.17154</v>
      </c>
      <c r="N381" t="s">
        <v>135</v>
      </c>
      <c r="O381" t="s">
        <v>136</v>
      </c>
      <c r="S381" t="s">
        <v>140</v>
      </c>
      <c r="V381" t="s">
        <v>229</v>
      </c>
      <c r="W381" t="s">
        <v>2200</v>
      </c>
      <c r="X381" t="s">
        <v>2201</v>
      </c>
      <c r="Y381" t="s">
        <v>1743</v>
      </c>
      <c r="AA381" t="s">
        <v>145</v>
      </c>
      <c r="AB381" t="s">
        <v>146</v>
      </c>
      <c r="AC381" s="119">
        <v>364183</v>
      </c>
      <c r="AD381">
        <v>364183</v>
      </c>
      <c r="AE381">
        <v>364183</v>
      </c>
      <c r="AF381">
        <v>0</v>
      </c>
      <c r="AG381">
        <v>364183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 s="32">
        <v>0</v>
      </c>
      <c r="AO381">
        <v>0</v>
      </c>
      <c r="AP381">
        <v>0</v>
      </c>
      <c r="AQ381">
        <v>0</v>
      </c>
      <c r="AR381">
        <v>0</v>
      </c>
      <c r="AS381">
        <v>1</v>
      </c>
      <c r="AT381">
        <v>1978</v>
      </c>
      <c r="AV381">
        <v>687</v>
      </c>
      <c r="AW381">
        <v>687</v>
      </c>
      <c r="AX381">
        <v>2</v>
      </c>
      <c r="AY381">
        <v>1</v>
      </c>
      <c r="AZ381">
        <v>1</v>
      </c>
      <c r="BC381" t="s">
        <v>233</v>
      </c>
      <c r="BS381" t="s">
        <v>2202</v>
      </c>
      <c r="BV381" t="s">
        <v>2203</v>
      </c>
      <c r="BX381" t="s">
        <v>560</v>
      </c>
      <c r="BY381" t="s">
        <v>331</v>
      </c>
      <c r="BZ381" t="s">
        <v>561</v>
      </c>
      <c r="CB381" s="27">
        <v>38526</v>
      </c>
      <c r="CC381">
        <v>629600</v>
      </c>
      <c r="CD381" t="s">
        <v>210</v>
      </c>
      <c r="CE381" t="s">
        <v>151</v>
      </c>
      <c r="CF381" t="s">
        <v>151</v>
      </c>
      <c r="CG381" t="s">
        <v>2204</v>
      </c>
      <c r="CH381" s="27">
        <v>36986</v>
      </c>
      <c r="CI381">
        <v>390000</v>
      </c>
      <c r="CJ381" t="s">
        <v>210</v>
      </c>
      <c r="CK381" t="s">
        <v>151</v>
      </c>
      <c r="CL381" t="s">
        <v>151</v>
      </c>
      <c r="CM381" t="s">
        <v>2205</v>
      </c>
      <c r="CN381" s="27">
        <v>33270</v>
      </c>
      <c r="CO381">
        <v>215000</v>
      </c>
      <c r="CP381" t="s">
        <v>210</v>
      </c>
      <c r="CQ381" t="s">
        <v>151</v>
      </c>
      <c r="CR381" t="s">
        <v>151</v>
      </c>
      <c r="CS381" t="s">
        <v>2206</v>
      </c>
      <c r="CT381" s="27">
        <v>30376</v>
      </c>
      <c r="CU381">
        <v>175000</v>
      </c>
      <c r="CV381" t="s">
        <v>210</v>
      </c>
      <c r="CW381" t="s">
        <v>151</v>
      </c>
      <c r="CX381" t="s">
        <v>151</v>
      </c>
      <c r="CY381" t="s">
        <v>2207</v>
      </c>
      <c r="CZ381" t="s">
        <v>2208</v>
      </c>
      <c r="DA381" t="s">
        <v>154</v>
      </c>
      <c r="DB381" t="s">
        <v>242</v>
      </c>
      <c r="DE381">
        <v>1</v>
      </c>
      <c r="DF381">
        <v>1978</v>
      </c>
      <c r="DG381" t="s">
        <v>2209</v>
      </c>
      <c r="DH381">
        <v>2</v>
      </c>
      <c r="DI381" s="128" t="s">
        <v>696</v>
      </c>
      <c r="DJ3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81" s="130">
        <f>Table13[[#This Row],[JUST]]*Table13[[#This Row],[Storm Millage]]/1000</f>
        <v>2784.363076379861</v>
      </c>
      <c r="DL3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81" s="136">
        <f>Table13[[#This Row],[JUST]]*Table13[[#This Row],[Recreational Millage]]/1000</f>
        <v>2987.0793560820021</v>
      </c>
      <c r="DN381" s="137">
        <f>Table13[[#This Row],[Recreational Assessment]]+Table13[[#This Row],[Storm Assessment]]</f>
        <v>5771.4424324618631</v>
      </c>
      <c r="DO381" s="145" t="e">
        <f>Methodology!#REF!</f>
        <v>#REF!</v>
      </c>
      <c r="DP381" s="146" t="e">
        <f>(Table13[[#This Row],[JUST]]*Table13[[#This Row],[Ad Valorem Recreational Millage]])/1000</f>
        <v>#REF!</v>
      </c>
    </row>
    <row r="382" spans="1:120" x14ac:dyDescent="0.3">
      <c r="A382">
        <v>530</v>
      </c>
      <c r="B382">
        <v>1</v>
      </c>
      <c r="C382" s="165" t="s">
        <v>2341</v>
      </c>
      <c r="D382" t="s">
        <v>928</v>
      </c>
      <c r="E382" t="s">
        <v>1114</v>
      </c>
      <c r="F382">
        <v>10004445</v>
      </c>
      <c r="G382" s="32" t="s">
        <v>196</v>
      </c>
      <c r="H382" t="s">
        <v>299</v>
      </c>
      <c r="I382" t="s">
        <v>226</v>
      </c>
      <c r="J382">
        <v>1</v>
      </c>
      <c r="K382">
        <v>0</v>
      </c>
      <c r="L382">
        <v>0</v>
      </c>
      <c r="M382">
        <v>0.17787</v>
      </c>
      <c r="N382" t="s">
        <v>135</v>
      </c>
      <c r="O382" t="s">
        <v>136</v>
      </c>
      <c r="S382" t="s">
        <v>140</v>
      </c>
      <c r="V382" t="s">
        <v>229</v>
      </c>
      <c r="W382" t="s">
        <v>2342</v>
      </c>
      <c r="X382" t="s">
        <v>2343</v>
      </c>
      <c r="Y382" t="s">
        <v>1743</v>
      </c>
      <c r="AA382" t="s">
        <v>145</v>
      </c>
      <c r="AB382" t="s">
        <v>146</v>
      </c>
      <c r="AC382" s="119">
        <v>364183</v>
      </c>
      <c r="AD382">
        <v>364183</v>
      </c>
      <c r="AE382">
        <v>364183</v>
      </c>
      <c r="AF382">
        <v>0</v>
      </c>
      <c r="AG382">
        <v>364183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 s="32">
        <v>0</v>
      </c>
      <c r="AO382">
        <v>0</v>
      </c>
      <c r="AP382">
        <v>0</v>
      </c>
      <c r="AQ382">
        <v>0</v>
      </c>
      <c r="AR382">
        <v>0</v>
      </c>
      <c r="AS382">
        <v>1</v>
      </c>
      <c r="AT382">
        <v>1978</v>
      </c>
      <c r="AV382">
        <v>687</v>
      </c>
      <c r="AW382">
        <v>687</v>
      </c>
      <c r="AX382">
        <v>2</v>
      </c>
      <c r="AY382">
        <v>1</v>
      </c>
      <c r="AZ382">
        <v>1</v>
      </c>
      <c r="BC382" t="s">
        <v>233</v>
      </c>
      <c r="BS382" t="s">
        <v>2344</v>
      </c>
      <c r="BV382" t="s">
        <v>2345</v>
      </c>
      <c r="BX382" t="s">
        <v>2346</v>
      </c>
      <c r="BY382" t="s">
        <v>1372</v>
      </c>
      <c r="BZ382" t="s">
        <v>2347</v>
      </c>
      <c r="CB382" s="27">
        <v>41309</v>
      </c>
      <c r="CC382">
        <v>33000</v>
      </c>
      <c r="CD382" t="s">
        <v>210</v>
      </c>
      <c r="CE382" t="s">
        <v>320</v>
      </c>
      <c r="CF382" t="s">
        <v>320</v>
      </c>
      <c r="CG382" t="s">
        <v>2348</v>
      </c>
      <c r="CH382" s="27">
        <v>41201</v>
      </c>
      <c r="CI382">
        <v>18000</v>
      </c>
      <c r="CJ382" t="s">
        <v>210</v>
      </c>
      <c r="CK382" t="s">
        <v>320</v>
      </c>
      <c r="CL382" t="s">
        <v>320</v>
      </c>
      <c r="CM382" t="s">
        <v>2349</v>
      </c>
      <c r="CN382" s="27">
        <v>28611</v>
      </c>
      <c r="CO382">
        <v>55900</v>
      </c>
      <c r="CP382" t="s">
        <v>210</v>
      </c>
      <c r="CQ382" t="s">
        <v>151</v>
      </c>
      <c r="CR382" t="s">
        <v>151</v>
      </c>
      <c r="CS382" t="s">
        <v>2350</v>
      </c>
      <c r="CZ382" t="s">
        <v>2351</v>
      </c>
      <c r="DA382" t="s">
        <v>154</v>
      </c>
      <c r="DB382" t="s">
        <v>242</v>
      </c>
      <c r="DE382">
        <v>1</v>
      </c>
      <c r="DF382">
        <v>1979</v>
      </c>
      <c r="DG382" t="s">
        <v>2352</v>
      </c>
      <c r="DH382">
        <v>2</v>
      </c>
      <c r="DI382" s="128" t="s">
        <v>696</v>
      </c>
      <c r="DJ3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82" s="130">
        <f>Table13[[#This Row],[JUST]]*Table13[[#This Row],[Storm Millage]]/1000</f>
        <v>2784.363076379861</v>
      </c>
      <c r="DL3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82" s="136">
        <f>Table13[[#This Row],[JUST]]*Table13[[#This Row],[Recreational Millage]]/1000</f>
        <v>2987.0793560820021</v>
      </c>
      <c r="DN382" s="137">
        <f>Table13[[#This Row],[Recreational Assessment]]+Table13[[#This Row],[Storm Assessment]]</f>
        <v>5771.4424324618631</v>
      </c>
      <c r="DO382" s="145" t="e">
        <f>Methodology!#REF!</f>
        <v>#REF!</v>
      </c>
      <c r="DP382" s="146" t="e">
        <f>(Table13[[#This Row],[JUST]]*Table13[[#This Row],[Ad Valorem Recreational Millage]])/1000</f>
        <v>#REF!</v>
      </c>
    </row>
    <row r="383" spans="1:120" x14ac:dyDescent="0.3">
      <c r="A383">
        <v>551</v>
      </c>
      <c r="B383">
        <v>1</v>
      </c>
      <c r="C383" s="165" t="s">
        <v>2353</v>
      </c>
      <c r="D383" t="s">
        <v>928</v>
      </c>
      <c r="E383" t="s">
        <v>1121</v>
      </c>
      <c r="F383">
        <v>10004446</v>
      </c>
      <c r="G383" s="32" t="s">
        <v>196</v>
      </c>
      <c r="H383" t="s">
        <v>299</v>
      </c>
      <c r="I383" t="s">
        <v>226</v>
      </c>
      <c r="J383">
        <v>1</v>
      </c>
      <c r="K383">
        <v>0</v>
      </c>
      <c r="L383">
        <v>0</v>
      </c>
      <c r="M383">
        <v>0.17787</v>
      </c>
      <c r="N383" t="s">
        <v>135</v>
      </c>
      <c r="O383" t="s">
        <v>136</v>
      </c>
      <c r="S383" t="s">
        <v>140</v>
      </c>
      <c r="V383" t="s">
        <v>229</v>
      </c>
      <c r="W383" t="s">
        <v>2354</v>
      </c>
      <c r="X383" t="s">
        <v>2355</v>
      </c>
      <c r="Y383" t="s">
        <v>1743</v>
      </c>
      <c r="AA383" t="s">
        <v>145</v>
      </c>
      <c r="AB383" t="s">
        <v>146</v>
      </c>
      <c r="AC383" s="119">
        <v>364183</v>
      </c>
      <c r="AD383">
        <v>364183</v>
      </c>
      <c r="AE383">
        <v>364183</v>
      </c>
      <c r="AF383">
        <v>0</v>
      </c>
      <c r="AG383">
        <v>364183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 s="32">
        <v>0</v>
      </c>
      <c r="AO383">
        <v>0</v>
      </c>
      <c r="AP383">
        <v>0</v>
      </c>
      <c r="AQ383">
        <v>0</v>
      </c>
      <c r="AR383">
        <v>0</v>
      </c>
      <c r="AS383">
        <v>1</v>
      </c>
      <c r="AT383">
        <v>1978</v>
      </c>
      <c r="AV383">
        <v>687</v>
      </c>
      <c r="AW383">
        <v>687</v>
      </c>
      <c r="AX383">
        <v>2</v>
      </c>
      <c r="AY383">
        <v>1</v>
      </c>
      <c r="AZ383">
        <v>1</v>
      </c>
      <c r="BC383" t="s">
        <v>233</v>
      </c>
      <c r="BS383" t="s">
        <v>2356</v>
      </c>
      <c r="BV383" t="s">
        <v>2357</v>
      </c>
      <c r="BX383" t="s">
        <v>2358</v>
      </c>
      <c r="BY383" t="s">
        <v>171</v>
      </c>
      <c r="BZ383" t="s">
        <v>2359</v>
      </c>
      <c r="CB383" s="27">
        <v>30529</v>
      </c>
      <c r="CC383">
        <v>175000</v>
      </c>
      <c r="CD383" t="s">
        <v>210</v>
      </c>
      <c r="CE383" t="s">
        <v>181</v>
      </c>
      <c r="CF383" t="s">
        <v>181</v>
      </c>
      <c r="CG383" t="s">
        <v>2360</v>
      </c>
      <c r="CH383" s="27">
        <v>28611</v>
      </c>
      <c r="CI383">
        <v>63900</v>
      </c>
      <c r="CJ383" t="s">
        <v>210</v>
      </c>
      <c r="CK383" t="s">
        <v>151</v>
      </c>
      <c r="CL383" t="s">
        <v>151</v>
      </c>
      <c r="CM383" t="s">
        <v>2361</v>
      </c>
      <c r="CZ383" t="s">
        <v>2362</v>
      </c>
      <c r="DA383" t="s">
        <v>154</v>
      </c>
      <c r="DB383" t="s">
        <v>242</v>
      </c>
      <c r="DE383">
        <v>1</v>
      </c>
      <c r="DF383">
        <v>1979</v>
      </c>
      <c r="DG383" t="s">
        <v>2363</v>
      </c>
      <c r="DH383">
        <v>2</v>
      </c>
      <c r="DI383" s="128" t="s">
        <v>696</v>
      </c>
      <c r="DJ3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83" s="130">
        <f>Table13[[#This Row],[JUST]]*Table13[[#This Row],[Storm Millage]]/1000</f>
        <v>2784.363076379861</v>
      </c>
      <c r="DL3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83" s="136">
        <f>Table13[[#This Row],[JUST]]*Table13[[#This Row],[Recreational Millage]]/1000</f>
        <v>2987.0793560820021</v>
      </c>
      <c r="DN383" s="137">
        <f>Table13[[#This Row],[Recreational Assessment]]+Table13[[#This Row],[Storm Assessment]]</f>
        <v>5771.4424324618631</v>
      </c>
      <c r="DO383" s="145" t="e">
        <f>Methodology!#REF!</f>
        <v>#REF!</v>
      </c>
      <c r="DP383" s="146" t="e">
        <f>(Table13[[#This Row],[JUST]]*Table13[[#This Row],[Ad Valorem Recreational Millage]])/1000</f>
        <v>#REF!</v>
      </c>
    </row>
    <row r="384" spans="1:120" x14ac:dyDescent="0.3">
      <c r="A384">
        <v>179</v>
      </c>
      <c r="B384">
        <v>1</v>
      </c>
      <c r="C384" s="165" t="s">
        <v>2389</v>
      </c>
      <c r="D384" t="s">
        <v>928</v>
      </c>
      <c r="E384" t="s">
        <v>1292</v>
      </c>
      <c r="F384">
        <v>10004449</v>
      </c>
      <c r="G384" s="32" t="s">
        <v>196</v>
      </c>
      <c r="H384" t="s">
        <v>299</v>
      </c>
      <c r="I384" t="s">
        <v>226</v>
      </c>
      <c r="J384">
        <v>1</v>
      </c>
      <c r="K384">
        <v>0</v>
      </c>
      <c r="L384">
        <v>0</v>
      </c>
      <c r="M384">
        <v>0.17787</v>
      </c>
      <c r="N384" t="s">
        <v>135</v>
      </c>
      <c r="O384" t="s">
        <v>136</v>
      </c>
      <c r="S384" t="s">
        <v>140</v>
      </c>
      <c r="V384" t="s">
        <v>229</v>
      </c>
      <c r="W384" t="s">
        <v>2390</v>
      </c>
      <c r="X384" t="s">
        <v>2391</v>
      </c>
      <c r="Y384" t="s">
        <v>1743</v>
      </c>
      <c r="AA384" t="s">
        <v>145</v>
      </c>
      <c r="AB384" t="s">
        <v>146</v>
      </c>
      <c r="AC384" s="119">
        <v>364183</v>
      </c>
      <c r="AD384">
        <v>364183</v>
      </c>
      <c r="AE384">
        <v>364183</v>
      </c>
      <c r="AF384">
        <v>0</v>
      </c>
      <c r="AG384">
        <v>364183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 s="32">
        <v>0</v>
      </c>
      <c r="AO384">
        <v>0</v>
      </c>
      <c r="AP384">
        <v>0</v>
      </c>
      <c r="AQ384">
        <v>0</v>
      </c>
      <c r="AR384">
        <v>0</v>
      </c>
      <c r="AS384">
        <v>1</v>
      </c>
      <c r="AT384">
        <v>1978</v>
      </c>
      <c r="AV384">
        <v>687</v>
      </c>
      <c r="AW384">
        <v>687</v>
      </c>
      <c r="AX384">
        <v>2</v>
      </c>
      <c r="AY384">
        <v>1</v>
      </c>
      <c r="AZ384">
        <v>1</v>
      </c>
      <c r="BC384" t="s">
        <v>233</v>
      </c>
      <c r="BS384" t="s">
        <v>2392</v>
      </c>
      <c r="BV384" t="s">
        <v>2393</v>
      </c>
      <c r="BX384" t="s">
        <v>2394</v>
      </c>
      <c r="BY384" t="s">
        <v>149</v>
      </c>
      <c r="BZ384" t="s">
        <v>2395</v>
      </c>
      <c r="CB384" s="27">
        <v>42635</v>
      </c>
      <c r="CC384">
        <v>507000</v>
      </c>
      <c r="CD384" t="s">
        <v>210</v>
      </c>
      <c r="CE384" t="s">
        <v>181</v>
      </c>
      <c r="CF384" t="s">
        <v>181</v>
      </c>
      <c r="CG384" t="s">
        <v>2396</v>
      </c>
      <c r="CH384" s="27">
        <v>41285</v>
      </c>
      <c r="CI384">
        <v>383000</v>
      </c>
      <c r="CJ384" t="s">
        <v>210</v>
      </c>
      <c r="CK384" t="s">
        <v>181</v>
      </c>
      <c r="CL384" t="s">
        <v>181</v>
      </c>
      <c r="CM384" t="s">
        <v>2397</v>
      </c>
      <c r="CN384" s="27">
        <v>36972</v>
      </c>
      <c r="CO384">
        <v>395000</v>
      </c>
      <c r="CP384" t="s">
        <v>210</v>
      </c>
      <c r="CQ384" t="s">
        <v>151</v>
      </c>
      <c r="CR384" t="s">
        <v>151</v>
      </c>
      <c r="CS384" t="s">
        <v>2398</v>
      </c>
      <c r="CT384" s="27">
        <v>33817</v>
      </c>
      <c r="CU384">
        <v>230000</v>
      </c>
      <c r="CV384" t="s">
        <v>210</v>
      </c>
      <c r="CW384" t="s">
        <v>151</v>
      </c>
      <c r="CX384" t="s">
        <v>151</v>
      </c>
      <c r="CY384" t="s">
        <v>2399</v>
      </c>
      <c r="CZ384" t="s">
        <v>2400</v>
      </c>
      <c r="DA384" t="s">
        <v>154</v>
      </c>
      <c r="DB384" t="s">
        <v>242</v>
      </c>
      <c r="DE384">
        <v>1</v>
      </c>
      <c r="DF384">
        <v>1979</v>
      </c>
      <c r="DG384" t="s">
        <v>2401</v>
      </c>
      <c r="DH384">
        <v>2</v>
      </c>
      <c r="DI384" s="128" t="s">
        <v>696</v>
      </c>
      <c r="DJ3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84" s="130">
        <f>Table13[[#This Row],[JUST]]*Table13[[#This Row],[Storm Millage]]/1000</f>
        <v>2784.363076379861</v>
      </c>
      <c r="DL3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84" s="136">
        <f>Table13[[#This Row],[JUST]]*Table13[[#This Row],[Recreational Millage]]/1000</f>
        <v>2987.0793560820021</v>
      </c>
      <c r="DN384" s="137">
        <f>Table13[[#This Row],[Recreational Assessment]]+Table13[[#This Row],[Storm Assessment]]</f>
        <v>5771.4424324618631</v>
      </c>
      <c r="DO384" s="145" t="e">
        <f>Methodology!#REF!</f>
        <v>#REF!</v>
      </c>
      <c r="DP384" s="146" t="e">
        <f>(Table13[[#This Row],[JUST]]*Table13[[#This Row],[Ad Valorem Recreational Millage]])/1000</f>
        <v>#REF!</v>
      </c>
    </row>
    <row r="385" spans="1:120" x14ac:dyDescent="0.3">
      <c r="A385">
        <v>161</v>
      </c>
      <c r="B385">
        <v>1</v>
      </c>
      <c r="C385" s="165" t="s">
        <v>2402</v>
      </c>
      <c r="D385" t="s">
        <v>928</v>
      </c>
      <c r="E385" t="s">
        <v>1304</v>
      </c>
      <c r="F385">
        <v>10004450</v>
      </c>
      <c r="G385" s="32" t="s">
        <v>196</v>
      </c>
      <c r="H385" t="s">
        <v>299</v>
      </c>
      <c r="I385" t="s">
        <v>226</v>
      </c>
      <c r="J385">
        <v>1</v>
      </c>
      <c r="K385">
        <v>0</v>
      </c>
      <c r="L385">
        <v>0</v>
      </c>
      <c r="M385">
        <v>0.17787</v>
      </c>
      <c r="N385" t="s">
        <v>135</v>
      </c>
      <c r="O385" t="s">
        <v>136</v>
      </c>
      <c r="S385" t="s">
        <v>140</v>
      </c>
      <c r="V385" t="s">
        <v>229</v>
      </c>
      <c r="W385" t="s">
        <v>2403</v>
      </c>
      <c r="X385" t="s">
        <v>2404</v>
      </c>
      <c r="Y385" t="s">
        <v>1743</v>
      </c>
      <c r="AA385" t="s">
        <v>145</v>
      </c>
      <c r="AB385" t="s">
        <v>146</v>
      </c>
      <c r="AC385" s="119">
        <v>364183</v>
      </c>
      <c r="AD385">
        <v>364183</v>
      </c>
      <c r="AE385">
        <v>364183</v>
      </c>
      <c r="AF385">
        <v>0</v>
      </c>
      <c r="AG385">
        <v>364183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 s="32">
        <v>0</v>
      </c>
      <c r="AO385">
        <v>0</v>
      </c>
      <c r="AP385">
        <v>0</v>
      </c>
      <c r="AQ385">
        <v>0</v>
      </c>
      <c r="AR385">
        <v>0</v>
      </c>
      <c r="AS385">
        <v>1</v>
      </c>
      <c r="AT385">
        <v>1978</v>
      </c>
      <c r="AV385">
        <v>687</v>
      </c>
      <c r="AW385">
        <v>687</v>
      </c>
      <c r="AX385">
        <v>2</v>
      </c>
      <c r="AY385">
        <v>1</v>
      </c>
      <c r="AZ385">
        <v>1</v>
      </c>
      <c r="BC385" t="s">
        <v>233</v>
      </c>
      <c r="BS385" t="s">
        <v>2405</v>
      </c>
      <c r="BV385" t="s">
        <v>2406</v>
      </c>
      <c r="BX385" t="s">
        <v>2407</v>
      </c>
      <c r="BY385" t="s">
        <v>430</v>
      </c>
      <c r="BZ385" t="s">
        <v>2408</v>
      </c>
      <c r="CB385" s="27">
        <v>43938</v>
      </c>
      <c r="CC385">
        <v>495000</v>
      </c>
      <c r="CD385" t="s">
        <v>210</v>
      </c>
      <c r="CE385" t="s">
        <v>181</v>
      </c>
      <c r="CF385" t="s">
        <v>181</v>
      </c>
      <c r="CG385" t="s">
        <v>2409</v>
      </c>
      <c r="CH385" s="27">
        <v>38517</v>
      </c>
      <c r="CI385">
        <v>573000</v>
      </c>
      <c r="CJ385" t="s">
        <v>210</v>
      </c>
      <c r="CK385" t="s">
        <v>151</v>
      </c>
      <c r="CL385" t="s">
        <v>151</v>
      </c>
      <c r="CM385" t="s">
        <v>2410</v>
      </c>
      <c r="CN385" s="27">
        <v>30834</v>
      </c>
      <c r="CO385">
        <v>175000</v>
      </c>
      <c r="CP385" t="s">
        <v>210</v>
      </c>
      <c r="CQ385" t="s">
        <v>151</v>
      </c>
      <c r="CR385" t="s">
        <v>151</v>
      </c>
      <c r="CS385" t="s">
        <v>2411</v>
      </c>
      <c r="CT385" s="27">
        <v>28611</v>
      </c>
      <c r="CU385">
        <v>55900</v>
      </c>
      <c r="CV385" t="s">
        <v>210</v>
      </c>
      <c r="CW385" t="s">
        <v>151</v>
      </c>
      <c r="CX385" t="s">
        <v>151</v>
      </c>
      <c r="CY385" t="s">
        <v>2412</v>
      </c>
      <c r="CZ385" t="s">
        <v>2413</v>
      </c>
      <c r="DA385" t="s">
        <v>154</v>
      </c>
      <c r="DB385" t="s">
        <v>242</v>
      </c>
      <c r="DE385">
        <v>1</v>
      </c>
      <c r="DF385">
        <v>1979</v>
      </c>
      <c r="DG385" t="s">
        <v>2414</v>
      </c>
      <c r="DH385">
        <v>2</v>
      </c>
      <c r="DI385" s="128" t="s">
        <v>696</v>
      </c>
      <c r="DJ3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85" s="130">
        <f>Table13[[#This Row],[JUST]]*Table13[[#This Row],[Storm Millage]]/1000</f>
        <v>2784.363076379861</v>
      </c>
      <c r="DL3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85" s="136">
        <f>Table13[[#This Row],[JUST]]*Table13[[#This Row],[Recreational Millage]]/1000</f>
        <v>2987.0793560820021</v>
      </c>
      <c r="DN385" s="137">
        <f>Table13[[#This Row],[Recreational Assessment]]+Table13[[#This Row],[Storm Assessment]]</f>
        <v>5771.4424324618631</v>
      </c>
      <c r="DO385" s="145" t="e">
        <f>Methodology!#REF!</f>
        <v>#REF!</v>
      </c>
      <c r="DP385" s="146" t="e">
        <f>(Table13[[#This Row],[JUST]]*Table13[[#This Row],[Ad Valorem Recreational Millage]])/1000</f>
        <v>#REF!</v>
      </c>
    </row>
    <row r="386" spans="1:120" x14ac:dyDescent="0.3">
      <c r="A386">
        <v>531</v>
      </c>
      <c r="B386">
        <v>1</v>
      </c>
      <c r="C386" s="165" t="s">
        <v>2439</v>
      </c>
      <c r="D386" t="s">
        <v>928</v>
      </c>
      <c r="E386" t="s">
        <v>1427</v>
      </c>
      <c r="F386">
        <v>10004453</v>
      </c>
      <c r="G386" s="32" t="s">
        <v>196</v>
      </c>
      <c r="H386" t="s">
        <v>299</v>
      </c>
      <c r="I386" t="s">
        <v>226</v>
      </c>
      <c r="J386">
        <v>1</v>
      </c>
      <c r="K386">
        <v>0</v>
      </c>
      <c r="L386">
        <v>0</v>
      </c>
      <c r="M386">
        <v>0.17787</v>
      </c>
      <c r="N386" t="s">
        <v>135</v>
      </c>
      <c r="O386" t="s">
        <v>136</v>
      </c>
      <c r="S386" t="s">
        <v>140</v>
      </c>
      <c r="V386" t="s">
        <v>229</v>
      </c>
      <c r="W386" t="s">
        <v>2440</v>
      </c>
      <c r="X386" t="s">
        <v>2441</v>
      </c>
      <c r="Y386" t="s">
        <v>1743</v>
      </c>
      <c r="AA386" t="s">
        <v>145</v>
      </c>
      <c r="AB386" t="s">
        <v>146</v>
      </c>
      <c r="AC386" s="119">
        <v>364183</v>
      </c>
      <c r="AD386">
        <v>364183</v>
      </c>
      <c r="AE386">
        <v>364183</v>
      </c>
      <c r="AF386">
        <v>0</v>
      </c>
      <c r="AG386">
        <v>364183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 s="32">
        <v>0</v>
      </c>
      <c r="AO386">
        <v>0</v>
      </c>
      <c r="AP386">
        <v>0</v>
      </c>
      <c r="AQ386">
        <v>0</v>
      </c>
      <c r="AR386">
        <v>0</v>
      </c>
      <c r="AS386">
        <v>1</v>
      </c>
      <c r="AT386">
        <v>1978</v>
      </c>
      <c r="AV386">
        <v>687</v>
      </c>
      <c r="AW386">
        <v>687</v>
      </c>
      <c r="AX386">
        <v>2</v>
      </c>
      <c r="AY386">
        <v>1</v>
      </c>
      <c r="AZ386">
        <v>1</v>
      </c>
      <c r="BC386" t="s">
        <v>233</v>
      </c>
      <c r="BS386" t="s">
        <v>2442</v>
      </c>
      <c r="BV386" t="s">
        <v>2443</v>
      </c>
      <c r="BX386" t="s">
        <v>2444</v>
      </c>
      <c r="BY386" t="s">
        <v>331</v>
      </c>
      <c r="BZ386" t="s">
        <v>2445</v>
      </c>
      <c r="CB386" s="27">
        <v>44134</v>
      </c>
      <c r="CC386">
        <v>525000</v>
      </c>
      <c r="CD386" t="s">
        <v>210</v>
      </c>
      <c r="CE386" t="s">
        <v>181</v>
      </c>
      <c r="CF386" t="s">
        <v>181</v>
      </c>
      <c r="CG386" t="s">
        <v>2446</v>
      </c>
      <c r="CH386" s="27">
        <v>42891</v>
      </c>
      <c r="CI386">
        <v>512000</v>
      </c>
      <c r="CJ386" t="s">
        <v>210</v>
      </c>
      <c r="CK386" t="s">
        <v>181</v>
      </c>
      <c r="CL386" t="s">
        <v>181</v>
      </c>
      <c r="CM386" t="s">
        <v>2447</v>
      </c>
      <c r="CN386" s="27">
        <v>38098</v>
      </c>
      <c r="CO386">
        <v>540000</v>
      </c>
      <c r="CP386" t="s">
        <v>210</v>
      </c>
      <c r="CQ386" t="s">
        <v>151</v>
      </c>
      <c r="CR386" t="s">
        <v>959</v>
      </c>
      <c r="CS386" t="s">
        <v>2448</v>
      </c>
      <c r="CT386" s="27">
        <v>32874</v>
      </c>
      <c r="CU386">
        <v>177500</v>
      </c>
      <c r="CV386" t="s">
        <v>210</v>
      </c>
      <c r="CW386" t="s">
        <v>151</v>
      </c>
      <c r="CX386" t="s">
        <v>151</v>
      </c>
      <c r="CY386" t="s">
        <v>2449</v>
      </c>
      <c r="CZ386" t="s">
        <v>2450</v>
      </c>
      <c r="DA386" t="s">
        <v>154</v>
      </c>
      <c r="DB386" t="s">
        <v>242</v>
      </c>
      <c r="DE386">
        <v>1</v>
      </c>
      <c r="DF386">
        <v>1979</v>
      </c>
      <c r="DG386" t="s">
        <v>2451</v>
      </c>
      <c r="DH386">
        <v>2</v>
      </c>
      <c r="DI386" s="128" t="s">
        <v>696</v>
      </c>
      <c r="DJ38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86" s="130">
        <f>Table13[[#This Row],[JUST]]*Table13[[#This Row],[Storm Millage]]/1000</f>
        <v>2784.363076379861</v>
      </c>
      <c r="DL38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86" s="136">
        <f>Table13[[#This Row],[JUST]]*Table13[[#This Row],[Recreational Millage]]/1000</f>
        <v>2987.0793560820021</v>
      </c>
      <c r="DN386" s="137">
        <f>Table13[[#This Row],[Recreational Assessment]]+Table13[[#This Row],[Storm Assessment]]</f>
        <v>5771.4424324618631</v>
      </c>
      <c r="DO386" s="145" t="e">
        <f>Methodology!#REF!</f>
        <v>#REF!</v>
      </c>
      <c r="DP386" s="146" t="e">
        <f>(Table13[[#This Row],[JUST]]*Table13[[#This Row],[Ad Valorem Recreational Millage]])/1000</f>
        <v>#REF!</v>
      </c>
    </row>
    <row r="387" spans="1:120" x14ac:dyDescent="0.3">
      <c r="A387">
        <v>338</v>
      </c>
      <c r="B387">
        <v>1</v>
      </c>
      <c r="C387" s="165" t="s">
        <v>2452</v>
      </c>
      <c r="D387" t="s">
        <v>928</v>
      </c>
      <c r="E387" t="s">
        <v>1442</v>
      </c>
      <c r="F387">
        <v>10004454</v>
      </c>
      <c r="G387" s="32" t="s">
        <v>196</v>
      </c>
      <c r="H387" t="s">
        <v>299</v>
      </c>
      <c r="I387" t="s">
        <v>226</v>
      </c>
      <c r="J387">
        <v>1</v>
      </c>
      <c r="K387">
        <v>0</v>
      </c>
      <c r="L387">
        <v>0</v>
      </c>
      <c r="M387">
        <v>0.17787</v>
      </c>
      <c r="N387" t="s">
        <v>135</v>
      </c>
      <c r="O387" t="s">
        <v>136</v>
      </c>
      <c r="S387" t="s">
        <v>140</v>
      </c>
      <c r="V387" t="s">
        <v>229</v>
      </c>
      <c r="W387" t="s">
        <v>2453</v>
      </c>
      <c r="X387" t="s">
        <v>2454</v>
      </c>
      <c r="Y387" t="s">
        <v>1743</v>
      </c>
      <c r="AA387" t="s">
        <v>145</v>
      </c>
      <c r="AB387" t="s">
        <v>146</v>
      </c>
      <c r="AC387" s="119">
        <v>364183</v>
      </c>
      <c r="AD387">
        <v>364183</v>
      </c>
      <c r="AE387">
        <v>364183</v>
      </c>
      <c r="AF387">
        <v>0</v>
      </c>
      <c r="AG387">
        <v>364183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 s="32">
        <v>0</v>
      </c>
      <c r="AO387">
        <v>0</v>
      </c>
      <c r="AP387">
        <v>0</v>
      </c>
      <c r="AQ387">
        <v>0</v>
      </c>
      <c r="AR387">
        <v>0</v>
      </c>
      <c r="AS387">
        <v>1</v>
      </c>
      <c r="AT387">
        <v>1978</v>
      </c>
      <c r="AV387">
        <v>687</v>
      </c>
      <c r="AW387">
        <v>687</v>
      </c>
      <c r="AX387">
        <v>2</v>
      </c>
      <c r="AY387">
        <v>1</v>
      </c>
      <c r="AZ387">
        <v>1</v>
      </c>
      <c r="BC387" t="s">
        <v>233</v>
      </c>
      <c r="BS387" t="s">
        <v>2455</v>
      </c>
      <c r="BV387" t="s">
        <v>2456</v>
      </c>
      <c r="BX387" t="s">
        <v>176</v>
      </c>
      <c r="BY387" t="s">
        <v>149</v>
      </c>
      <c r="BZ387" t="s">
        <v>177</v>
      </c>
      <c r="CB387" s="27">
        <v>43329</v>
      </c>
      <c r="CC387">
        <v>535000</v>
      </c>
      <c r="CD387" t="s">
        <v>210</v>
      </c>
      <c r="CE387" t="s">
        <v>181</v>
      </c>
      <c r="CF387" t="s">
        <v>181</v>
      </c>
      <c r="CG387" t="s">
        <v>2457</v>
      </c>
      <c r="CH387" s="27">
        <v>39916</v>
      </c>
      <c r="CI387">
        <v>435000</v>
      </c>
      <c r="CJ387" t="s">
        <v>210</v>
      </c>
      <c r="CK387" t="s">
        <v>181</v>
      </c>
      <c r="CL387" t="s">
        <v>181</v>
      </c>
      <c r="CM387" t="s">
        <v>2458</v>
      </c>
      <c r="CN387" s="27">
        <v>39871</v>
      </c>
      <c r="CO387">
        <v>500000</v>
      </c>
      <c r="CP387" t="s">
        <v>210</v>
      </c>
      <c r="CQ387" t="s">
        <v>181</v>
      </c>
      <c r="CR387" t="s">
        <v>181</v>
      </c>
      <c r="CS387" t="s">
        <v>2459</v>
      </c>
      <c r="CT387" s="27">
        <v>38050</v>
      </c>
      <c r="CU387">
        <v>535000</v>
      </c>
      <c r="CV387" t="s">
        <v>210</v>
      </c>
      <c r="CW387" t="s">
        <v>151</v>
      </c>
      <c r="CX387" t="s">
        <v>959</v>
      </c>
      <c r="CY387" t="s">
        <v>2460</v>
      </c>
      <c r="CZ387" t="s">
        <v>2461</v>
      </c>
      <c r="DA387" t="s">
        <v>154</v>
      </c>
      <c r="DB387" t="s">
        <v>242</v>
      </c>
      <c r="DE387">
        <v>1</v>
      </c>
      <c r="DF387">
        <v>1979</v>
      </c>
      <c r="DG387" t="s">
        <v>2462</v>
      </c>
      <c r="DH387">
        <v>2</v>
      </c>
      <c r="DI387" s="128" t="s">
        <v>696</v>
      </c>
      <c r="DJ38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87" s="130">
        <f>Table13[[#This Row],[JUST]]*Table13[[#This Row],[Storm Millage]]/1000</f>
        <v>2784.363076379861</v>
      </c>
      <c r="DL38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87" s="136">
        <f>Table13[[#This Row],[JUST]]*Table13[[#This Row],[Recreational Millage]]/1000</f>
        <v>2987.0793560820021</v>
      </c>
      <c r="DN387" s="137">
        <f>Table13[[#This Row],[Recreational Assessment]]+Table13[[#This Row],[Storm Assessment]]</f>
        <v>5771.4424324618631</v>
      </c>
      <c r="DO387" s="145" t="e">
        <f>Methodology!#REF!</f>
        <v>#REF!</v>
      </c>
      <c r="DP387" s="146" t="e">
        <f>(Table13[[#This Row],[JUST]]*Table13[[#This Row],[Ad Valorem Recreational Millage]])/1000</f>
        <v>#REF!</v>
      </c>
    </row>
    <row r="388" spans="1:120" x14ac:dyDescent="0.3">
      <c r="A388">
        <v>229</v>
      </c>
      <c r="B388">
        <v>1</v>
      </c>
      <c r="C388" s="165" t="s">
        <v>2489</v>
      </c>
      <c r="D388" t="s">
        <v>928</v>
      </c>
      <c r="E388" t="s">
        <v>1404</v>
      </c>
      <c r="F388">
        <v>10004457</v>
      </c>
      <c r="G388" s="32" t="s">
        <v>196</v>
      </c>
      <c r="H388" t="s">
        <v>299</v>
      </c>
      <c r="I388" t="s">
        <v>226</v>
      </c>
      <c r="J388">
        <v>1</v>
      </c>
      <c r="K388">
        <v>0</v>
      </c>
      <c r="L388">
        <v>0</v>
      </c>
      <c r="M388">
        <v>0.17787</v>
      </c>
      <c r="N388" t="s">
        <v>135</v>
      </c>
      <c r="O388" t="s">
        <v>136</v>
      </c>
      <c r="P388" t="s">
        <v>137</v>
      </c>
      <c r="Q388" t="s">
        <v>138</v>
      </c>
      <c r="S388" t="s">
        <v>140</v>
      </c>
      <c r="V388" t="s">
        <v>229</v>
      </c>
      <c r="W388" t="s">
        <v>2490</v>
      </c>
      <c r="X388" t="s">
        <v>2491</v>
      </c>
      <c r="Y388" t="s">
        <v>1743</v>
      </c>
      <c r="AA388" t="s">
        <v>145</v>
      </c>
      <c r="AB388" t="s">
        <v>146</v>
      </c>
      <c r="AC388" s="119">
        <v>364183</v>
      </c>
      <c r="AD388">
        <v>364183</v>
      </c>
      <c r="AE388">
        <v>364183</v>
      </c>
      <c r="AF388">
        <v>0</v>
      </c>
      <c r="AG388">
        <v>364183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 s="32">
        <v>0</v>
      </c>
      <c r="AO388">
        <v>0</v>
      </c>
      <c r="AP388">
        <v>0</v>
      </c>
      <c r="AQ388">
        <v>0</v>
      </c>
      <c r="AR388">
        <v>0</v>
      </c>
      <c r="AS388">
        <v>1</v>
      </c>
      <c r="AT388">
        <v>1978</v>
      </c>
      <c r="AV388">
        <v>687</v>
      </c>
      <c r="AW388">
        <v>687</v>
      </c>
      <c r="AX388">
        <v>2</v>
      </c>
      <c r="AY388">
        <v>1</v>
      </c>
      <c r="AZ388">
        <v>1</v>
      </c>
      <c r="BC388" t="s">
        <v>233</v>
      </c>
      <c r="BS388" t="s">
        <v>1265</v>
      </c>
      <c r="BV388" t="s">
        <v>1266</v>
      </c>
      <c r="BX388" t="s">
        <v>1267</v>
      </c>
      <c r="BY388" t="s">
        <v>331</v>
      </c>
      <c r="BZ388" t="s">
        <v>1268</v>
      </c>
      <c r="CB388" s="27">
        <v>43815</v>
      </c>
      <c r="CC388">
        <v>816623</v>
      </c>
      <c r="CD388" t="s">
        <v>210</v>
      </c>
      <c r="CE388" t="s">
        <v>1269</v>
      </c>
      <c r="CF388" t="s">
        <v>1269</v>
      </c>
      <c r="CG388" t="s">
        <v>1270</v>
      </c>
      <c r="CH388" s="27">
        <v>43763</v>
      </c>
      <c r="CI388">
        <v>512500</v>
      </c>
      <c r="CJ388" t="s">
        <v>210</v>
      </c>
      <c r="CK388" t="s">
        <v>181</v>
      </c>
      <c r="CL388" t="s">
        <v>181</v>
      </c>
      <c r="CM388" t="s">
        <v>2492</v>
      </c>
      <c r="CN388" s="27">
        <v>31533</v>
      </c>
      <c r="CO388">
        <v>178500</v>
      </c>
      <c r="CP388" t="s">
        <v>210</v>
      </c>
      <c r="CQ388" t="s">
        <v>151</v>
      </c>
      <c r="CR388" t="s">
        <v>151</v>
      </c>
      <c r="CS388" t="s">
        <v>2493</v>
      </c>
      <c r="CT388" s="27">
        <v>30225</v>
      </c>
      <c r="CU388">
        <v>12000</v>
      </c>
      <c r="CV388" t="s">
        <v>210</v>
      </c>
      <c r="CW388" t="s">
        <v>181</v>
      </c>
      <c r="CX388" t="s">
        <v>181</v>
      </c>
      <c r="CY388" t="s">
        <v>2494</v>
      </c>
      <c r="CZ388" t="s">
        <v>2495</v>
      </c>
      <c r="DA388" t="s">
        <v>154</v>
      </c>
      <c r="DB388" t="s">
        <v>242</v>
      </c>
      <c r="DE388">
        <v>1</v>
      </c>
      <c r="DF388">
        <v>1979</v>
      </c>
      <c r="DG388" t="s">
        <v>2496</v>
      </c>
      <c r="DH388">
        <v>2</v>
      </c>
      <c r="DI388" s="128" t="s">
        <v>696</v>
      </c>
      <c r="DJ3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88" s="130">
        <f>Table13[[#This Row],[JUST]]*Table13[[#This Row],[Storm Millage]]/1000</f>
        <v>2784.363076379861</v>
      </c>
      <c r="DL3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88" s="136">
        <f>Table13[[#This Row],[JUST]]*Table13[[#This Row],[Recreational Millage]]/1000</f>
        <v>2987.0793560820021</v>
      </c>
      <c r="DN388" s="137">
        <f>Table13[[#This Row],[Recreational Assessment]]+Table13[[#This Row],[Storm Assessment]]</f>
        <v>5771.4424324618631</v>
      </c>
      <c r="DO388" s="145" t="e">
        <f>Methodology!#REF!</f>
        <v>#REF!</v>
      </c>
      <c r="DP388" s="146" t="e">
        <f>(Table13[[#This Row],[JUST]]*Table13[[#This Row],[Ad Valorem Recreational Millage]])/1000</f>
        <v>#REF!</v>
      </c>
    </row>
    <row r="389" spans="1:120" x14ac:dyDescent="0.3">
      <c r="A389">
        <v>552</v>
      </c>
      <c r="B389">
        <v>1</v>
      </c>
      <c r="C389" s="165" t="s">
        <v>2497</v>
      </c>
      <c r="D389" t="s">
        <v>928</v>
      </c>
      <c r="E389" t="s">
        <v>1415</v>
      </c>
      <c r="F389">
        <v>10004458</v>
      </c>
      <c r="G389" s="32" t="s">
        <v>196</v>
      </c>
      <c r="H389" t="s">
        <v>299</v>
      </c>
      <c r="I389" t="s">
        <v>226</v>
      </c>
      <c r="J389">
        <v>1</v>
      </c>
      <c r="K389">
        <v>0</v>
      </c>
      <c r="L389">
        <v>0</v>
      </c>
      <c r="M389">
        <v>0.17787</v>
      </c>
      <c r="N389" t="s">
        <v>135</v>
      </c>
      <c r="O389" t="s">
        <v>136</v>
      </c>
      <c r="S389" t="s">
        <v>140</v>
      </c>
      <c r="V389" t="s">
        <v>229</v>
      </c>
      <c r="W389" t="s">
        <v>2498</v>
      </c>
      <c r="X389" t="s">
        <v>2499</v>
      </c>
      <c r="Y389" t="s">
        <v>1743</v>
      </c>
      <c r="AA389" t="s">
        <v>145</v>
      </c>
      <c r="AB389" t="s">
        <v>146</v>
      </c>
      <c r="AC389" s="119">
        <v>364183</v>
      </c>
      <c r="AD389">
        <v>364183</v>
      </c>
      <c r="AE389">
        <v>364183</v>
      </c>
      <c r="AF389">
        <v>0</v>
      </c>
      <c r="AG389">
        <v>364183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 s="32">
        <v>0</v>
      </c>
      <c r="AO389">
        <v>0</v>
      </c>
      <c r="AP389">
        <v>0</v>
      </c>
      <c r="AQ389">
        <v>0</v>
      </c>
      <c r="AR389">
        <v>0</v>
      </c>
      <c r="AS389">
        <v>1</v>
      </c>
      <c r="AT389">
        <v>1978</v>
      </c>
      <c r="AV389">
        <v>687</v>
      </c>
      <c r="AW389">
        <v>687</v>
      </c>
      <c r="AX389">
        <v>2</v>
      </c>
      <c r="AY389">
        <v>1</v>
      </c>
      <c r="AZ389">
        <v>1</v>
      </c>
      <c r="BC389" t="s">
        <v>233</v>
      </c>
      <c r="BS389" t="s">
        <v>2500</v>
      </c>
      <c r="BV389" t="s">
        <v>2501</v>
      </c>
      <c r="BX389" t="s">
        <v>2502</v>
      </c>
      <c r="BY389" t="s">
        <v>194</v>
      </c>
      <c r="BZ389" t="s">
        <v>2503</v>
      </c>
      <c r="CZ389" t="s">
        <v>2504</v>
      </c>
      <c r="DA389" t="s">
        <v>154</v>
      </c>
      <c r="DB389" t="s">
        <v>242</v>
      </c>
      <c r="DE389">
        <v>1</v>
      </c>
      <c r="DF389">
        <v>1979</v>
      </c>
      <c r="DG389" t="s">
        <v>2505</v>
      </c>
      <c r="DH389">
        <v>2</v>
      </c>
      <c r="DI389" s="128" t="s">
        <v>696</v>
      </c>
      <c r="DJ38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89" s="130">
        <f>Table13[[#This Row],[JUST]]*Table13[[#This Row],[Storm Millage]]/1000</f>
        <v>2784.363076379861</v>
      </c>
      <c r="DL38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89" s="136">
        <f>Table13[[#This Row],[JUST]]*Table13[[#This Row],[Recreational Millage]]/1000</f>
        <v>2987.0793560820021</v>
      </c>
      <c r="DN389" s="137">
        <f>Table13[[#This Row],[Recreational Assessment]]+Table13[[#This Row],[Storm Assessment]]</f>
        <v>5771.4424324618631</v>
      </c>
      <c r="DO389" s="145" t="e">
        <f>Methodology!#REF!</f>
        <v>#REF!</v>
      </c>
      <c r="DP389" s="146" t="e">
        <f>(Table13[[#This Row],[JUST]]*Table13[[#This Row],[Ad Valorem Recreational Millage]])/1000</f>
        <v>#REF!</v>
      </c>
    </row>
    <row r="390" spans="1:120" x14ac:dyDescent="0.3">
      <c r="A390">
        <v>290</v>
      </c>
      <c r="B390">
        <v>1</v>
      </c>
      <c r="C390" s="165" t="s">
        <v>2647</v>
      </c>
      <c r="D390" t="s">
        <v>981</v>
      </c>
      <c r="E390" t="s">
        <v>1114</v>
      </c>
      <c r="F390">
        <v>10004471</v>
      </c>
      <c r="G390" s="32" t="s">
        <v>196</v>
      </c>
      <c r="H390" t="s">
        <v>299</v>
      </c>
      <c r="I390" t="s">
        <v>226</v>
      </c>
      <c r="J390">
        <v>1</v>
      </c>
      <c r="K390">
        <v>0</v>
      </c>
      <c r="L390">
        <v>0</v>
      </c>
      <c r="M390">
        <v>0.17787</v>
      </c>
      <c r="N390" t="s">
        <v>135</v>
      </c>
      <c r="O390" t="s">
        <v>136</v>
      </c>
      <c r="S390" t="s">
        <v>140</v>
      </c>
      <c r="V390" t="s">
        <v>229</v>
      </c>
      <c r="W390" t="s">
        <v>2648</v>
      </c>
      <c r="X390" t="s">
        <v>2649</v>
      </c>
      <c r="Y390" t="s">
        <v>1743</v>
      </c>
      <c r="AA390" t="s">
        <v>145</v>
      </c>
      <c r="AB390" t="s">
        <v>146</v>
      </c>
      <c r="AC390" s="119">
        <v>364183</v>
      </c>
      <c r="AD390">
        <v>364183</v>
      </c>
      <c r="AE390">
        <v>364183</v>
      </c>
      <c r="AF390">
        <v>0</v>
      </c>
      <c r="AG390">
        <v>364183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 s="32">
        <v>0</v>
      </c>
      <c r="AO390">
        <v>0</v>
      </c>
      <c r="AP390">
        <v>0</v>
      </c>
      <c r="AQ390">
        <v>0</v>
      </c>
      <c r="AR390">
        <v>0</v>
      </c>
      <c r="AS390">
        <v>1</v>
      </c>
      <c r="AT390">
        <v>1978</v>
      </c>
      <c r="AV390">
        <v>687</v>
      </c>
      <c r="AW390">
        <v>687</v>
      </c>
      <c r="AX390">
        <v>2</v>
      </c>
      <c r="AY390">
        <v>1</v>
      </c>
      <c r="AZ390">
        <v>1</v>
      </c>
      <c r="BC390" t="s">
        <v>233</v>
      </c>
      <c r="BS390" t="s">
        <v>2650</v>
      </c>
      <c r="BV390" t="s">
        <v>2651</v>
      </c>
      <c r="BX390" t="s">
        <v>2652</v>
      </c>
      <c r="BY390" t="s">
        <v>873</v>
      </c>
      <c r="BZ390" t="s">
        <v>2653</v>
      </c>
      <c r="CB390" s="27">
        <v>38093</v>
      </c>
      <c r="CC390">
        <v>527000</v>
      </c>
      <c r="CD390" t="s">
        <v>210</v>
      </c>
      <c r="CE390" t="s">
        <v>151</v>
      </c>
      <c r="CF390" t="s">
        <v>959</v>
      </c>
      <c r="CG390" t="s">
        <v>2654</v>
      </c>
      <c r="CH390" s="27">
        <v>36006</v>
      </c>
      <c r="CI390">
        <v>290700</v>
      </c>
      <c r="CJ390" t="s">
        <v>210</v>
      </c>
      <c r="CK390" t="s">
        <v>151</v>
      </c>
      <c r="CL390" t="s">
        <v>151</v>
      </c>
      <c r="CM390" t="s">
        <v>2655</v>
      </c>
      <c r="CN390" s="27">
        <v>33451</v>
      </c>
      <c r="CO390">
        <v>212000</v>
      </c>
      <c r="CP390" t="s">
        <v>210</v>
      </c>
      <c r="CQ390" t="s">
        <v>151</v>
      </c>
      <c r="CR390" t="s">
        <v>151</v>
      </c>
      <c r="CS390" t="s">
        <v>2656</v>
      </c>
      <c r="CT390" s="27">
        <v>32721</v>
      </c>
      <c r="CU390">
        <v>170000</v>
      </c>
      <c r="CV390" t="s">
        <v>210</v>
      </c>
      <c r="CW390" t="s">
        <v>151</v>
      </c>
      <c r="CX390" t="s">
        <v>151</v>
      </c>
      <c r="CY390" t="s">
        <v>2657</v>
      </c>
      <c r="CZ390" t="s">
        <v>2658</v>
      </c>
      <c r="DA390" t="s">
        <v>154</v>
      </c>
      <c r="DB390" t="s">
        <v>242</v>
      </c>
      <c r="DE390">
        <v>1</v>
      </c>
      <c r="DF390">
        <v>1979</v>
      </c>
      <c r="DG390" t="s">
        <v>2659</v>
      </c>
      <c r="DH390">
        <v>2</v>
      </c>
      <c r="DI390" s="128" t="s">
        <v>696</v>
      </c>
      <c r="DJ39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90" s="130">
        <f>Table13[[#This Row],[JUST]]*Table13[[#This Row],[Storm Millage]]/1000</f>
        <v>2784.363076379861</v>
      </c>
      <c r="DL39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90" s="136">
        <f>Table13[[#This Row],[JUST]]*Table13[[#This Row],[Recreational Millage]]/1000</f>
        <v>2987.0793560820021</v>
      </c>
      <c r="DN390" s="137">
        <f>Table13[[#This Row],[Recreational Assessment]]+Table13[[#This Row],[Storm Assessment]]</f>
        <v>5771.4424324618631</v>
      </c>
      <c r="DO390" s="145" t="e">
        <f>Methodology!#REF!</f>
        <v>#REF!</v>
      </c>
      <c r="DP390" s="146" t="e">
        <f>(Table13[[#This Row],[JUST]]*Table13[[#This Row],[Ad Valorem Recreational Millage]])/1000</f>
        <v>#REF!</v>
      </c>
    </row>
    <row r="391" spans="1:120" x14ac:dyDescent="0.3">
      <c r="A391">
        <v>291</v>
      </c>
      <c r="B391">
        <v>1</v>
      </c>
      <c r="C391" s="165" t="s">
        <v>2660</v>
      </c>
      <c r="D391" t="s">
        <v>981</v>
      </c>
      <c r="E391" t="s">
        <v>1121</v>
      </c>
      <c r="F391">
        <v>10004472</v>
      </c>
      <c r="G391" s="32" t="s">
        <v>196</v>
      </c>
      <c r="H391" t="s">
        <v>299</v>
      </c>
      <c r="I391" t="s">
        <v>226</v>
      </c>
      <c r="J391">
        <v>1</v>
      </c>
      <c r="K391">
        <v>0</v>
      </c>
      <c r="L391">
        <v>0</v>
      </c>
      <c r="M391">
        <v>0.17787</v>
      </c>
      <c r="N391" t="s">
        <v>135</v>
      </c>
      <c r="O391" t="s">
        <v>136</v>
      </c>
      <c r="S391" t="s">
        <v>140</v>
      </c>
      <c r="V391" t="s">
        <v>229</v>
      </c>
      <c r="W391" t="s">
        <v>2661</v>
      </c>
      <c r="X391" t="s">
        <v>2662</v>
      </c>
      <c r="Y391" t="s">
        <v>1743</v>
      </c>
      <c r="AA391" t="s">
        <v>145</v>
      </c>
      <c r="AB391" t="s">
        <v>146</v>
      </c>
      <c r="AC391" s="119">
        <v>364183</v>
      </c>
      <c r="AD391">
        <v>364183</v>
      </c>
      <c r="AE391">
        <v>364183</v>
      </c>
      <c r="AF391">
        <v>0</v>
      </c>
      <c r="AG391">
        <v>364183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 s="32">
        <v>0</v>
      </c>
      <c r="AO391">
        <v>0</v>
      </c>
      <c r="AP391">
        <v>0</v>
      </c>
      <c r="AQ391">
        <v>0</v>
      </c>
      <c r="AR391">
        <v>0</v>
      </c>
      <c r="AS391">
        <v>1</v>
      </c>
      <c r="AT391">
        <v>1978</v>
      </c>
      <c r="AV391">
        <v>687</v>
      </c>
      <c r="AW391">
        <v>687</v>
      </c>
      <c r="AX391">
        <v>2</v>
      </c>
      <c r="AY391">
        <v>1</v>
      </c>
      <c r="AZ391">
        <v>1</v>
      </c>
      <c r="BC391" t="s">
        <v>233</v>
      </c>
      <c r="BS391" t="s">
        <v>2663</v>
      </c>
      <c r="BT391" t="s">
        <v>2664</v>
      </c>
      <c r="BV391" t="s">
        <v>2665</v>
      </c>
      <c r="BX391" t="s">
        <v>2666</v>
      </c>
      <c r="BY391" t="s">
        <v>785</v>
      </c>
      <c r="BZ391" t="s">
        <v>2667</v>
      </c>
      <c r="CB391" s="27">
        <v>34455</v>
      </c>
      <c r="CC391">
        <v>300000</v>
      </c>
      <c r="CD391" t="s">
        <v>210</v>
      </c>
      <c r="CE391" t="s">
        <v>151</v>
      </c>
      <c r="CF391" t="s">
        <v>151</v>
      </c>
      <c r="CG391" t="s">
        <v>2668</v>
      </c>
      <c r="CH391" s="27">
        <v>28764</v>
      </c>
      <c r="CI391">
        <v>60900</v>
      </c>
      <c r="CJ391" t="s">
        <v>210</v>
      </c>
      <c r="CK391" t="s">
        <v>151</v>
      </c>
      <c r="CL391" t="s">
        <v>151</v>
      </c>
      <c r="CM391" t="s">
        <v>2669</v>
      </c>
      <c r="CZ391" t="s">
        <v>2670</v>
      </c>
      <c r="DA391" t="s">
        <v>154</v>
      </c>
      <c r="DB391" t="s">
        <v>242</v>
      </c>
      <c r="DE391">
        <v>1</v>
      </c>
      <c r="DF391">
        <v>1979</v>
      </c>
      <c r="DG391" t="s">
        <v>2671</v>
      </c>
      <c r="DH391">
        <v>2</v>
      </c>
      <c r="DI391" s="128" t="s">
        <v>696</v>
      </c>
      <c r="DJ3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91" s="130">
        <f>Table13[[#This Row],[JUST]]*Table13[[#This Row],[Storm Millage]]/1000</f>
        <v>2784.363076379861</v>
      </c>
      <c r="DL3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91" s="136">
        <f>Table13[[#This Row],[JUST]]*Table13[[#This Row],[Recreational Millage]]/1000</f>
        <v>2987.0793560820021</v>
      </c>
      <c r="DN391" s="137">
        <f>Table13[[#This Row],[Recreational Assessment]]+Table13[[#This Row],[Storm Assessment]]</f>
        <v>5771.4424324618631</v>
      </c>
      <c r="DO391" s="145" t="e">
        <f>Methodology!#REF!</f>
        <v>#REF!</v>
      </c>
      <c r="DP391" s="146" t="e">
        <f>(Table13[[#This Row],[JUST]]*Table13[[#This Row],[Ad Valorem Recreational Millage]])/1000</f>
        <v>#REF!</v>
      </c>
    </row>
    <row r="392" spans="1:120" x14ac:dyDescent="0.3">
      <c r="A392">
        <v>190</v>
      </c>
      <c r="B392">
        <v>1</v>
      </c>
      <c r="C392" s="165" t="s">
        <v>2694</v>
      </c>
      <c r="D392" t="s">
        <v>981</v>
      </c>
      <c r="E392" t="s">
        <v>1292</v>
      </c>
      <c r="F392">
        <v>10004475</v>
      </c>
      <c r="G392" s="32" t="s">
        <v>196</v>
      </c>
      <c r="H392" t="s">
        <v>299</v>
      </c>
      <c r="I392" t="s">
        <v>226</v>
      </c>
      <c r="J392">
        <v>1</v>
      </c>
      <c r="K392">
        <v>0</v>
      </c>
      <c r="L392">
        <v>0</v>
      </c>
      <c r="M392">
        <v>0.17787</v>
      </c>
      <c r="N392" t="s">
        <v>135</v>
      </c>
      <c r="O392" t="s">
        <v>136</v>
      </c>
      <c r="S392" t="s">
        <v>140</v>
      </c>
      <c r="V392" t="s">
        <v>229</v>
      </c>
      <c r="W392" t="s">
        <v>2695</v>
      </c>
      <c r="X392" t="s">
        <v>2696</v>
      </c>
      <c r="Y392" t="s">
        <v>1743</v>
      </c>
      <c r="AA392" t="s">
        <v>145</v>
      </c>
      <c r="AB392" t="s">
        <v>146</v>
      </c>
      <c r="AC392" s="119">
        <v>364183</v>
      </c>
      <c r="AD392">
        <v>364183</v>
      </c>
      <c r="AE392">
        <v>364183</v>
      </c>
      <c r="AF392">
        <v>0</v>
      </c>
      <c r="AG392">
        <v>364183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 s="32">
        <v>0</v>
      </c>
      <c r="AO392">
        <v>0</v>
      </c>
      <c r="AP392">
        <v>0</v>
      </c>
      <c r="AQ392">
        <v>0</v>
      </c>
      <c r="AR392">
        <v>0</v>
      </c>
      <c r="AS392">
        <v>1</v>
      </c>
      <c r="AT392">
        <v>1978</v>
      </c>
      <c r="AV392">
        <v>687</v>
      </c>
      <c r="AW392">
        <v>687</v>
      </c>
      <c r="AX392">
        <v>2</v>
      </c>
      <c r="AY392">
        <v>1</v>
      </c>
      <c r="AZ392">
        <v>1</v>
      </c>
      <c r="BC392" t="s">
        <v>233</v>
      </c>
      <c r="BS392" t="s">
        <v>1850</v>
      </c>
      <c r="BT392" t="s">
        <v>1851</v>
      </c>
      <c r="BV392" t="s">
        <v>1852</v>
      </c>
      <c r="BX392" t="s">
        <v>1864</v>
      </c>
      <c r="BY392" t="s">
        <v>149</v>
      </c>
      <c r="BZ392" t="s">
        <v>935</v>
      </c>
      <c r="CB392" s="27">
        <v>41039</v>
      </c>
      <c r="CC392">
        <v>410000</v>
      </c>
      <c r="CD392" t="s">
        <v>210</v>
      </c>
      <c r="CE392" t="s">
        <v>181</v>
      </c>
      <c r="CF392" t="s">
        <v>181</v>
      </c>
      <c r="CG392" t="s">
        <v>2697</v>
      </c>
      <c r="CH392" s="27">
        <v>31625</v>
      </c>
      <c r="CI392">
        <v>168000</v>
      </c>
      <c r="CJ392" t="s">
        <v>210</v>
      </c>
      <c r="CK392" t="s">
        <v>151</v>
      </c>
      <c r="CL392" t="s">
        <v>151</v>
      </c>
      <c r="CM392" t="s">
        <v>2698</v>
      </c>
      <c r="CZ392" t="s">
        <v>2699</v>
      </c>
      <c r="DA392" t="s">
        <v>154</v>
      </c>
      <c r="DB392" t="s">
        <v>242</v>
      </c>
      <c r="DE392">
        <v>1</v>
      </c>
      <c r="DF392">
        <v>1979</v>
      </c>
      <c r="DG392" t="s">
        <v>2700</v>
      </c>
      <c r="DH392">
        <v>2</v>
      </c>
      <c r="DI392" s="128" t="s">
        <v>696</v>
      </c>
      <c r="DJ39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92" s="130">
        <f>Table13[[#This Row],[JUST]]*Table13[[#This Row],[Storm Millage]]/1000</f>
        <v>2784.363076379861</v>
      </c>
      <c r="DL39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92" s="136">
        <f>Table13[[#This Row],[JUST]]*Table13[[#This Row],[Recreational Millage]]/1000</f>
        <v>2987.0793560820021</v>
      </c>
      <c r="DN392" s="137">
        <f>Table13[[#This Row],[Recreational Assessment]]+Table13[[#This Row],[Storm Assessment]]</f>
        <v>5771.4424324618631</v>
      </c>
      <c r="DO392" s="145" t="e">
        <f>Methodology!#REF!</f>
        <v>#REF!</v>
      </c>
      <c r="DP392" s="146" t="e">
        <f>(Table13[[#This Row],[JUST]]*Table13[[#This Row],[Ad Valorem Recreational Millage]])/1000</f>
        <v>#REF!</v>
      </c>
    </row>
    <row r="393" spans="1:120" x14ac:dyDescent="0.3">
      <c r="A393">
        <v>266</v>
      </c>
      <c r="B393">
        <v>1</v>
      </c>
      <c r="C393" s="165" t="s">
        <v>2701</v>
      </c>
      <c r="D393" t="s">
        <v>981</v>
      </c>
      <c r="E393" t="s">
        <v>1304</v>
      </c>
      <c r="F393">
        <v>10004476</v>
      </c>
      <c r="G393" s="32" t="s">
        <v>196</v>
      </c>
      <c r="H393" t="s">
        <v>299</v>
      </c>
      <c r="I393" t="s">
        <v>226</v>
      </c>
      <c r="J393">
        <v>1</v>
      </c>
      <c r="K393">
        <v>0</v>
      </c>
      <c r="L393">
        <v>0</v>
      </c>
      <c r="M393">
        <v>0.17787</v>
      </c>
      <c r="N393" t="s">
        <v>135</v>
      </c>
      <c r="O393" t="s">
        <v>136</v>
      </c>
      <c r="S393" t="s">
        <v>140</v>
      </c>
      <c r="V393" t="s">
        <v>229</v>
      </c>
      <c r="W393" t="s">
        <v>2702</v>
      </c>
      <c r="X393" t="s">
        <v>2703</v>
      </c>
      <c r="Y393" t="s">
        <v>1743</v>
      </c>
      <c r="AA393" t="s">
        <v>145</v>
      </c>
      <c r="AB393" t="s">
        <v>146</v>
      </c>
      <c r="AC393" s="119">
        <v>364183</v>
      </c>
      <c r="AD393">
        <v>364183</v>
      </c>
      <c r="AE393">
        <v>364183</v>
      </c>
      <c r="AF393">
        <v>0</v>
      </c>
      <c r="AG393">
        <v>364183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 s="32">
        <v>0</v>
      </c>
      <c r="AO393">
        <v>0</v>
      </c>
      <c r="AP393">
        <v>0</v>
      </c>
      <c r="AQ393">
        <v>0</v>
      </c>
      <c r="AR393">
        <v>0</v>
      </c>
      <c r="AS393">
        <v>1</v>
      </c>
      <c r="AT393">
        <v>1978</v>
      </c>
      <c r="AV393">
        <v>687</v>
      </c>
      <c r="AW393">
        <v>687</v>
      </c>
      <c r="AX393">
        <v>2</v>
      </c>
      <c r="AY393">
        <v>1</v>
      </c>
      <c r="AZ393">
        <v>1</v>
      </c>
      <c r="BC393" t="s">
        <v>233</v>
      </c>
      <c r="BS393" t="s">
        <v>2704</v>
      </c>
      <c r="BV393" t="s">
        <v>2705</v>
      </c>
      <c r="BX393" t="s">
        <v>1619</v>
      </c>
      <c r="BY393" t="s">
        <v>149</v>
      </c>
      <c r="BZ393" t="s">
        <v>1620</v>
      </c>
      <c r="CB393" s="27">
        <v>43018</v>
      </c>
      <c r="CC393">
        <v>475000</v>
      </c>
      <c r="CD393" t="s">
        <v>210</v>
      </c>
      <c r="CE393" t="s">
        <v>181</v>
      </c>
      <c r="CF393" t="s">
        <v>181</v>
      </c>
      <c r="CG393" t="s">
        <v>2706</v>
      </c>
      <c r="CH393" s="27">
        <v>41053</v>
      </c>
      <c r="CI393">
        <v>415000</v>
      </c>
      <c r="CJ393" t="s">
        <v>210</v>
      </c>
      <c r="CK393" t="s">
        <v>181</v>
      </c>
      <c r="CL393" t="s">
        <v>181</v>
      </c>
      <c r="CM393" t="s">
        <v>2707</v>
      </c>
      <c r="CN393" s="27">
        <v>32356</v>
      </c>
      <c r="CO393">
        <v>172000</v>
      </c>
      <c r="CP393" t="s">
        <v>210</v>
      </c>
      <c r="CQ393" t="s">
        <v>151</v>
      </c>
      <c r="CR393" t="s">
        <v>151</v>
      </c>
      <c r="CS393" t="s">
        <v>2708</v>
      </c>
      <c r="CT393" s="27">
        <v>29252</v>
      </c>
      <c r="CU393">
        <v>115000</v>
      </c>
      <c r="CV393" t="s">
        <v>210</v>
      </c>
      <c r="CW393" t="s">
        <v>151</v>
      </c>
      <c r="CX393" t="s">
        <v>151</v>
      </c>
      <c r="CY393" t="s">
        <v>2709</v>
      </c>
      <c r="CZ393" t="s">
        <v>2710</v>
      </c>
      <c r="DA393" t="s">
        <v>154</v>
      </c>
      <c r="DB393" t="s">
        <v>242</v>
      </c>
      <c r="DE393">
        <v>1</v>
      </c>
      <c r="DF393">
        <v>1979</v>
      </c>
      <c r="DG393" t="s">
        <v>2711</v>
      </c>
      <c r="DH393">
        <v>2</v>
      </c>
      <c r="DI393" s="128" t="s">
        <v>696</v>
      </c>
      <c r="DJ39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93" s="130">
        <f>Table13[[#This Row],[JUST]]*Table13[[#This Row],[Storm Millage]]/1000</f>
        <v>2784.363076379861</v>
      </c>
      <c r="DL39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93" s="136">
        <f>Table13[[#This Row],[JUST]]*Table13[[#This Row],[Recreational Millage]]/1000</f>
        <v>2987.0793560820021</v>
      </c>
      <c r="DN393" s="137">
        <f>Table13[[#This Row],[Recreational Assessment]]+Table13[[#This Row],[Storm Assessment]]</f>
        <v>5771.4424324618631</v>
      </c>
      <c r="DO393" s="145" t="e">
        <f>Methodology!#REF!</f>
        <v>#REF!</v>
      </c>
      <c r="DP393" s="146" t="e">
        <f>(Table13[[#This Row],[JUST]]*Table13[[#This Row],[Ad Valorem Recreational Millage]])/1000</f>
        <v>#REF!</v>
      </c>
    </row>
    <row r="394" spans="1:120" x14ac:dyDescent="0.3">
      <c r="A394">
        <v>221</v>
      </c>
      <c r="B394">
        <v>1</v>
      </c>
      <c r="C394" s="165" t="s">
        <v>2737</v>
      </c>
      <c r="D394" t="s">
        <v>981</v>
      </c>
      <c r="E394" t="s">
        <v>1427</v>
      </c>
      <c r="F394">
        <v>10004479</v>
      </c>
      <c r="G394" s="32" t="s">
        <v>196</v>
      </c>
      <c r="H394" t="s">
        <v>299</v>
      </c>
      <c r="I394" t="s">
        <v>226</v>
      </c>
      <c r="J394">
        <v>1</v>
      </c>
      <c r="K394">
        <v>0</v>
      </c>
      <c r="L394">
        <v>0</v>
      </c>
      <c r="M394">
        <v>0.17787</v>
      </c>
      <c r="N394" t="s">
        <v>135</v>
      </c>
      <c r="O394" t="s">
        <v>136</v>
      </c>
      <c r="S394" t="s">
        <v>140</v>
      </c>
      <c r="V394" t="s">
        <v>229</v>
      </c>
      <c r="W394" t="s">
        <v>2738</v>
      </c>
      <c r="X394" t="s">
        <v>2739</v>
      </c>
      <c r="Y394" t="s">
        <v>1743</v>
      </c>
      <c r="AA394" t="s">
        <v>145</v>
      </c>
      <c r="AB394" t="s">
        <v>146</v>
      </c>
      <c r="AC394" s="119">
        <v>364183</v>
      </c>
      <c r="AD394">
        <v>364183</v>
      </c>
      <c r="AE394">
        <v>364183</v>
      </c>
      <c r="AF394">
        <v>0</v>
      </c>
      <c r="AG394">
        <v>364183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 s="32">
        <v>0</v>
      </c>
      <c r="AO394">
        <v>0</v>
      </c>
      <c r="AP394">
        <v>0</v>
      </c>
      <c r="AQ394">
        <v>0</v>
      </c>
      <c r="AR394">
        <v>0</v>
      </c>
      <c r="AS394">
        <v>1</v>
      </c>
      <c r="AT394">
        <v>1978</v>
      </c>
      <c r="AV394">
        <v>687</v>
      </c>
      <c r="AW394">
        <v>687</v>
      </c>
      <c r="AX394">
        <v>2</v>
      </c>
      <c r="AY394">
        <v>1</v>
      </c>
      <c r="AZ394">
        <v>1</v>
      </c>
      <c r="BC394" t="s">
        <v>233</v>
      </c>
      <c r="BS394" t="s">
        <v>2740</v>
      </c>
      <c r="BV394" t="s">
        <v>2741</v>
      </c>
      <c r="BX394" t="s">
        <v>2742</v>
      </c>
      <c r="BY394" t="s">
        <v>430</v>
      </c>
      <c r="BZ394" t="s">
        <v>2743</v>
      </c>
      <c r="CB394" s="27">
        <v>44155</v>
      </c>
      <c r="CC394">
        <v>529000</v>
      </c>
      <c r="CD394" t="s">
        <v>210</v>
      </c>
      <c r="CE394" t="s">
        <v>181</v>
      </c>
      <c r="CF394" t="s">
        <v>181</v>
      </c>
      <c r="CG394" t="s">
        <v>2744</v>
      </c>
      <c r="CH394" s="27">
        <v>36605</v>
      </c>
      <c r="CI394">
        <v>100000</v>
      </c>
      <c r="CJ394" t="s">
        <v>210</v>
      </c>
      <c r="CK394" t="s">
        <v>151</v>
      </c>
      <c r="CL394" t="s">
        <v>383</v>
      </c>
      <c r="CM394" t="s">
        <v>2745</v>
      </c>
      <c r="CN394" s="27">
        <v>36280</v>
      </c>
      <c r="CO394">
        <v>300000</v>
      </c>
      <c r="CP394" t="s">
        <v>210</v>
      </c>
      <c r="CQ394" t="s">
        <v>151</v>
      </c>
      <c r="CR394" t="s">
        <v>151</v>
      </c>
      <c r="CS394" t="s">
        <v>2746</v>
      </c>
      <c r="CT394" s="27">
        <v>28764</v>
      </c>
      <c r="CU394">
        <v>65900</v>
      </c>
      <c r="CV394" t="s">
        <v>210</v>
      </c>
      <c r="CW394" t="s">
        <v>151</v>
      </c>
      <c r="CX394" t="s">
        <v>151</v>
      </c>
      <c r="CY394" t="s">
        <v>2747</v>
      </c>
      <c r="CZ394" t="s">
        <v>2748</v>
      </c>
      <c r="DA394" t="s">
        <v>154</v>
      </c>
      <c r="DB394" t="s">
        <v>242</v>
      </c>
      <c r="DE394">
        <v>1</v>
      </c>
      <c r="DF394">
        <v>1979</v>
      </c>
      <c r="DG394" t="s">
        <v>2749</v>
      </c>
      <c r="DH394">
        <v>2</v>
      </c>
      <c r="DI394" s="128" t="s">
        <v>696</v>
      </c>
      <c r="DJ39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94" s="130">
        <f>Table13[[#This Row],[JUST]]*Table13[[#This Row],[Storm Millage]]/1000</f>
        <v>2784.363076379861</v>
      </c>
      <c r="DL39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94" s="136">
        <f>Table13[[#This Row],[JUST]]*Table13[[#This Row],[Recreational Millage]]/1000</f>
        <v>2987.0793560820021</v>
      </c>
      <c r="DN394" s="137">
        <f>Table13[[#This Row],[Recreational Assessment]]+Table13[[#This Row],[Storm Assessment]]</f>
        <v>5771.4424324618631</v>
      </c>
      <c r="DO394" s="145" t="e">
        <f>Methodology!#REF!</f>
        <v>#REF!</v>
      </c>
      <c r="DP394" s="146" t="e">
        <f>(Table13[[#This Row],[JUST]]*Table13[[#This Row],[Ad Valorem Recreational Millage]])/1000</f>
        <v>#REF!</v>
      </c>
    </row>
    <row r="395" spans="1:120" x14ac:dyDescent="0.3">
      <c r="A395">
        <v>185</v>
      </c>
      <c r="B395">
        <v>1</v>
      </c>
      <c r="C395" s="165" t="s">
        <v>2750</v>
      </c>
      <c r="D395" t="s">
        <v>981</v>
      </c>
      <c r="E395" t="s">
        <v>1442</v>
      </c>
      <c r="F395">
        <v>10004480</v>
      </c>
      <c r="G395" s="32" t="s">
        <v>196</v>
      </c>
      <c r="H395" t="s">
        <v>299</v>
      </c>
      <c r="I395" t="s">
        <v>226</v>
      </c>
      <c r="J395">
        <v>1</v>
      </c>
      <c r="K395">
        <v>0</v>
      </c>
      <c r="L395">
        <v>0</v>
      </c>
      <c r="M395">
        <v>0.17787</v>
      </c>
      <c r="N395" t="s">
        <v>135</v>
      </c>
      <c r="O395" t="s">
        <v>136</v>
      </c>
      <c r="S395" t="s">
        <v>140</v>
      </c>
      <c r="V395" t="s">
        <v>229</v>
      </c>
      <c r="W395" t="s">
        <v>2751</v>
      </c>
      <c r="X395" t="s">
        <v>2752</v>
      </c>
      <c r="Y395" t="s">
        <v>1743</v>
      </c>
      <c r="AA395" t="s">
        <v>145</v>
      </c>
      <c r="AB395" t="s">
        <v>146</v>
      </c>
      <c r="AC395" s="119">
        <v>364183</v>
      </c>
      <c r="AD395">
        <v>364183</v>
      </c>
      <c r="AE395">
        <v>364183</v>
      </c>
      <c r="AF395">
        <v>0</v>
      </c>
      <c r="AG395">
        <v>364183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 s="32">
        <v>0</v>
      </c>
      <c r="AO395">
        <v>0</v>
      </c>
      <c r="AP395">
        <v>0</v>
      </c>
      <c r="AQ395">
        <v>0</v>
      </c>
      <c r="AR395">
        <v>0</v>
      </c>
      <c r="AS395">
        <v>1</v>
      </c>
      <c r="AT395">
        <v>1978</v>
      </c>
      <c r="AV395">
        <v>687</v>
      </c>
      <c r="AW395">
        <v>687</v>
      </c>
      <c r="AX395">
        <v>2</v>
      </c>
      <c r="AY395">
        <v>1</v>
      </c>
      <c r="AZ395">
        <v>1</v>
      </c>
      <c r="BC395" t="s">
        <v>233</v>
      </c>
      <c r="BS395" t="s">
        <v>2753</v>
      </c>
      <c r="BT395" t="s">
        <v>2754</v>
      </c>
      <c r="BV395" t="s">
        <v>2755</v>
      </c>
      <c r="BW395" t="s">
        <v>2756</v>
      </c>
      <c r="BX395" t="s">
        <v>2757</v>
      </c>
      <c r="BZ395" t="s">
        <v>2758</v>
      </c>
      <c r="CA395" t="s">
        <v>548</v>
      </c>
      <c r="CB395" s="27">
        <v>43075</v>
      </c>
      <c r="CC395">
        <v>537000</v>
      </c>
      <c r="CD395" t="s">
        <v>210</v>
      </c>
      <c r="CE395" t="s">
        <v>181</v>
      </c>
      <c r="CF395" t="s">
        <v>181</v>
      </c>
      <c r="CG395" t="s">
        <v>2759</v>
      </c>
      <c r="CH395" s="27">
        <v>35065</v>
      </c>
      <c r="CI395">
        <v>314500</v>
      </c>
      <c r="CJ395" t="s">
        <v>210</v>
      </c>
      <c r="CK395" t="s">
        <v>151</v>
      </c>
      <c r="CL395" t="s">
        <v>151</v>
      </c>
      <c r="CM395" t="s">
        <v>2760</v>
      </c>
      <c r="CZ395" t="s">
        <v>2761</v>
      </c>
      <c r="DA395" t="s">
        <v>154</v>
      </c>
      <c r="DB395" t="s">
        <v>242</v>
      </c>
      <c r="DE395">
        <v>1</v>
      </c>
      <c r="DF395">
        <v>1979</v>
      </c>
      <c r="DG395" t="s">
        <v>2762</v>
      </c>
      <c r="DH395">
        <v>2</v>
      </c>
      <c r="DI395" s="128" t="s">
        <v>696</v>
      </c>
      <c r="DJ39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95" s="130">
        <f>Table13[[#This Row],[JUST]]*Table13[[#This Row],[Storm Millage]]/1000</f>
        <v>2784.363076379861</v>
      </c>
      <c r="DL39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95" s="136">
        <f>Table13[[#This Row],[JUST]]*Table13[[#This Row],[Recreational Millage]]/1000</f>
        <v>2987.0793560820021</v>
      </c>
      <c r="DN395" s="137">
        <f>Table13[[#This Row],[Recreational Assessment]]+Table13[[#This Row],[Storm Assessment]]</f>
        <v>5771.4424324618631</v>
      </c>
      <c r="DO395" s="145" t="e">
        <f>Methodology!#REF!</f>
        <v>#REF!</v>
      </c>
      <c r="DP395" s="146" t="e">
        <f>(Table13[[#This Row],[JUST]]*Table13[[#This Row],[Ad Valorem Recreational Millage]])/1000</f>
        <v>#REF!</v>
      </c>
    </row>
    <row r="396" spans="1:120" x14ac:dyDescent="0.3">
      <c r="A396">
        <v>374</v>
      </c>
      <c r="B396">
        <v>1</v>
      </c>
      <c r="C396" s="165" t="s">
        <v>2786</v>
      </c>
      <c r="D396" t="s">
        <v>981</v>
      </c>
      <c r="E396" t="s">
        <v>1404</v>
      </c>
      <c r="F396">
        <v>10004483</v>
      </c>
      <c r="G396" s="32" t="s">
        <v>196</v>
      </c>
      <c r="H396" t="s">
        <v>299</v>
      </c>
      <c r="I396" t="s">
        <v>226</v>
      </c>
      <c r="J396">
        <v>1</v>
      </c>
      <c r="K396">
        <v>0</v>
      </c>
      <c r="L396">
        <v>0</v>
      </c>
      <c r="M396">
        <v>0.17787</v>
      </c>
      <c r="N396" t="s">
        <v>135</v>
      </c>
      <c r="O396" t="s">
        <v>136</v>
      </c>
      <c r="S396" t="s">
        <v>140</v>
      </c>
      <c r="V396" t="s">
        <v>229</v>
      </c>
      <c r="W396" t="s">
        <v>2787</v>
      </c>
      <c r="X396" t="s">
        <v>2788</v>
      </c>
      <c r="Y396" t="s">
        <v>1743</v>
      </c>
      <c r="AA396" t="s">
        <v>145</v>
      </c>
      <c r="AB396" t="s">
        <v>146</v>
      </c>
      <c r="AC396" s="119">
        <v>364183</v>
      </c>
      <c r="AD396">
        <v>364183</v>
      </c>
      <c r="AE396">
        <v>364183</v>
      </c>
      <c r="AF396">
        <v>0</v>
      </c>
      <c r="AG396">
        <v>364183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 s="32">
        <v>0</v>
      </c>
      <c r="AO396">
        <v>0</v>
      </c>
      <c r="AP396">
        <v>0</v>
      </c>
      <c r="AQ396">
        <v>0</v>
      </c>
      <c r="AR396">
        <v>0</v>
      </c>
      <c r="AS396">
        <v>1</v>
      </c>
      <c r="AT396">
        <v>1978</v>
      </c>
      <c r="AV396">
        <v>687</v>
      </c>
      <c r="AW396">
        <v>687</v>
      </c>
      <c r="AX396">
        <v>2</v>
      </c>
      <c r="AY396">
        <v>1</v>
      </c>
      <c r="AZ396">
        <v>1</v>
      </c>
      <c r="BC396" t="s">
        <v>233</v>
      </c>
      <c r="BS396" t="s">
        <v>2789</v>
      </c>
      <c r="BV396" t="s">
        <v>2790</v>
      </c>
      <c r="BX396" t="s">
        <v>1619</v>
      </c>
      <c r="BY396" t="s">
        <v>149</v>
      </c>
      <c r="BZ396" t="s">
        <v>2791</v>
      </c>
      <c r="CB396" s="27">
        <v>36329</v>
      </c>
      <c r="CC396">
        <v>310000</v>
      </c>
      <c r="CD396" t="s">
        <v>210</v>
      </c>
      <c r="CE396" t="s">
        <v>151</v>
      </c>
      <c r="CF396" t="s">
        <v>151</v>
      </c>
      <c r="CG396" t="s">
        <v>2792</v>
      </c>
      <c r="CH396" s="27">
        <v>34425</v>
      </c>
      <c r="CI396">
        <v>290000</v>
      </c>
      <c r="CJ396" t="s">
        <v>210</v>
      </c>
      <c r="CK396" t="s">
        <v>151</v>
      </c>
      <c r="CL396" t="s">
        <v>151</v>
      </c>
      <c r="CM396" t="s">
        <v>2793</v>
      </c>
      <c r="CN396" s="27">
        <v>31321</v>
      </c>
      <c r="CO396">
        <v>180000</v>
      </c>
      <c r="CP396" t="s">
        <v>210</v>
      </c>
      <c r="CQ396" t="s">
        <v>151</v>
      </c>
      <c r="CR396" t="s">
        <v>151</v>
      </c>
      <c r="CS396" t="s">
        <v>2794</v>
      </c>
      <c r="CZ396" t="s">
        <v>2795</v>
      </c>
      <c r="DA396" t="s">
        <v>154</v>
      </c>
      <c r="DB396" t="s">
        <v>242</v>
      </c>
      <c r="DE396">
        <v>1</v>
      </c>
      <c r="DF396">
        <v>1979</v>
      </c>
      <c r="DG396" t="s">
        <v>2796</v>
      </c>
      <c r="DH396">
        <v>2</v>
      </c>
      <c r="DI396" s="128" t="s">
        <v>696</v>
      </c>
      <c r="DJ39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96" s="130">
        <f>Table13[[#This Row],[JUST]]*Table13[[#This Row],[Storm Millage]]/1000</f>
        <v>2784.363076379861</v>
      </c>
      <c r="DL39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96" s="136">
        <f>Table13[[#This Row],[JUST]]*Table13[[#This Row],[Recreational Millage]]/1000</f>
        <v>2987.0793560820021</v>
      </c>
      <c r="DN396" s="137">
        <f>Table13[[#This Row],[Recreational Assessment]]+Table13[[#This Row],[Storm Assessment]]</f>
        <v>5771.4424324618631</v>
      </c>
      <c r="DO396" s="145" t="e">
        <f>Methodology!#REF!</f>
        <v>#REF!</v>
      </c>
      <c r="DP396" s="146" t="e">
        <f>(Table13[[#This Row],[JUST]]*Table13[[#This Row],[Ad Valorem Recreational Millage]])/1000</f>
        <v>#REF!</v>
      </c>
    </row>
    <row r="397" spans="1:120" x14ac:dyDescent="0.3">
      <c r="A397">
        <v>363</v>
      </c>
      <c r="B397">
        <v>1</v>
      </c>
      <c r="C397" s="165" t="s">
        <v>2797</v>
      </c>
      <c r="D397" t="s">
        <v>981</v>
      </c>
      <c r="E397" t="s">
        <v>1415</v>
      </c>
      <c r="F397">
        <v>10004484</v>
      </c>
      <c r="G397" s="32" t="s">
        <v>196</v>
      </c>
      <c r="H397" t="s">
        <v>299</v>
      </c>
      <c r="I397" t="s">
        <v>226</v>
      </c>
      <c r="J397">
        <v>1</v>
      </c>
      <c r="K397">
        <v>0</v>
      </c>
      <c r="L397">
        <v>0</v>
      </c>
      <c r="M397">
        <v>0.17787</v>
      </c>
      <c r="N397" t="s">
        <v>135</v>
      </c>
      <c r="O397" t="s">
        <v>136</v>
      </c>
      <c r="S397" t="s">
        <v>140</v>
      </c>
      <c r="V397" t="s">
        <v>229</v>
      </c>
      <c r="W397" t="s">
        <v>2798</v>
      </c>
      <c r="X397" t="s">
        <v>2799</v>
      </c>
      <c r="Y397" t="s">
        <v>1743</v>
      </c>
      <c r="AA397" t="s">
        <v>145</v>
      </c>
      <c r="AB397" t="s">
        <v>146</v>
      </c>
      <c r="AC397" s="119">
        <v>364183</v>
      </c>
      <c r="AD397">
        <v>364183</v>
      </c>
      <c r="AE397">
        <v>364183</v>
      </c>
      <c r="AF397">
        <v>0</v>
      </c>
      <c r="AG397">
        <v>364183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 s="32">
        <v>0</v>
      </c>
      <c r="AO397">
        <v>0</v>
      </c>
      <c r="AP397">
        <v>0</v>
      </c>
      <c r="AQ397">
        <v>0</v>
      </c>
      <c r="AR397">
        <v>0</v>
      </c>
      <c r="AS397">
        <v>1</v>
      </c>
      <c r="AT397">
        <v>1978</v>
      </c>
      <c r="AV397">
        <v>687</v>
      </c>
      <c r="AW397">
        <v>687</v>
      </c>
      <c r="AX397">
        <v>2</v>
      </c>
      <c r="AY397">
        <v>1</v>
      </c>
      <c r="AZ397">
        <v>1</v>
      </c>
      <c r="BC397" t="s">
        <v>233</v>
      </c>
      <c r="BS397" t="s">
        <v>2800</v>
      </c>
      <c r="BV397" t="s">
        <v>2801</v>
      </c>
      <c r="BX397" t="s">
        <v>1619</v>
      </c>
      <c r="BY397" t="s">
        <v>149</v>
      </c>
      <c r="BZ397" t="s">
        <v>2802</v>
      </c>
      <c r="CB397" s="27">
        <v>38626</v>
      </c>
      <c r="CC397">
        <v>635000</v>
      </c>
      <c r="CD397" t="s">
        <v>210</v>
      </c>
      <c r="CE397" t="s">
        <v>151</v>
      </c>
      <c r="CF397" t="s">
        <v>151</v>
      </c>
      <c r="CG397" t="s">
        <v>2803</v>
      </c>
      <c r="CH397" s="27">
        <v>36537</v>
      </c>
      <c r="CI397">
        <v>310000</v>
      </c>
      <c r="CJ397" t="s">
        <v>210</v>
      </c>
      <c r="CK397" t="s">
        <v>151</v>
      </c>
      <c r="CL397" t="s">
        <v>151</v>
      </c>
      <c r="CM397" t="s">
        <v>2804</v>
      </c>
      <c r="CN397" s="27">
        <v>28887</v>
      </c>
      <c r="CO397">
        <v>81000</v>
      </c>
      <c r="CP397" t="s">
        <v>210</v>
      </c>
      <c r="CQ397" t="s">
        <v>151</v>
      </c>
      <c r="CR397" t="s">
        <v>151</v>
      </c>
      <c r="CS397" t="s">
        <v>2805</v>
      </c>
      <c r="CT397" s="27">
        <v>28764</v>
      </c>
      <c r="CU397">
        <v>65900</v>
      </c>
      <c r="CV397" t="s">
        <v>210</v>
      </c>
      <c r="CW397" t="s">
        <v>151</v>
      </c>
      <c r="CX397" t="s">
        <v>151</v>
      </c>
      <c r="CY397" t="s">
        <v>2806</v>
      </c>
      <c r="CZ397" t="s">
        <v>2807</v>
      </c>
      <c r="DA397" t="s">
        <v>154</v>
      </c>
      <c r="DB397" t="s">
        <v>242</v>
      </c>
      <c r="DE397">
        <v>1</v>
      </c>
      <c r="DF397">
        <v>1979</v>
      </c>
      <c r="DG397" t="s">
        <v>2808</v>
      </c>
      <c r="DH397">
        <v>2</v>
      </c>
      <c r="DI397" s="128" t="s">
        <v>696</v>
      </c>
      <c r="DJ39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97" s="130">
        <f>Table13[[#This Row],[JUST]]*Table13[[#This Row],[Storm Millage]]/1000</f>
        <v>2784.363076379861</v>
      </c>
      <c r="DL39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97" s="136">
        <f>Table13[[#This Row],[JUST]]*Table13[[#This Row],[Recreational Millage]]/1000</f>
        <v>2987.0793560820021</v>
      </c>
      <c r="DN397" s="137">
        <f>Table13[[#This Row],[Recreational Assessment]]+Table13[[#This Row],[Storm Assessment]]</f>
        <v>5771.4424324618631</v>
      </c>
      <c r="DO397" s="145" t="e">
        <f>Methodology!#REF!</f>
        <v>#REF!</v>
      </c>
      <c r="DP397" s="146" t="e">
        <f>(Table13[[#This Row],[JUST]]*Table13[[#This Row],[Ad Valorem Recreational Millage]])/1000</f>
        <v>#REF!</v>
      </c>
    </row>
    <row r="398" spans="1:120" x14ac:dyDescent="0.3">
      <c r="A398">
        <v>35</v>
      </c>
      <c r="B398">
        <v>1</v>
      </c>
      <c r="C398" s="165" t="s">
        <v>2924</v>
      </c>
      <c r="D398" t="s">
        <v>1003</v>
      </c>
      <c r="E398" t="s">
        <v>1114</v>
      </c>
      <c r="F398">
        <v>10004495</v>
      </c>
      <c r="G398" s="32" t="s">
        <v>196</v>
      </c>
      <c r="H398" t="s">
        <v>299</v>
      </c>
      <c r="I398" t="s">
        <v>226</v>
      </c>
      <c r="J398">
        <v>1</v>
      </c>
      <c r="K398">
        <v>0</v>
      </c>
      <c r="L398">
        <v>0</v>
      </c>
      <c r="M398">
        <v>0.17787</v>
      </c>
      <c r="N398" t="s">
        <v>135</v>
      </c>
      <c r="O398" t="s">
        <v>136</v>
      </c>
      <c r="S398" t="s">
        <v>140</v>
      </c>
      <c r="V398" t="s">
        <v>229</v>
      </c>
      <c r="W398" t="s">
        <v>2925</v>
      </c>
      <c r="X398" t="s">
        <v>2926</v>
      </c>
      <c r="Y398" t="s">
        <v>1743</v>
      </c>
      <c r="AA398" t="s">
        <v>145</v>
      </c>
      <c r="AB398" t="s">
        <v>146</v>
      </c>
      <c r="AC398" s="119">
        <v>364183</v>
      </c>
      <c r="AD398">
        <v>364183</v>
      </c>
      <c r="AE398">
        <v>364183</v>
      </c>
      <c r="AF398">
        <v>0</v>
      </c>
      <c r="AG398">
        <v>364183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 s="32">
        <v>0</v>
      </c>
      <c r="AO398">
        <v>0</v>
      </c>
      <c r="AP398">
        <v>0</v>
      </c>
      <c r="AQ398">
        <v>0</v>
      </c>
      <c r="AR398">
        <v>0</v>
      </c>
      <c r="AS398">
        <v>1</v>
      </c>
      <c r="AT398">
        <v>1978</v>
      </c>
      <c r="AV398">
        <v>687</v>
      </c>
      <c r="AW398">
        <v>687</v>
      </c>
      <c r="AX398">
        <v>2</v>
      </c>
      <c r="AY398">
        <v>1</v>
      </c>
      <c r="AZ398">
        <v>1</v>
      </c>
      <c r="BC398" t="s">
        <v>233</v>
      </c>
      <c r="BS398" t="s">
        <v>2927</v>
      </c>
      <c r="BT398" t="s">
        <v>2928</v>
      </c>
      <c r="BV398" t="s">
        <v>2929</v>
      </c>
      <c r="BX398" t="s">
        <v>2930</v>
      </c>
      <c r="BY398" t="s">
        <v>2172</v>
      </c>
      <c r="BZ398" t="s">
        <v>2931</v>
      </c>
      <c r="CB398" s="27">
        <v>30834</v>
      </c>
      <c r="CC398">
        <v>167500</v>
      </c>
      <c r="CD398" t="s">
        <v>210</v>
      </c>
      <c r="CE398" t="s">
        <v>181</v>
      </c>
      <c r="CF398" t="s">
        <v>181</v>
      </c>
      <c r="CG398" t="s">
        <v>2932</v>
      </c>
      <c r="CZ398" t="s">
        <v>2933</v>
      </c>
      <c r="DA398" t="s">
        <v>154</v>
      </c>
      <c r="DB398" t="s">
        <v>242</v>
      </c>
      <c r="DE398">
        <v>1</v>
      </c>
      <c r="DF398">
        <v>1979</v>
      </c>
      <c r="DG398" t="s">
        <v>2934</v>
      </c>
      <c r="DH398">
        <v>2</v>
      </c>
      <c r="DI398" s="128" t="s">
        <v>696</v>
      </c>
      <c r="DJ3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98" s="130">
        <f>Table13[[#This Row],[JUST]]*Table13[[#This Row],[Storm Millage]]/1000</f>
        <v>2784.363076379861</v>
      </c>
      <c r="DL3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98" s="136">
        <f>Table13[[#This Row],[JUST]]*Table13[[#This Row],[Recreational Millage]]/1000</f>
        <v>2987.0793560820021</v>
      </c>
      <c r="DN398" s="137">
        <f>Table13[[#This Row],[Recreational Assessment]]+Table13[[#This Row],[Storm Assessment]]</f>
        <v>5771.4424324618631</v>
      </c>
      <c r="DO398" s="145" t="e">
        <f>Methodology!#REF!</f>
        <v>#REF!</v>
      </c>
      <c r="DP398" s="146" t="e">
        <f>(Table13[[#This Row],[JUST]]*Table13[[#This Row],[Ad Valorem Recreational Millage]])/1000</f>
        <v>#REF!</v>
      </c>
    </row>
    <row r="399" spans="1:120" x14ac:dyDescent="0.3">
      <c r="A399">
        <v>422</v>
      </c>
      <c r="B399">
        <v>1</v>
      </c>
      <c r="C399" s="165" t="s">
        <v>2935</v>
      </c>
      <c r="D399" t="s">
        <v>1003</v>
      </c>
      <c r="E399" t="s">
        <v>1121</v>
      </c>
      <c r="F399">
        <v>10004496</v>
      </c>
      <c r="G399" s="32" t="s">
        <v>196</v>
      </c>
      <c r="H399" t="s">
        <v>299</v>
      </c>
      <c r="I399" t="s">
        <v>226</v>
      </c>
      <c r="J399">
        <v>1</v>
      </c>
      <c r="K399">
        <v>0</v>
      </c>
      <c r="L399">
        <v>0</v>
      </c>
      <c r="M399">
        <v>0.17787</v>
      </c>
      <c r="N399" t="s">
        <v>135</v>
      </c>
      <c r="O399" t="s">
        <v>136</v>
      </c>
      <c r="S399" t="s">
        <v>140</v>
      </c>
      <c r="V399" t="s">
        <v>229</v>
      </c>
      <c r="W399" t="s">
        <v>2936</v>
      </c>
      <c r="X399" t="s">
        <v>2937</v>
      </c>
      <c r="Y399" t="s">
        <v>1743</v>
      </c>
      <c r="AA399" t="s">
        <v>145</v>
      </c>
      <c r="AB399" t="s">
        <v>146</v>
      </c>
      <c r="AC399" s="119">
        <v>364183</v>
      </c>
      <c r="AD399">
        <v>364183</v>
      </c>
      <c r="AE399">
        <v>364183</v>
      </c>
      <c r="AF399">
        <v>0</v>
      </c>
      <c r="AG399">
        <v>364183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 s="32">
        <v>0</v>
      </c>
      <c r="AO399">
        <v>0</v>
      </c>
      <c r="AP399">
        <v>0</v>
      </c>
      <c r="AQ399">
        <v>0</v>
      </c>
      <c r="AR399">
        <v>0</v>
      </c>
      <c r="AS399">
        <v>1</v>
      </c>
      <c r="AT399">
        <v>1978</v>
      </c>
      <c r="AV399">
        <v>687</v>
      </c>
      <c r="AW399">
        <v>687</v>
      </c>
      <c r="AX399">
        <v>2</v>
      </c>
      <c r="AY399">
        <v>1</v>
      </c>
      <c r="AZ399">
        <v>1</v>
      </c>
      <c r="BC399" t="s">
        <v>233</v>
      </c>
      <c r="BS399" t="s">
        <v>2938</v>
      </c>
      <c r="BV399" t="s">
        <v>2939</v>
      </c>
      <c r="BX399" t="s">
        <v>2940</v>
      </c>
      <c r="BY399" t="s">
        <v>638</v>
      </c>
      <c r="BZ399" t="s">
        <v>2941</v>
      </c>
      <c r="CB399" s="27">
        <v>40885</v>
      </c>
      <c r="CC399">
        <v>385000</v>
      </c>
      <c r="CD399" t="s">
        <v>210</v>
      </c>
      <c r="CE399" t="s">
        <v>181</v>
      </c>
      <c r="CF399" t="s">
        <v>181</v>
      </c>
      <c r="CG399" t="s">
        <v>2942</v>
      </c>
      <c r="CH399" s="27">
        <v>38653</v>
      </c>
      <c r="CI399">
        <v>592500</v>
      </c>
      <c r="CJ399" t="s">
        <v>210</v>
      </c>
      <c r="CK399" t="s">
        <v>151</v>
      </c>
      <c r="CL399" t="s">
        <v>383</v>
      </c>
      <c r="CM399" t="s">
        <v>2943</v>
      </c>
      <c r="CN399" s="27">
        <v>37711</v>
      </c>
      <c r="CO399">
        <v>495000</v>
      </c>
      <c r="CP399" t="s">
        <v>210</v>
      </c>
      <c r="CQ399" t="s">
        <v>151</v>
      </c>
      <c r="CR399" t="s">
        <v>151</v>
      </c>
      <c r="CS399" t="s">
        <v>2944</v>
      </c>
      <c r="CT399" s="27">
        <v>32933</v>
      </c>
      <c r="CU399">
        <v>174000</v>
      </c>
      <c r="CV399" t="s">
        <v>210</v>
      </c>
      <c r="CW399" t="s">
        <v>151</v>
      </c>
      <c r="CX399" t="s">
        <v>151</v>
      </c>
      <c r="CY399" t="s">
        <v>2945</v>
      </c>
      <c r="CZ399" t="s">
        <v>2946</v>
      </c>
      <c r="DA399" t="s">
        <v>154</v>
      </c>
      <c r="DB399" t="s">
        <v>242</v>
      </c>
      <c r="DE399">
        <v>1</v>
      </c>
      <c r="DF399">
        <v>1979</v>
      </c>
      <c r="DG399" t="s">
        <v>2947</v>
      </c>
      <c r="DH399">
        <v>2</v>
      </c>
      <c r="DI399" s="128" t="s">
        <v>696</v>
      </c>
      <c r="DJ3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399" s="130">
        <f>Table13[[#This Row],[JUST]]*Table13[[#This Row],[Storm Millage]]/1000</f>
        <v>2784.363076379861</v>
      </c>
      <c r="DL3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399" s="136">
        <f>Table13[[#This Row],[JUST]]*Table13[[#This Row],[Recreational Millage]]/1000</f>
        <v>2987.0793560820021</v>
      </c>
      <c r="DN399" s="137">
        <f>Table13[[#This Row],[Recreational Assessment]]+Table13[[#This Row],[Storm Assessment]]</f>
        <v>5771.4424324618631</v>
      </c>
      <c r="DO399" s="145" t="e">
        <f>Methodology!#REF!</f>
        <v>#REF!</v>
      </c>
      <c r="DP399" s="146" t="e">
        <f>(Table13[[#This Row],[JUST]]*Table13[[#This Row],[Ad Valorem Recreational Millage]])/1000</f>
        <v>#REF!</v>
      </c>
    </row>
    <row r="400" spans="1:120" x14ac:dyDescent="0.3">
      <c r="A400">
        <v>255</v>
      </c>
      <c r="B400">
        <v>1</v>
      </c>
      <c r="C400" s="165" t="s">
        <v>2966</v>
      </c>
      <c r="D400" t="s">
        <v>1003</v>
      </c>
      <c r="E400" t="s">
        <v>1292</v>
      </c>
      <c r="F400">
        <v>10004499</v>
      </c>
      <c r="G400" s="32" t="s">
        <v>196</v>
      </c>
      <c r="H400" t="s">
        <v>299</v>
      </c>
      <c r="I400" t="s">
        <v>226</v>
      </c>
      <c r="J400">
        <v>1</v>
      </c>
      <c r="K400">
        <v>0</v>
      </c>
      <c r="L400">
        <v>0</v>
      </c>
      <c r="M400">
        <v>0.17787</v>
      </c>
      <c r="N400" t="s">
        <v>135</v>
      </c>
      <c r="O400" t="s">
        <v>136</v>
      </c>
      <c r="S400" t="s">
        <v>140</v>
      </c>
      <c r="V400" t="s">
        <v>229</v>
      </c>
      <c r="W400" t="s">
        <v>2967</v>
      </c>
      <c r="X400" t="s">
        <v>2968</v>
      </c>
      <c r="Y400" t="s">
        <v>1743</v>
      </c>
      <c r="AA400" t="s">
        <v>145</v>
      </c>
      <c r="AB400" t="s">
        <v>146</v>
      </c>
      <c r="AC400" s="119">
        <v>364183</v>
      </c>
      <c r="AD400">
        <v>364183</v>
      </c>
      <c r="AE400">
        <v>364183</v>
      </c>
      <c r="AF400">
        <v>0</v>
      </c>
      <c r="AG400">
        <v>364183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 s="32">
        <v>0</v>
      </c>
      <c r="AO400">
        <v>0</v>
      </c>
      <c r="AP400">
        <v>0</v>
      </c>
      <c r="AQ400">
        <v>0</v>
      </c>
      <c r="AR400">
        <v>0</v>
      </c>
      <c r="AS400">
        <v>1</v>
      </c>
      <c r="AT400">
        <v>1978</v>
      </c>
      <c r="AV400">
        <v>687</v>
      </c>
      <c r="AW400">
        <v>687</v>
      </c>
      <c r="AX400">
        <v>2</v>
      </c>
      <c r="AY400">
        <v>1</v>
      </c>
      <c r="AZ400">
        <v>1</v>
      </c>
      <c r="BC400" t="s">
        <v>233</v>
      </c>
      <c r="BS400" t="s">
        <v>2969</v>
      </c>
      <c r="BV400" t="s">
        <v>2970</v>
      </c>
      <c r="BX400" t="s">
        <v>1043</v>
      </c>
      <c r="BY400" t="s">
        <v>458</v>
      </c>
      <c r="BZ400" t="s">
        <v>2605</v>
      </c>
      <c r="CB400" s="27">
        <v>31168</v>
      </c>
      <c r="CC400">
        <v>180000</v>
      </c>
      <c r="CD400" t="s">
        <v>210</v>
      </c>
      <c r="CE400" t="s">
        <v>151</v>
      </c>
      <c r="CF400" t="s">
        <v>151</v>
      </c>
      <c r="CG400" t="s">
        <v>2971</v>
      </c>
      <c r="CH400" s="27">
        <v>28764</v>
      </c>
      <c r="CI400">
        <v>63900</v>
      </c>
      <c r="CJ400" t="s">
        <v>210</v>
      </c>
      <c r="CK400" t="s">
        <v>151</v>
      </c>
      <c r="CL400" t="s">
        <v>151</v>
      </c>
      <c r="CM400" t="s">
        <v>2972</v>
      </c>
      <c r="CZ400" t="s">
        <v>2973</v>
      </c>
      <c r="DA400" t="s">
        <v>154</v>
      </c>
      <c r="DB400" t="s">
        <v>242</v>
      </c>
      <c r="DE400">
        <v>1</v>
      </c>
      <c r="DF400">
        <v>1979</v>
      </c>
      <c r="DG400" t="s">
        <v>2974</v>
      </c>
      <c r="DH400">
        <v>2</v>
      </c>
      <c r="DI400" s="128" t="s">
        <v>696</v>
      </c>
      <c r="DJ4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00" s="130">
        <f>Table13[[#This Row],[JUST]]*Table13[[#This Row],[Storm Millage]]/1000</f>
        <v>2784.363076379861</v>
      </c>
      <c r="DL4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00" s="136">
        <f>Table13[[#This Row],[JUST]]*Table13[[#This Row],[Recreational Millage]]/1000</f>
        <v>2987.0793560820021</v>
      </c>
      <c r="DN400" s="137">
        <f>Table13[[#This Row],[Recreational Assessment]]+Table13[[#This Row],[Storm Assessment]]</f>
        <v>5771.4424324618631</v>
      </c>
      <c r="DO400" s="145" t="e">
        <f>Methodology!#REF!</f>
        <v>#REF!</v>
      </c>
      <c r="DP400" s="146" t="e">
        <f>(Table13[[#This Row],[JUST]]*Table13[[#This Row],[Ad Valorem Recreational Millage]])/1000</f>
        <v>#REF!</v>
      </c>
    </row>
    <row r="401" spans="1:120" x14ac:dyDescent="0.3">
      <c r="A401">
        <v>82</v>
      </c>
      <c r="B401">
        <v>1</v>
      </c>
      <c r="C401" s="165" t="s">
        <v>2975</v>
      </c>
      <c r="D401" t="s">
        <v>1003</v>
      </c>
      <c r="E401" t="s">
        <v>1304</v>
      </c>
      <c r="F401">
        <v>10004500</v>
      </c>
      <c r="G401" s="32" t="s">
        <v>196</v>
      </c>
      <c r="H401" t="s">
        <v>299</v>
      </c>
      <c r="I401" t="s">
        <v>226</v>
      </c>
      <c r="J401">
        <v>1</v>
      </c>
      <c r="K401">
        <v>0</v>
      </c>
      <c r="L401">
        <v>0</v>
      </c>
      <c r="M401">
        <v>0.17787</v>
      </c>
      <c r="N401" t="s">
        <v>135</v>
      </c>
      <c r="O401" t="s">
        <v>136</v>
      </c>
      <c r="S401" t="s">
        <v>140</v>
      </c>
      <c r="V401" t="s">
        <v>229</v>
      </c>
      <c r="W401" t="s">
        <v>2976</v>
      </c>
      <c r="X401" t="s">
        <v>2977</v>
      </c>
      <c r="Y401" t="s">
        <v>1743</v>
      </c>
      <c r="AA401" t="s">
        <v>145</v>
      </c>
      <c r="AB401" t="s">
        <v>146</v>
      </c>
      <c r="AC401" s="119">
        <v>364183</v>
      </c>
      <c r="AD401">
        <v>364183</v>
      </c>
      <c r="AE401">
        <v>364183</v>
      </c>
      <c r="AF401">
        <v>0</v>
      </c>
      <c r="AG401">
        <v>364183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 s="32">
        <v>0</v>
      </c>
      <c r="AO401">
        <v>0</v>
      </c>
      <c r="AP401">
        <v>0</v>
      </c>
      <c r="AQ401">
        <v>0</v>
      </c>
      <c r="AR401">
        <v>0</v>
      </c>
      <c r="AS401">
        <v>1</v>
      </c>
      <c r="AT401">
        <v>1978</v>
      </c>
      <c r="AV401">
        <v>687</v>
      </c>
      <c r="AW401">
        <v>687</v>
      </c>
      <c r="AX401">
        <v>2</v>
      </c>
      <c r="AY401">
        <v>1</v>
      </c>
      <c r="AZ401">
        <v>1</v>
      </c>
      <c r="BC401" t="s">
        <v>233</v>
      </c>
      <c r="BS401" t="s">
        <v>2978</v>
      </c>
      <c r="BT401" t="s">
        <v>2979</v>
      </c>
      <c r="BV401" t="s">
        <v>2980</v>
      </c>
      <c r="BX401" t="s">
        <v>1619</v>
      </c>
      <c r="BY401" t="s">
        <v>149</v>
      </c>
      <c r="BZ401" t="s">
        <v>1620</v>
      </c>
      <c r="CB401" s="27">
        <v>37915</v>
      </c>
      <c r="CC401">
        <v>500000</v>
      </c>
      <c r="CD401" t="s">
        <v>210</v>
      </c>
      <c r="CE401" t="s">
        <v>151</v>
      </c>
      <c r="CF401" t="s">
        <v>383</v>
      </c>
      <c r="CG401" t="s">
        <v>2981</v>
      </c>
      <c r="CH401" s="27">
        <v>36903</v>
      </c>
      <c r="CI401">
        <v>385000</v>
      </c>
      <c r="CJ401" t="s">
        <v>210</v>
      </c>
      <c r="CK401" t="s">
        <v>151</v>
      </c>
      <c r="CL401" t="s">
        <v>151</v>
      </c>
      <c r="CM401" t="s">
        <v>2982</v>
      </c>
      <c r="CN401" s="27">
        <v>35923</v>
      </c>
      <c r="CO401">
        <v>305000</v>
      </c>
      <c r="CP401" t="s">
        <v>210</v>
      </c>
      <c r="CQ401" t="s">
        <v>151</v>
      </c>
      <c r="CR401" t="s">
        <v>151</v>
      </c>
      <c r="CS401" t="s">
        <v>2983</v>
      </c>
      <c r="CZ401" t="s">
        <v>2984</v>
      </c>
      <c r="DA401" t="s">
        <v>154</v>
      </c>
      <c r="DB401" t="s">
        <v>242</v>
      </c>
      <c r="DE401">
        <v>1</v>
      </c>
      <c r="DF401">
        <v>1979</v>
      </c>
      <c r="DG401" t="s">
        <v>2985</v>
      </c>
      <c r="DH401">
        <v>2</v>
      </c>
      <c r="DI401" s="128" t="s">
        <v>696</v>
      </c>
      <c r="DJ4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01" s="130">
        <f>Table13[[#This Row],[JUST]]*Table13[[#This Row],[Storm Millage]]/1000</f>
        <v>2784.363076379861</v>
      </c>
      <c r="DL4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01" s="136">
        <f>Table13[[#This Row],[JUST]]*Table13[[#This Row],[Recreational Millage]]/1000</f>
        <v>2987.0793560820021</v>
      </c>
      <c r="DN401" s="137">
        <f>Table13[[#This Row],[Recreational Assessment]]+Table13[[#This Row],[Storm Assessment]]</f>
        <v>5771.4424324618631</v>
      </c>
      <c r="DO401" s="145" t="e">
        <f>Methodology!#REF!</f>
        <v>#REF!</v>
      </c>
      <c r="DP401" s="146" t="e">
        <f>(Table13[[#This Row],[JUST]]*Table13[[#This Row],[Ad Valorem Recreational Millage]])/1000</f>
        <v>#REF!</v>
      </c>
    </row>
    <row r="402" spans="1:120" x14ac:dyDescent="0.3">
      <c r="A402">
        <v>178</v>
      </c>
      <c r="B402">
        <v>1</v>
      </c>
      <c r="C402" s="165" t="s">
        <v>3009</v>
      </c>
      <c r="D402" t="s">
        <v>1003</v>
      </c>
      <c r="E402" t="s">
        <v>1427</v>
      </c>
      <c r="F402">
        <v>10004503</v>
      </c>
      <c r="G402" s="32" t="s">
        <v>196</v>
      </c>
      <c r="H402" t="s">
        <v>299</v>
      </c>
      <c r="I402" t="s">
        <v>226</v>
      </c>
      <c r="J402">
        <v>1</v>
      </c>
      <c r="K402">
        <v>0</v>
      </c>
      <c r="L402">
        <v>0</v>
      </c>
      <c r="M402">
        <v>0.17787</v>
      </c>
      <c r="N402" t="s">
        <v>135</v>
      </c>
      <c r="O402" t="s">
        <v>136</v>
      </c>
      <c r="S402" t="s">
        <v>140</v>
      </c>
      <c r="V402" t="s">
        <v>229</v>
      </c>
      <c r="W402" t="s">
        <v>3010</v>
      </c>
      <c r="X402" t="s">
        <v>3011</v>
      </c>
      <c r="Y402" t="s">
        <v>1743</v>
      </c>
      <c r="AA402" t="s">
        <v>145</v>
      </c>
      <c r="AB402" t="s">
        <v>146</v>
      </c>
      <c r="AC402" s="119">
        <v>364183</v>
      </c>
      <c r="AD402">
        <v>364183</v>
      </c>
      <c r="AE402">
        <v>364183</v>
      </c>
      <c r="AF402">
        <v>0</v>
      </c>
      <c r="AG402">
        <v>364183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 s="32">
        <v>0</v>
      </c>
      <c r="AO402">
        <v>0</v>
      </c>
      <c r="AP402">
        <v>0</v>
      </c>
      <c r="AQ402">
        <v>0</v>
      </c>
      <c r="AR402">
        <v>0</v>
      </c>
      <c r="AS402">
        <v>1</v>
      </c>
      <c r="AT402">
        <v>1978</v>
      </c>
      <c r="AV402">
        <v>687</v>
      </c>
      <c r="AW402">
        <v>687</v>
      </c>
      <c r="AX402">
        <v>2</v>
      </c>
      <c r="AY402">
        <v>1</v>
      </c>
      <c r="AZ402">
        <v>1</v>
      </c>
      <c r="BC402" t="s">
        <v>233</v>
      </c>
      <c r="BS402" t="s">
        <v>3012</v>
      </c>
      <c r="BV402" t="s">
        <v>3013</v>
      </c>
      <c r="BX402" t="s">
        <v>625</v>
      </c>
      <c r="BY402" t="s">
        <v>171</v>
      </c>
      <c r="BZ402" t="s">
        <v>3014</v>
      </c>
      <c r="CB402" s="27">
        <v>39617</v>
      </c>
      <c r="CC402">
        <v>497000</v>
      </c>
      <c r="CD402" t="s">
        <v>210</v>
      </c>
      <c r="CE402" t="s">
        <v>151</v>
      </c>
      <c r="CF402" t="s">
        <v>151</v>
      </c>
      <c r="CG402" t="s">
        <v>3015</v>
      </c>
      <c r="CH402" s="27">
        <v>33573</v>
      </c>
      <c r="CI402">
        <v>213000</v>
      </c>
      <c r="CJ402" t="s">
        <v>210</v>
      </c>
      <c r="CK402" t="s">
        <v>151</v>
      </c>
      <c r="CL402" t="s">
        <v>151</v>
      </c>
      <c r="CM402" t="s">
        <v>3016</v>
      </c>
      <c r="CN402" s="27">
        <v>32082</v>
      </c>
      <c r="CO402">
        <v>173000</v>
      </c>
      <c r="CP402" t="s">
        <v>210</v>
      </c>
      <c r="CQ402" t="s">
        <v>151</v>
      </c>
      <c r="CR402" t="s">
        <v>151</v>
      </c>
      <c r="CS402" t="s">
        <v>3017</v>
      </c>
      <c r="CZ402" t="s">
        <v>3018</v>
      </c>
      <c r="DA402" t="s">
        <v>154</v>
      </c>
      <c r="DB402" t="s">
        <v>242</v>
      </c>
      <c r="DE402">
        <v>1</v>
      </c>
      <c r="DF402">
        <v>1979</v>
      </c>
      <c r="DG402" t="s">
        <v>3019</v>
      </c>
      <c r="DH402">
        <v>2</v>
      </c>
      <c r="DI402" s="128" t="s">
        <v>696</v>
      </c>
      <c r="DJ4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02" s="130">
        <f>Table13[[#This Row],[JUST]]*Table13[[#This Row],[Storm Millage]]/1000</f>
        <v>2784.363076379861</v>
      </c>
      <c r="DL4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02" s="136">
        <f>Table13[[#This Row],[JUST]]*Table13[[#This Row],[Recreational Millage]]/1000</f>
        <v>2987.0793560820021</v>
      </c>
      <c r="DN402" s="137">
        <f>Table13[[#This Row],[Recreational Assessment]]+Table13[[#This Row],[Storm Assessment]]</f>
        <v>5771.4424324618631</v>
      </c>
      <c r="DO402" s="145" t="e">
        <f>Methodology!#REF!</f>
        <v>#REF!</v>
      </c>
      <c r="DP402" s="146" t="e">
        <f>(Table13[[#This Row],[JUST]]*Table13[[#This Row],[Ad Valorem Recreational Millage]])/1000</f>
        <v>#REF!</v>
      </c>
    </row>
    <row r="403" spans="1:120" x14ac:dyDescent="0.3">
      <c r="A403">
        <v>51</v>
      </c>
      <c r="B403">
        <v>1</v>
      </c>
      <c r="C403" s="165" t="s">
        <v>3020</v>
      </c>
      <c r="D403" t="s">
        <v>1003</v>
      </c>
      <c r="E403" t="s">
        <v>1442</v>
      </c>
      <c r="F403">
        <v>10004504</v>
      </c>
      <c r="G403" s="32" t="s">
        <v>196</v>
      </c>
      <c r="H403" t="s">
        <v>299</v>
      </c>
      <c r="I403" t="s">
        <v>226</v>
      </c>
      <c r="J403">
        <v>1</v>
      </c>
      <c r="K403">
        <v>0</v>
      </c>
      <c r="L403">
        <v>0</v>
      </c>
      <c r="M403">
        <v>0.17787</v>
      </c>
      <c r="N403" t="s">
        <v>135</v>
      </c>
      <c r="O403" t="s">
        <v>136</v>
      </c>
      <c r="S403" t="s">
        <v>140</v>
      </c>
      <c r="V403" t="s">
        <v>229</v>
      </c>
      <c r="W403" t="s">
        <v>3021</v>
      </c>
      <c r="X403" t="s">
        <v>3022</v>
      </c>
      <c r="Y403" t="s">
        <v>1743</v>
      </c>
      <c r="AA403" t="s">
        <v>145</v>
      </c>
      <c r="AB403" t="s">
        <v>146</v>
      </c>
      <c r="AC403" s="119">
        <v>364183</v>
      </c>
      <c r="AD403">
        <v>364183</v>
      </c>
      <c r="AE403">
        <v>364183</v>
      </c>
      <c r="AF403">
        <v>0</v>
      </c>
      <c r="AG403">
        <v>364183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 s="32">
        <v>0</v>
      </c>
      <c r="AO403">
        <v>0</v>
      </c>
      <c r="AP403">
        <v>0</v>
      </c>
      <c r="AQ403">
        <v>0</v>
      </c>
      <c r="AR403">
        <v>0</v>
      </c>
      <c r="AS403">
        <v>1</v>
      </c>
      <c r="AT403">
        <v>1978</v>
      </c>
      <c r="AV403">
        <v>687</v>
      </c>
      <c r="AW403">
        <v>687</v>
      </c>
      <c r="AX403">
        <v>2</v>
      </c>
      <c r="AY403">
        <v>1</v>
      </c>
      <c r="AZ403">
        <v>1</v>
      </c>
      <c r="BC403" t="s">
        <v>233</v>
      </c>
      <c r="BS403" t="s">
        <v>3023</v>
      </c>
      <c r="BT403" t="s">
        <v>3024</v>
      </c>
      <c r="BV403" t="s">
        <v>2755</v>
      </c>
      <c r="BX403" t="s">
        <v>2756</v>
      </c>
      <c r="BZ403" t="s">
        <v>2758</v>
      </c>
      <c r="CA403" t="s">
        <v>548</v>
      </c>
      <c r="CB403" s="27">
        <v>43014</v>
      </c>
      <c r="CC403">
        <v>528000</v>
      </c>
      <c r="CD403" t="s">
        <v>210</v>
      </c>
      <c r="CE403" t="s">
        <v>181</v>
      </c>
      <c r="CF403" t="s">
        <v>181</v>
      </c>
      <c r="CG403" t="s">
        <v>3025</v>
      </c>
      <c r="CH403" s="27">
        <v>35339</v>
      </c>
      <c r="CI403">
        <v>320000</v>
      </c>
      <c r="CJ403" t="s">
        <v>210</v>
      </c>
      <c r="CK403" t="s">
        <v>151</v>
      </c>
      <c r="CL403" t="s">
        <v>151</v>
      </c>
      <c r="CM403" t="s">
        <v>3026</v>
      </c>
      <c r="CN403" s="27">
        <v>33695</v>
      </c>
      <c r="CO403">
        <v>215000</v>
      </c>
      <c r="CP403" t="s">
        <v>210</v>
      </c>
      <c r="CQ403" t="s">
        <v>151</v>
      </c>
      <c r="CR403" t="s">
        <v>151</v>
      </c>
      <c r="CS403" t="s">
        <v>3027</v>
      </c>
      <c r="CZ403" t="s">
        <v>3028</v>
      </c>
      <c r="DA403" t="s">
        <v>154</v>
      </c>
      <c r="DB403" t="s">
        <v>242</v>
      </c>
      <c r="DE403">
        <v>1</v>
      </c>
      <c r="DF403">
        <v>1979</v>
      </c>
      <c r="DG403" t="s">
        <v>3029</v>
      </c>
      <c r="DH403">
        <v>2</v>
      </c>
      <c r="DI403" s="128" t="s">
        <v>696</v>
      </c>
      <c r="DJ4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03" s="130">
        <f>Table13[[#This Row],[JUST]]*Table13[[#This Row],[Storm Millage]]/1000</f>
        <v>2784.363076379861</v>
      </c>
      <c r="DL4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03" s="136">
        <f>Table13[[#This Row],[JUST]]*Table13[[#This Row],[Recreational Millage]]/1000</f>
        <v>2987.0793560820021</v>
      </c>
      <c r="DN403" s="137">
        <f>Table13[[#This Row],[Recreational Assessment]]+Table13[[#This Row],[Storm Assessment]]</f>
        <v>5771.4424324618631</v>
      </c>
      <c r="DO403" s="145" t="e">
        <f>Methodology!#REF!</f>
        <v>#REF!</v>
      </c>
      <c r="DP403" s="146" t="e">
        <f>(Table13[[#This Row],[JUST]]*Table13[[#This Row],[Ad Valorem Recreational Millage]])/1000</f>
        <v>#REF!</v>
      </c>
    </row>
    <row r="404" spans="1:120" x14ac:dyDescent="0.3">
      <c r="A404">
        <v>514</v>
      </c>
      <c r="B404">
        <v>1</v>
      </c>
      <c r="C404" s="165" t="s">
        <v>3053</v>
      </c>
      <c r="D404" t="s">
        <v>1003</v>
      </c>
      <c r="E404" t="s">
        <v>1404</v>
      </c>
      <c r="F404">
        <v>10004507</v>
      </c>
      <c r="G404" s="32" t="s">
        <v>196</v>
      </c>
      <c r="H404" t="s">
        <v>299</v>
      </c>
      <c r="I404" t="s">
        <v>226</v>
      </c>
      <c r="J404">
        <v>1</v>
      </c>
      <c r="K404">
        <v>0</v>
      </c>
      <c r="L404">
        <v>0</v>
      </c>
      <c r="M404">
        <v>0.17787</v>
      </c>
      <c r="N404" t="s">
        <v>135</v>
      </c>
      <c r="O404" t="s">
        <v>136</v>
      </c>
      <c r="S404" t="s">
        <v>140</v>
      </c>
      <c r="V404" t="s">
        <v>229</v>
      </c>
      <c r="W404" t="s">
        <v>3054</v>
      </c>
      <c r="X404" t="s">
        <v>3055</v>
      </c>
      <c r="Y404" t="s">
        <v>1743</v>
      </c>
      <c r="AA404" t="s">
        <v>145</v>
      </c>
      <c r="AB404" t="s">
        <v>146</v>
      </c>
      <c r="AC404" s="119">
        <v>364183</v>
      </c>
      <c r="AD404">
        <v>364183</v>
      </c>
      <c r="AE404">
        <v>364183</v>
      </c>
      <c r="AF404">
        <v>0</v>
      </c>
      <c r="AG404">
        <v>364183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 s="32">
        <v>0</v>
      </c>
      <c r="AO404">
        <v>0</v>
      </c>
      <c r="AP404">
        <v>0</v>
      </c>
      <c r="AQ404">
        <v>0</v>
      </c>
      <c r="AR404">
        <v>0</v>
      </c>
      <c r="AS404">
        <v>1</v>
      </c>
      <c r="AT404">
        <v>1978</v>
      </c>
      <c r="AV404">
        <v>687</v>
      </c>
      <c r="AW404">
        <v>687</v>
      </c>
      <c r="AX404">
        <v>2</v>
      </c>
      <c r="AY404">
        <v>1</v>
      </c>
      <c r="AZ404">
        <v>1</v>
      </c>
      <c r="BC404" t="s">
        <v>233</v>
      </c>
      <c r="BS404" t="s">
        <v>3056</v>
      </c>
      <c r="BV404" t="s">
        <v>3057</v>
      </c>
      <c r="BX404" t="s">
        <v>3058</v>
      </c>
      <c r="BY404" t="s">
        <v>149</v>
      </c>
      <c r="BZ404" t="s">
        <v>3059</v>
      </c>
      <c r="CZ404" t="s">
        <v>3060</v>
      </c>
      <c r="DA404" t="s">
        <v>154</v>
      </c>
      <c r="DB404" t="s">
        <v>242</v>
      </c>
      <c r="DE404">
        <v>1</v>
      </c>
      <c r="DF404">
        <v>1979</v>
      </c>
      <c r="DG404" t="s">
        <v>3061</v>
      </c>
      <c r="DH404">
        <v>2</v>
      </c>
      <c r="DI404" s="128" t="s">
        <v>696</v>
      </c>
      <c r="DJ4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04" s="130">
        <f>Table13[[#This Row],[JUST]]*Table13[[#This Row],[Storm Millage]]/1000</f>
        <v>2784.363076379861</v>
      </c>
      <c r="DL4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04" s="136">
        <f>Table13[[#This Row],[JUST]]*Table13[[#This Row],[Recreational Millage]]/1000</f>
        <v>2987.0793560820021</v>
      </c>
      <c r="DN404" s="137">
        <f>Table13[[#This Row],[Recreational Assessment]]+Table13[[#This Row],[Storm Assessment]]</f>
        <v>5771.4424324618631</v>
      </c>
      <c r="DO404" s="145" t="e">
        <f>Methodology!#REF!</f>
        <v>#REF!</v>
      </c>
      <c r="DP404" s="146" t="e">
        <f>(Table13[[#This Row],[JUST]]*Table13[[#This Row],[Ad Valorem Recreational Millage]])/1000</f>
        <v>#REF!</v>
      </c>
    </row>
    <row r="405" spans="1:120" x14ac:dyDescent="0.3">
      <c r="A405">
        <v>121</v>
      </c>
      <c r="B405">
        <v>1</v>
      </c>
      <c r="C405" s="165" t="s">
        <v>3062</v>
      </c>
      <c r="D405" t="s">
        <v>1003</v>
      </c>
      <c r="E405" t="s">
        <v>1415</v>
      </c>
      <c r="F405">
        <v>10004508</v>
      </c>
      <c r="G405" s="32" t="s">
        <v>196</v>
      </c>
      <c r="H405" t="s">
        <v>299</v>
      </c>
      <c r="I405" t="s">
        <v>226</v>
      </c>
      <c r="J405">
        <v>1</v>
      </c>
      <c r="K405">
        <v>0</v>
      </c>
      <c r="L405">
        <v>0</v>
      </c>
      <c r="M405">
        <v>0.17787</v>
      </c>
      <c r="N405" t="s">
        <v>135</v>
      </c>
      <c r="O405" t="s">
        <v>136</v>
      </c>
      <c r="S405" t="s">
        <v>140</v>
      </c>
      <c r="V405" t="s">
        <v>229</v>
      </c>
      <c r="W405" t="s">
        <v>3063</v>
      </c>
      <c r="X405" t="s">
        <v>3064</v>
      </c>
      <c r="Y405" t="s">
        <v>1743</v>
      </c>
      <c r="AA405" t="s">
        <v>145</v>
      </c>
      <c r="AB405" t="s">
        <v>146</v>
      </c>
      <c r="AC405" s="119">
        <v>364183</v>
      </c>
      <c r="AD405">
        <v>364183</v>
      </c>
      <c r="AE405">
        <v>364183</v>
      </c>
      <c r="AF405">
        <v>0</v>
      </c>
      <c r="AG405">
        <v>364183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 s="32">
        <v>0</v>
      </c>
      <c r="AO405">
        <v>0</v>
      </c>
      <c r="AP405">
        <v>0</v>
      </c>
      <c r="AQ405">
        <v>0</v>
      </c>
      <c r="AR405">
        <v>0</v>
      </c>
      <c r="AS405">
        <v>1</v>
      </c>
      <c r="AT405">
        <v>1978</v>
      </c>
      <c r="AV405">
        <v>687</v>
      </c>
      <c r="AW405">
        <v>687</v>
      </c>
      <c r="AX405">
        <v>2</v>
      </c>
      <c r="AY405">
        <v>1</v>
      </c>
      <c r="AZ405">
        <v>1</v>
      </c>
      <c r="BC405" t="s">
        <v>233</v>
      </c>
      <c r="BS405" t="s">
        <v>1850</v>
      </c>
      <c r="BT405" t="s">
        <v>1851</v>
      </c>
      <c r="BV405" t="s">
        <v>1852</v>
      </c>
      <c r="BX405" t="s">
        <v>934</v>
      </c>
      <c r="BY405" t="s">
        <v>149</v>
      </c>
      <c r="BZ405" t="s">
        <v>935</v>
      </c>
      <c r="CB405" s="27">
        <v>40266</v>
      </c>
      <c r="CC405">
        <v>415000</v>
      </c>
      <c r="CD405" t="s">
        <v>210</v>
      </c>
      <c r="CE405" t="s">
        <v>181</v>
      </c>
      <c r="CF405" t="s">
        <v>3065</v>
      </c>
      <c r="CG405" t="s">
        <v>3066</v>
      </c>
      <c r="CH405" s="27">
        <v>34054</v>
      </c>
      <c r="CI405">
        <v>250000</v>
      </c>
      <c r="CJ405" t="s">
        <v>210</v>
      </c>
      <c r="CK405" t="s">
        <v>151</v>
      </c>
      <c r="CL405" t="s">
        <v>151</v>
      </c>
      <c r="CM405" t="s">
        <v>3067</v>
      </c>
      <c r="CZ405" t="s">
        <v>3068</v>
      </c>
      <c r="DA405" t="s">
        <v>154</v>
      </c>
      <c r="DB405" t="s">
        <v>242</v>
      </c>
      <c r="DE405">
        <v>1</v>
      </c>
      <c r="DF405">
        <v>1979</v>
      </c>
      <c r="DG405" t="s">
        <v>3069</v>
      </c>
      <c r="DH405">
        <v>2</v>
      </c>
      <c r="DI405" s="128" t="s">
        <v>696</v>
      </c>
      <c r="DJ4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05" s="130">
        <f>Table13[[#This Row],[JUST]]*Table13[[#This Row],[Storm Millage]]/1000</f>
        <v>2784.363076379861</v>
      </c>
      <c r="DL4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05" s="136">
        <f>Table13[[#This Row],[JUST]]*Table13[[#This Row],[Recreational Millage]]/1000</f>
        <v>2987.0793560820021</v>
      </c>
      <c r="DN405" s="137">
        <f>Table13[[#This Row],[Recreational Assessment]]+Table13[[#This Row],[Storm Assessment]]</f>
        <v>5771.4424324618631</v>
      </c>
      <c r="DO405" s="145" t="e">
        <f>Methodology!#REF!</f>
        <v>#REF!</v>
      </c>
      <c r="DP405" s="146" t="e">
        <f>(Table13[[#This Row],[JUST]]*Table13[[#This Row],[Ad Valorem Recreational Millage]])/1000</f>
        <v>#REF!</v>
      </c>
    </row>
    <row r="406" spans="1:120" x14ac:dyDescent="0.3">
      <c r="A406">
        <v>148</v>
      </c>
      <c r="B406">
        <v>1</v>
      </c>
      <c r="C406" s="165" t="s">
        <v>7301</v>
      </c>
      <c r="D406" t="s">
        <v>777</v>
      </c>
      <c r="E406" t="s">
        <v>1921</v>
      </c>
      <c r="F406">
        <v>10004889</v>
      </c>
      <c r="G406" s="32" t="s">
        <v>196</v>
      </c>
      <c r="H406" t="s">
        <v>299</v>
      </c>
      <c r="I406" t="s">
        <v>778</v>
      </c>
      <c r="J406">
        <v>0</v>
      </c>
      <c r="K406">
        <v>0</v>
      </c>
      <c r="L406">
        <v>0</v>
      </c>
      <c r="M406">
        <v>0.14036000000000001</v>
      </c>
      <c r="N406" t="s">
        <v>135</v>
      </c>
      <c r="O406" t="s">
        <v>136</v>
      </c>
      <c r="P406" t="s">
        <v>137</v>
      </c>
      <c r="Q406" t="s">
        <v>138</v>
      </c>
      <c r="S406" t="s">
        <v>140</v>
      </c>
      <c r="V406" t="s">
        <v>205</v>
      </c>
      <c r="W406" t="s">
        <v>7302</v>
      </c>
      <c r="X406" t="s">
        <v>7230</v>
      </c>
      <c r="Y406" t="s">
        <v>189</v>
      </c>
      <c r="Z406" t="s">
        <v>7303</v>
      </c>
      <c r="AA406" t="s">
        <v>145</v>
      </c>
      <c r="AB406" t="s">
        <v>146</v>
      </c>
      <c r="AC406" s="30">
        <v>1363868</v>
      </c>
      <c r="AD406">
        <v>1096395</v>
      </c>
      <c r="AE406">
        <v>1045895</v>
      </c>
      <c r="AF406">
        <v>0</v>
      </c>
      <c r="AG406">
        <v>1363868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50000</v>
      </c>
      <c r="AO406">
        <v>0</v>
      </c>
      <c r="AP406">
        <v>0</v>
      </c>
      <c r="AQ406">
        <v>500</v>
      </c>
      <c r="AR406">
        <v>0</v>
      </c>
      <c r="AS406">
        <v>1</v>
      </c>
      <c r="AT406">
        <v>1982</v>
      </c>
      <c r="AV406">
        <v>1951</v>
      </c>
      <c r="AW406">
        <v>1951</v>
      </c>
      <c r="AX406">
        <v>3</v>
      </c>
      <c r="AY406">
        <v>3</v>
      </c>
      <c r="AZ406">
        <v>3</v>
      </c>
      <c r="BD406" t="s">
        <v>233</v>
      </c>
      <c r="BS406" t="s">
        <v>7304</v>
      </c>
      <c r="BT406" t="s">
        <v>7305</v>
      </c>
      <c r="BV406" t="s">
        <v>4345</v>
      </c>
      <c r="BX406" t="s">
        <v>145</v>
      </c>
      <c r="BY406" t="s">
        <v>149</v>
      </c>
      <c r="BZ406" t="s">
        <v>146</v>
      </c>
      <c r="CB406" s="27">
        <v>35650</v>
      </c>
      <c r="CC406">
        <v>632000</v>
      </c>
      <c r="CD406" t="s">
        <v>210</v>
      </c>
      <c r="CE406" t="s">
        <v>151</v>
      </c>
      <c r="CF406" t="s">
        <v>181</v>
      </c>
      <c r="CG406" t="s">
        <v>7306</v>
      </c>
      <c r="CH406" s="27">
        <v>31959</v>
      </c>
      <c r="CI406">
        <v>310000</v>
      </c>
      <c r="CJ406" t="s">
        <v>210</v>
      </c>
      <c r="CK406" t="s">
        <v>151</v>
      </c>
      <c r="CL406" t="s">
        <v>151</v>
      </c>
      <c r="CM406" t="s">
        <v>7307</v>
      </c>
      <c r="CN406" s="27">
        <v>30164</v>
      </c>
      <c r="CO406">
        <v>327800</v>
      </c>
      <c r="CP406" t="s">
        <v>210</v>
      </c>
      <c r="CQ406" t="s">
        <v>151</v>
      </c>
      <c r="CR406" t="s">
        <v>151</v>
      </c>
      <c r="CS406" t="s">
        <v>7308</v>
      </c>
      <c r="CZ406" t="s">
        <v>7309</v>
      </c>
      <c r="DA406" t="s">
        <v>154</v>
      </c>
      <c r="DB406" t="s">
        <v>242</v>
      </c>
      <c r="DE406">
        <v>1</v>
      </c>
      <c r="DF406">
        <v>1983</v>
      </c>
      <c r="DG406" t="s">
        <v>7310</v>
      </c>
      <c r="DH406">
        <v>7</v>
      </c>
      <c r="DI406" s="128" t="s">
        <v>156</v>
      </c>
      <c r="DJ4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06" s="130">
        <f>Table13[[#This Row],[JUST]]*Table13[[#This Row],[Storm Millage]]/1000</f>
        <v>0</v>
      </c>
      <c r="DL4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06" s="136">
        <f>Table13[[#This Row],[JUST]]*Table13[[#This Row],[Recreational Millage]]/1000</f>
        <v>5797.0630898209565</v>
      </c>
      <c r="DN406" s="137">
        <f>Table13[[#This Row],[Recreational Assessment]]+Table13[[#This Row],[Storm Assessment]]</f>
        <v>5797.0630898209565</v>
      </c>
      <c r="DO406" s="145" t="e">
        <f>Methodology!#REF!</f>
        <v>#REF!</v>
      </c>
      <c r="DP406" s="146" t="e">
        <f>(Table13[[#This Row],[JUST]]*Table13[[#This Row],[Ad Valorem Recreational Millage]])/1000</f>
        <v>#REF!</v>
      </c>
    </row>
    <row r="407" spans="1:120" x14ac:dyDescent="0.3">
      <c r="A407">
        <v>1100</v>
      </c>
      <c r="B407">
        <v>1</v>
      </c>
      <c r="C407" s="165" t="s">
        <v>11649</v>
      </c>
      <c r="D407" t="s">
        <v>3484</v>
      </c>
      <c r="E407" t="s">
        <v>11650</v>
      </c>
      <c r="F407">
        <v>10004712</v>
      </c>
      <c r="G407" s="32" t="s">
        <v>181</v>
      </c>
      <c r="I407" t="s">
        <v>401</v>
      </c>
      <c r="J407">
        <v>1</v>
      </c>
      <c r="K407">
        <v>0</v>
      </c>
      <c r="L407">
        <v>0</v>
      </c>
      <c r="M407">
        <v>0.154</v>
      </c>
      <c r="N407" t="s">
        <v>135</v>
      </c>
      <c r="O407" t="s">
        <v>136</v>
      </c>
      <c r="R407" t="s">
        <v>3594</v>
      </c>
      <c r="S407" t="s">
        <v>140</v>
      </c>
      <c r="T407">
        <v>100</v>
      </c>
      <c r="U407" t="s">
        <v>511</v>
      </c>
      <c r="W407" t="s">
        <v>11651</v>
      </c>
      <c r="X407" t="s">
        <v>11652</v>
      </c>
      <c r="Y407" t="s">
        <v>11356</v>
      </c>
      <c r="AA407" t="s">
        <v>145</v>
      </c>
      <c r="AB407" t="s">
        <v>146</v>
      </c>
      <c r="AC407" s="119">
        <v>712215</v>
      </c>
      <c r="AD407">
        <v>712215</v>
      </c>
      <c r="AE407">
        <v>712215</v>
      </c>
      <c r="AF407">
        <v>645240</v>
      </c>
      <c r="AG407">
        <v>64155</v>
      </c>
      <c r="AH407">
        <v>0</v>
      </c>
      <c r="AI407">
        <v>2820</v>
      </c>
      <c r="AJ407">
        <v>0</v>
      </c>
      <c r="AK407">
        <v>0</v>
      </c>
      <c r="AL407">
        <v>0</v>
      </c>
      <c r="AM407">
        <v>0</v>
      </c>
      <c r="AN407" s="32">
        <v>0</v>
      </c>
      <c r="AO407">
        <v>0</v>
      </c>
      <c r="AP407">
        <v>0</v>
      </c>
      <c r="AQ407">
        <v>0</v>
      </c>
      <c r="AR407">
        <v>0</v>
      </c>
      <c r="AS407">
        <v>1</v>
      </c>
      <c r="AT407">
        <v>1980</v>
      </c>
      <c r="AV407">
        <v>1942</v>
      </c>
      <c r="AW407">
        <v>1440</v>
      </c>
      <c r="AX407">
        <v>2</v>
      </c>
      <c r="AY407">
        <v>2</v>
      </c>
      <c r="AZ407">
        <v>2.5</v>
      </c>
      <c r="BS407" t="s">
        <v>11653</v>
      </c>
      <c r="BV407" t="s">
        <v>11654</v>
      </c>
      <c r="BX407" t="s">
        <v>11655</v>
      </c>
      <c r="BY407" t="s">
        <v>638</v>
      </c>
      <c r="BZ407" t="s">
        <v>11656</v>
      </c>
      <c r="CB407" s="27">
        <v>43615</v>
      </c>
      <c r="CC407">
        <v>825000</v>
      </c>
      <c r="CD407" t="s">
        <v>210</v>
      </c>
      <c r="CE407" t="s">
        <v>181</v>
      </c>
      <c r="CF407" t="s">
        <v>181</v>
      </c>
      <c r="CG407" t="s">
        <v>11657</v>
      </c>
      <c r="CH407" s="27">
        <v>41360</v>
      </c>
      <c r="CI407">
        <v>630000</v>
      </c>
      <c r="CJ407" t="s">
        <v>210</v>
      </c>
      <c r="CK407" t="s">
        <v>181</v>
      </c>
      <c r="CL407" t="s">
        <v>181</v>
      </c>
      <c r="CM407" t="s">
        <v>11658</v>
      </c>
      <c r="CN407" s="27">
        <v>37778</v>
      </c>
      <c r="CO407">
        <v>750000</v>
      </c>
      <c r="CP407" t="s">
        <v>210</v>
      </c>
      <c r="CQ407" t="s">
        <v>151</v>
      </c>
      <c r="CR407" t="s">
        <v>151</v>
      </c>
      <c r="CS407" t="s">
        <v>11659</v>
      </c>
      <c r="CT407" s="27">
        <v>36733</v>
      </c>
      <c r="CU407">
        <v>600000</v>
      </c>
      <c r="CV407" t="s">
        <v>210</v>
      </c>
      <c r="CW407" t="s">
        <v>151</v>
      </c>
      <c r="CX407" t="s">
        <v>151</v>
      </c>
      <c r="CY407" t="s">
        <v>11660</v>
      </c>
      <c r="CZ407" t="s">
        <v>11661</v>
      </c>
      <c r="DA407" t="s">
        <v>154</v>
      </c>
      <c r="DB407" t="s">
        <v>299</v>
      </c>
      <c r="DE407">
        <v>1</v>
      </c>
      <c r="DF407">
        <v>1980</v>
      </c>
      <c r="DG407" t="s">
        <v>11662</v>
      </c>
      <c r="DH407">
        <v>7</v>
      </c>
      <c r="DI407" s="128" t="s">
        <v>156</v>
      </c>
      <c r="DJ4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07" s="130">
        <f>Table13[[#This Row],[JUST]]*Table13[[#This Row],[Storm Millage]]/1000</f>
        <v>0</v>
      </c>
      <c r="DL4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07" s="136">
        <f>Table13[[#This Row],[JUST]]*Table13[[#This Row],[Recreational Millage]]/1000</f>
        <v>5841.6859754352699</v>
      </c>
      <c r="DN407" s="137">
        <f>Table13[[#This Row],[Recreational Assessment]]+Table13[[#This Row],[Storm Assessment]]</f>
        <v>5841.6859754352699</v>
      </c>
      <c r="DO407" s="145" t="e">
        <f>Methodology!#REF!</f>
        <v>#REF!</v>
      </c>
      <c r="DP407" s="146" t="e">
        <f>(Table13[[#This Row],[JUST]]*Table13[[#This Row],[Ad Valorem Recreational Millage]])/1000</f>
        <v>#REF!</v>
      </c>
    </row>
    <row r="408" spans="1:120" x14ac:dyDescent="0.3">
      <c r="A408">
        <v>923</v>
      </c>
      <c r="B408">
        <v>1</v>
      </c>
      <c r="C408" s="165" t="s">
        <v>9335</v>
      </c>
      <c r="D408" t="s">
        <v>3484</v>
      </c>
      <c r="E408" t="s">
        <v>992</v>
      </c>
      <c r="F408">
        <v>10004674</v>
      </c>
      <c r="G408" s="32" t="s">
        <v>181</v>
      </c>
      <c r="I408" t="s">
        <v>401</v>
      </c>
      <c r="J408">
        <v>1</v>
      </c>
      <c r="K408">
        <v>0</v>
      </c>
      <c r="L408">
        <v>0</v>
      </c>
      <c r="M408">
        <v>8.6999999999999994E-2</v>
      </c>
      <c r="N408" t="s">
        <v>135</v>
      </c>
      <c r="O408" t="s">
        <v>136</v>
      </c>
      <c r="R408" t="s">
        <v>3594</v>
      </c>
      <c r="S408" t="s">
        <v>140</v>
      </c>
      <c r="T408">
        <v>100</v>
      </c>
      <c r="U408" t="s">
        <v>511</v>
      </c>
      <c r="W408" t="s">
        <v>9336</v>
      </c>
      <c r="X408" t="s">
        <v>1179</v>
      </c>
      <c r="Y408" t="s">
        <v>7829</v>
      </c>
      <c r="AA408" t="s">
        <v>145</v>
      </c>
      <c r="AB408" t="s">
        <v>146</v>
      </c>
      <c r="AC408" s="119">
        <v>712217</v>
      </c>
      <c r="AD408">
        <v>712217</v>
      </c>
      <c r="AE408">
        <v>712217</v>
      </c>
      <c r="AF408">
        <v>645240</v>
      </c>
      <c r="AG408">
        <v>64475</v>
      </c>
      <c r="AH408">
        <v>0</v>
      </c>
      <c r="AI408">
        <v>2502</v>
      </c>
      <c r="AJ408">
        <v>0</v>
      </c>
      <c r="AK408">
        <v>0</v>
      </c>
      <c r="AL408">
        <v>0</v>
      </c>
      <c r="AM408">
        <v>0</v>
      </c>
      <c r="AN408" s="32">
        <v>0</v>
      </c>
      <c r="AO408">
        <v>0</v>
      </c>
      <c r="AP408">
        <v>0</v>
      </c>
      <c r="AQ408">
        <v>0</v>
      </c>
      <c r="AR408">
        <v>0</v>
      </c>
      <c r="AS408">
        <v>1</v>
      </c>
      <c r="AT408">
        <v>1979</v>
      </c>
      <c r="AV408">
        <v>2978</v>
      </c>
      <c r="AW408">
        <v>1392</v>
      </c>
      <c r="AX408">
        <v>1.5</v>
      </c>
      <c r="AY408">
        <v>2</v>
      </c>
      <c r="AZ408">
        <v>2</v>
      </c>
      <c r="BB408" t="s">
        <v>233</v>
      </c>
      <c r="BS408" t="s">
        <v>9337</v>
      </c>
      <c r="BT408" t="s">
        <v>9338</v>
      </c>
      <c r="BV408" t="s">
        <v>9339</v>
      </c>
      <c r="BX408" t="s">
        <v>1182</v>
      </c>
      <c r="BY408" t="s">
        <v>264</v>
      </c>
      <c r="BZ408" t="s">
        <v>4956</v>
      </c>
      <c r="CB408" s="27">
        <v>38176</v>
      </c>
      <c r="CC408">
        <v>760000</v>
      </c>
      <c r="CD408" t="s">
        <v>210</v>
      </c>
      <c r="CE408" t="s">
        <v>383</v>
      </c>
      <c r="CF408" t="s">
        <v>383</v>
      </c>
      <c r="CG408" t="s">
        <v>9340</v>
      </c>
      <c r="CH408" s="27">
        <v>36616</v>
      </c>
      <c r="CI408">
        <v>595000</v>
      </c>
      <c r="CJ408" t="s">
        <v>210</v>
      </c>
      <c r="CK408" t="s">
        <v>151</v>
      </c>
      <c r="CL408" t="s">
        <v>151</v>
      </c>
      <c r="CM408" t="s">
        <v>9341</v>
      </c>
      <c r="CN408" s="27">
        <v>35964</v>
      </c>
      <c r="CO408">
        <v>419000</v>
      </c>
      <c r="CP408" t="s">
        <v>210</v>
      </c>
      <c r="CQ408" t="s">
        <v>151</v>
      </c>
      <c r="CR408" t="s">
        <v>151</v>
      </c>
      <c r="CS408" t="s">
        <v>9342</v>
      </c>
      <c r="CT408" s="27">
        <v>35034</v>
      </c>
      <c r="CU408">
        <v>315000</v>
      </c>
      <c r="CV408" t="s">
        <v>210</v>
      </c>
      <c r="CW408" t="s">
        <v>151</v>
      </c>
      <c r="CX408" t="s">
        <v>151</v>
      </c>
      <c r="CY408" t="s">
        <v>9343</v>
      </c>
      <c r="CZ408" t="s">
        <v>9344</v>
      </c>
      <c r="DA408" t="s">
        <v>154</v>
      </c>
      <c r="DB408" t="s">
        <v>299</v>
      </c>
      <c r="DE408">
        <v>1</v>
      </c>
      <c r="DF408">
        <v>1978</v>
      </c>
      <c r="DG408" t="s">
        <v>9345</v>
      </c>
      <c r="DH408">
        <v>7</v>
      </c>
      <c r="DI408" s="128" t="s">
        <v>156</v>
      </c>
      <c r="DJ4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08" s="130">
        <f>Table13[[#This Row],[JUST]]*Table13[[#This Row],[Storm Millage]]/1000</f>
        <v>0</v>
      </c>
      <c r="DL4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08" s="136">
        <f>Table13[[#This Row],[JUST]]*Table13[[#This Row],[Recreational Millage]]/1000</f>
        <v>5841.7023797119991</v>
      </c>
      <c r="DN408" s="137">
        <f>Table13[[#This Row],[Recreational Assessment]]+Table13[[#This Row],[Storm Assessment]]</f>
        <v>5841.7023797119991</v>
      </c>
      <c r="DO408" s="145" t="e">
        <f>Methodology!#REF!</f>
        <v>#REF!</v>
      </c>
      <c r="DP408" s="146" t="e">
        <f>(Table13[[#This Row],[JUST]]*Table13[[#This Row],[Ad Valorem Recreational Millage]])/1000</f>
        <v>#REF!</v>
      </c>
    </row>
    <row r="409" spans="1:120" x14ac:dyDescent="0.3">
      <c r="A409">
        <v>858</v>
      </c>
      <c r="B409">
        <v>1</v>
      </c>
      <c r="C409" s="165" t="s">
        <v>10311</v>
      </c>
      <c r="D409" t="s">
        <v>3484</v>
      </c>
      <c r="E409" t="s">
        <v>10312</v>
      </c>
      <c r="F409">
        <v>10004697</v>
      </c>
      <c r="G409" s="32" t="s">
        <v>181</v>
      </c>
      <c r="I409" t="s">
        <v>226</v>
      </c>
      <c r="J409">
        <v>1</v>
      </c>
      <c r="K409">
        <v>0</v>
      </c>
      <c r="L409">
        <v>0</v>
      </c>
      <c r="M409">
        <v>0.11799999999999999</v>
      </c>
      <c r="N409" t="s">
        <v>135</v>
      </c>
      <c r="O409" t="s">
        <v>136</v>
      </c>
      <c r="R409" t="s">
        <v>3594</v>
      </c>
      <c r="S409" t="s">
        <v>140</v>
      </c>
      <c r="T409">
        <v>100</v>
      </c>
      <c r="U409" t="s">
        <v>511</v>
      </c>
      <c r="W409" t="s">
        <v>10313</v>
      </c>
      <c r="X409" t="s">
        <v>10314</v>
      </c>
      <c r="Y409" t="s">
        <v>10295</v>
      </c>
      <c r="AA409" t="s">
        <v>145</v>
      </c>
      <c r="AB409" t="s">
        <v>146</v>
      </c>
      <c r="AC409" s="119">
        <v>712221</v>
      </c>
      <c r="AD409">
        <v>712221</v>
      </c>
      <c r="AE409">
        <v>712221</v>
      </c>
      <c r="AF409">
        <v>645240</v>
      </c>
      <c r="AG409">
        <v>61191</v>
      </c>
      <c r="AH409">
        <v>0</v>
      </c>
      <c r="AI409">
        <v>5790</v>
      </c>
      <c r="AJ409">
        <v>0</v>
      </c>
      <c r="AK409">
        <v>0</v>
      </c>
      <c r="AL409">
        <v>0</v>
      </c>
      <c r="AM409">
        <v>0</v>
      </c>
      <c r="AN409" s="32">
        <v>0</v>
      </c>
      <c r="AO409">
        <v>0</v>
      </c>
      <c r="AP409">
        <v>0</v>
      </c>
      <c r="AQ409">
        <v>0</v>
      </c>
      <c r="AR409">
        <v>0</v>
      </c>
      <c r="AS409">
        <v>1</v>
      </c>
      <c r="AT409">
        <v>1980</v>
      </c>
      <c r="AV409">
        <v>1960</v>
      </c>
      <c r="AW409">
        <v>1440</v>
      </c>
      <c r="AX409">
        <v>2</v>
      </c>
      <c r="AY409">
        <v>2</v>
      </c>
      <c r="AZ409">
        <v>2.5</v>
      </c>
      <c r="BS409" t="s">
        <v>6700</v>
      </c>
      <c r="BV409" t="s">
        <v>2651</v>
      </c>
      <c r="BX409" t="s">
        <v>2652</v>
      </c>
      <c r="BY409" t="s">
        <v>873</v>
      </c>
      <c r="BZ409" t="s">
        <v>2653</v>
      </c>
      <c r="CB409" s="27">
        <v>38329</v>
      </c>
      <c r="CC409">
        <v>830000</v>
      </c>
      <c r="CD409" t="s">
        <v>210</v>
      </c>
      <c r="CE409" t="s">
        <v>151</v>
      </c>
      <c r="CF409" t="s">
        <v>151</v>
      </c>
      <c r="CG409" t="s">
        <v>10315</v>
      </c>
      <c r="CH409" s="27">
        <v>37816</v>
      </c>
      <c r="CI409">
        <v>750000</v>
      </c>
      <c r="CJ409" t="s">
        <v>210</v>
      </c>
      <c r="CK409" t="s">
        <v>151</v>
      </c>
      <c r="CL409" t="s">
        <v>151</v>
      </c>
      <c r="CM409" t="s">
        <v>10316</v>
      </c>
      <c r="CN409" s="27">
        <v>35186</v>
      </c>
      <c r="CO409">
        <v>315000</v>
      </c>
      <c r="CP409" t="s">
        <v>210</v>
      </c>
      <c r="CQ409" t="s">
        <v>151</v>
      </c>
      <c r="CR409" t="s">
        <v>151</v>
      </c>
      <c r="CS409" t="s">
        <v>10317</v>
      </c>
      <c r="CT409" s="27">
        <v>33117</v>
      </c>
      <c r="CU409">
        <v>320000</v>
      </c>
      <c r="CV409" t="s">
        <v>210</v>
      </c>
      <c r="CW409" t="s">
        <v>151</v>
      </c>
      <c r="CX409" t="s">
        <v>151</v>
      </c>
      <c r="CY409" t="s">
        <v>10318</v>
      </c>
      <c r="CZ409" t="s">
        <v>10319</v>
      </c>
      <c r="DA409" t="s">
        <v>154</v>
      </c>
      <c r="DB409" t="s">
        <v>299</v>
      </c>
      <c r="DE409">
        <v>1</v>
      </c>
      <c r="DF409">
        <v>1980</v>
      </c>
      <c r="DG409" t="s">
        <v>10320</v>
      </c>
      <c r="DH409">
        <v>7</v>
      </c>
      <c r="DI409" s="128" t="s">
        <v>156</v>
      </c>
      <c r="DJ4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09" s="130">
        <f>Table13[[#This Row],[JUST]]*Table13[[#This Row],[Storm Millage]]/1000</f>
        <v>0</v>
      </c>
      <c r="DL4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09" s="136">
        <f>Table13[[#This Row],[JUST]]*Table13[[#This Row],[Recreational Millage]]/1000</f>
        <v>5841.7351882654584</v>
      </c>
      <c r="DN409" s="137">
        <f>Table13[[#This Row],[Recreational Assessment]]+Table13[[#This Row],[Storm Assessment]]</f>
        <v>5841.7351882654584</v>
      </c>
      <c r="DO409" s="145" t="e">
        <f>Methodology!#REF!</f>
        <v>#REF!</v>
      </c>
      <c r="DP409" s="146" t="e">
        <f>(Table13[[#This Row],[JUST]]*Table13[[#This Row],[Ad Valorem Recreational Millage]])/1000</f>
        <v>#REF!</v>
      </c>
    </row>
    <row r="410" spans="1:120" x14ac:dyDescent="0.3">
      <c r="A410">
        <v>773</v>
      </c>
      <c r="B410">
        <v>1</v>
      </c>
      <c r="C410" s="165" t="s">
        <v>10801</v>
      </c>
      <c r="D410" t="s">
        <v>3484</v>
      </c>
      <c r="E410" t="s">
        <v>6572</v>
      </c>
      <c r="F410">
        <v>10004704</v>
      </c>
      <c r="G410" s="32" t="s">
        <v>181</v>
      </c>
      <c r="I410" t="s">
        <v>401</v>
      </c>
      <c r="J410">
        <v>1</v>
      </c>
      <c r="K410">
        <v>0</v>
      </c>
      <c r="L410">
        <v>0</v>
      </c>
      <c r="M410">
        <v>0.14499999999999999</v>
      </c>
      <c r="N410" t="s">
        <v>135</v>
      </c>
      <c r="O410" t="s">
        <v>136</v>
      </c>
      <c r="R410" t="s">
        <v>3594</v>
      </c>
      <c r="S410" t="s">
        <v>140</v>
      </c>
      <c r="T410">
        <v>100</v>
      </c>
      <c r="U410" t="s">
        <v>511</v>
      </c>
      <c r="W410" t="s">
        <v>10802</v>
      </c>
      <c r="X410" t="s">
        <v>10803</v>
      </c>
      <c r="Y410" t="s">
        <v>10295</v>
      </c>
      <c r="AA410" t="s">
        <v>145</v>
      </c>
      <c r="AB410" t="s">
        <v>146</v>
      </c>
      <c r="AC410" s="119">
        <v>713828</v>
      </c>
      <c r="AD410">
        <v>713828</v>
      </c>
      <c r="AE410">
        <v>713828</v>
      </c>
      <c r="AF410">
        <v>645240</v>
      </c>
      <c r="AG410">
        <v>65259</v>
      </c>
      <c r="AH410">
        <v>0</v>
      </c>
      <c r="AI410">
        <v>3329</v>
      </c>
      <c r="AJ410">
        <v>0</v>
      </c>
      <c r="AK410">
        <v>0</v>
      </c>
      <c r="AL410">
        <v>0</v>
      </c>
      <c r="AM410">
        <v>0</v>
      </c>
      <c r="AN410" s="32">
        <v>0</v>
      </c>
      <c r="AO410">
        <v>0</v>
      </c>
      <c r="AP410">
        <v>0</v>
      </c>
      <c r="AQ410">
        <v>0</v>
      </c>
      <c r="AR410">
        <v>0</v>
      </c>
      <c r="AS410">
        <v>1</v>
      </c>
      <c r="AT410">
        <v>1980</v>
      </c>
      <c r="AV410">
        <v>2006</v>
      </c>
      <c r="AW410">
        <v>1440</v>
      </c>
      <c r="AX410">
        <v>2</v>
      </c>
      <c r="AY410">
        <v>2</v>
      </c>
      <c r="AZ410">
        <v>2.5</v>
      </c>
      <c r="BS410" t="s">
        <v>10804</v>
      </c>
      <c r="BV410" t="s">
        <v>10805</v>
      </c>
      <c r="BX410" t="s">
        <v>1619</v>
      </c>
      <c r="BY410" t="s">
        <v>149</v>
      </c>
      <c r="BZ410" t="s">
        <v>1620</v>
      </c>
      <c r="CB410" s="27">
        <v>43371</v>
      </c>
      <c r="CC410">
        <v>814000</v>
      </c>
      <c r="CD410" t="s">
        <v>210</v>
      </c>
      <c r="CE410" t="s">
        <v>181</v>
      </c>
      <c r="CF410" t="s">
        <v>181</v>
      </c>
      <c r="CG410" t="s">
        <v>10806</v>
      </c>
      <c r="CH410" s="27">
        <v>37487</v>
      </c>
      <c r="CI410">
        <v>678000</v>
      </c>
      <c r="CJ410" t="s">
        <v>210</v>
      </c>
      <c r="CK410" t="s">
        <v>151</v>
      </c>
      <c r="CL410" t="s">
        <v>151</v>
      </c>
      <c r="CM410" t="s">
        <v>10807</v>
      </c>
      <c r="CN410" s="27">
        <v>35606</v>
      </c>
      <c r="CO410">
        <v>280000</v>
      </c>
      <c r="CP410" t="s">
        <v>210</v>
      </c>
      <c r="CQ410" t="s">
        <v>151</v>
      </c>
      <c r="CR410" t="s">
        <v>151</v>
      </c>
      <c r="CS410" t="s">
        <v>10808</v>
      </c>
      <c r="CT410" s="27">
        <v>30529</v>
      </c>
      <c r="CU410">
        <v>160000</v>
      </c>
      <c r="CV410" t="s">
        <v>210</v>
      </c>
      <c r="CW410" t="s">
        <v>151</v>
      </c>
      <c r="CX410" t="s">
        <v>151</v>
      </c>
      <c r="CY410" t="s">
        <v>10809</v>
      </c>
      <c r="CZ410" t="s">
        <v>10810</v>
      </c>
      <c r="DA410" t="s">
        <v>154</v>
      </c>
      <c r="DB410" t="s">
        <v>299</v>
      </c>
      <c r="DE410">
        <v>1</v>
      </c>
      <c r="DF410">
        <v>1979</v>
      </c>
      <c r="DG410" t="s">
        <v>10811</v>
      </c>
      <c r="DH410">
        <v>7</v>
      </c>
      <c r="DI410" s="128" t="s">
        <v>156</v>
      </c>
      <c r="DJ4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0" s="130">
        <f>Table13[[#This Row],[JUST]]*Table13[[#This Row],[Storm Millage]]/1000</f>
        <v>0</v>
      </c>
      <c r="DL4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10" s="136">
        <f>Table13[[#This Row],[JUST]]*Table13[[#This Row],[Recreational Millage]]/1000</f>
        <v>5854.9160246175779</v>
      </c>
      <c r="DN410" s="137">
        <f>Table13[[#This Row],[Recreational Assessment]]+Table13[[#This Row],[Storm Assessment]]</f>
        <v>5854.9160246175779</v>
      </c>
      <c r="DO410" s="145" t="e">
        <f>Methodology!#REF!</f>
        <v>#REF!</v>
      </c>
      <c r="DP410" s="146" t="e">
        <f>(Table13[[#This Row],[JUST]]*Table13[[#This Row],[Ad Valorem Recreational Millage]])/1000</f>
        <v>#REF!</v>
      </c>
    </row>
    <row r="411" spans="1:120" x14ac:dyDescent="0.3">
      <c r="A411">
        <v>700</v>
      </c>
      <c r="B411">
        <v>1</v>
      </c>
      <c r="C411" s="165" t="s">
        <v>5829</v>
      </c>
      <c r="D411" t="s">
        <v>3790</v>
      </c>
      <c r="E411" t="s">
        <v>5665</v>
      </c>
      <c r="F411">
        <v>10004751</v>
      </c>
      <c r="G411" s="32" t="s">
        <v>181</v>
      </c>
      <c r="I411" t="s">
        <v>226</v>
      </c>
      <c r="J411">
        <v>1</v>
      </c>
      <c r="K411">
        <v>0</v>
      </c>
      <c r="L411">
        <v>0</v>
      </c>
      <c r="M411">
        <v>0.214</v>
      </c>
      <c r="N411" t="s">
        <v>135</v>
      </c>
      <c r="O411" t="s">
        <v>136</v>
      </c>
      <c r="R411" t="s">
        <v>227</v>
      </c>
      <c r="S411" t="s">
        <v>140</v>
      </c>
      <c r="T411">
        <v>100</v>
      </c>
      <c r="U411" t="s">
        <v>511</v>
      </c>
      <c r="W411" t="s">
        <v>5830</v>
      </c>
      <c r="X411" t="s">
        <v>5824</v>
      </c>
      <c r="Y411" t="s">
        <v>5557</v>
      </c>
      <c r="AA411" t="s">
        <v>145</v>
      </c>
      <c r="AB411" t="s">
        <v>146</v>
      </c>
      <c r="AC411" s="119">
        <v>713835</v>
      </c>
      <c r="AD411">
        <v>713835</v>
      </c>
      <c r="AE411">
        <v>713835</v>
      </c>
      <c r="AF411">
        <v>675000</v>
      </c>
      <c r="AG411">
        <v>38835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 s="32">
        <v>0</v>
      </c>
      <c r="AO411">
        <v>0</v>
      </c>
      <c r="AP411">
        <v>0</v>
      </c>
      <c r="AQ411">
        <v>0</v>
      </c>
      <c r="AR411">
        <v>0</v>
      </c>
      <c r="AS411">
        <v>1</v>
      </c>
      <c r="AT411">
        <v>1987</v>
      </c>
      <c r="AV411">
        <v>2778</v>
      </c>
      <c r="AW411">
        <v>1403</v>
      </c>
      <c r="AX411">
        <v>1.2999999499999999</v>
      </c>
      <c r="AY411">
        <v>3</v>
      </c>
      <c r="AZ411">
        <v>2</v>
      </c>
      <c r="BA411" t="s">
        <v>233</v>
      </c>
      <c r="BB411" t="s">
        <v>233</v>
      </c>
      <c r="BS411" t="s">
        <v>5831</v>
      </c>
      <c r="BV411" t="s">
        <v>5832</v>
      </c>
      <c r="BX411" t="s">
        <v>4005</v>
      </c>
      <c r="BY411" t="s">
        <v>194</v>
      </c>
      <c r="BZ411" t="s">
        <v>4006</v>
      </c>
      <c r="CB411" s="27">
        <v>40690</v>
      </c>
      <c r="CC411">
        <v>889000</v>
      </c>
      <c r="CD411" t="s">
        <v>210</v>
      </c>
      <c r="CE411" t="s">
        <v>181</v>
      </c>
      <c r="CF411" t="s">
        <v>181</v>
      </c>
      <c r="CG411" t="s">
        <v>5833</v>
      </c>
      <c r="CH411" s="27">
        <v>33086</v>
      </c>
      <c r="CI411">
        <v>350000</v>
      </c>
      <c r="CJ411" t="s">
        <v>210</v>
      </c>
      <c r="CK411" t="s">
        <v>151</v>
      </c>
      <c r="CL411" t="s">
        <v>151</v>
      </c>
      <c r="CM411" t="s">
        <v>5834</v>
      </c>
      <c r="CN411" s="27">
        <v>32203</v>
      </c>
      <c r="CO411">
        <v>240000</v>
      </c>
      <c r="CP411" t="s">
        <v>210</v>
      </c>
      <c r="CQ411" t="s">
        <v>151</v>
      </c>
      <c r="CR411" t="s">
        <v>151</v>
      </c>
      <c r="CS411" t="s">
        <v>5835</v>
      </c>
      <c r="CZ411" t="s">
        <v>5836</v>
      </c>
      <c r="DA411" t="s">
        <v>154</v>
      </c>
      <c r="DB411" t="s">
        <v>299</v>
      </c>
      <c r="DE411">
        <v>1</v>
      </c>
      <c r="DF411">
        <v>1900</v>
      </c>
      <c r="DG411" t="s">
        <v>5837</v>
      </c>
      <c r="DH411">
        <v>7</v>
      </c>
      <c r="DI411" s="128" t="s">
        <v>156</v>
      </c>
      <c r="DJ4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1" s="130">
        <f>Table13[[#This Row],[JUST]]*Table13[[#This Row],[Storm Millage]]/1000</f>
        <v>0</v>
      </c>
      <c r="DL4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11" s="136">
        <f>Table13[[#This Row],[JUST]]*Table13[[#This Row],[Recreational Millage]]/1000</f>
        <v>5854.9734395861306</v>
      </c>
      <c r="DN411" s="137">
        <f>Table13[[#This Row],[Recreational Assessment]]+Table13[[#This Row],[Storm Assessment]]</f>
        <v>5854.9734395861306</v>
      </c>
      <c r="DO411" s="145" t="e">
        <f>Methodology!#REF!</f>
        <v>#REF!</v>
      </c>
      <c r="DP411" s="146" t="e">
        <f>(Table13[[#This Row],[JUST]]*Table13[[#This Row],[Ad Valorem Recreational Millage]])/1000</f>
        <v>#REF!</v>
      </c>
    </row>
    <row r="412" spans="1:120" x14ac:dyDescent="0.3">
      <c r="A412">
        <v>1082</v>
      </c>
      <c r="B412">
        <v>1</v>
      </c>
      <c r="C412" s="165" t="s">
        <v>7364</v>
      </c>
      <c r="D412" t="s">
        <v>3790</v>
      </c>
      <c r="E412" t="s">
        <v>1015</v>
      </c>
      <c r="F412">
        <v>10004737</v>
      </c>
      <c r="G412" s="32" t="s">
        <v>181</v>
      </c>
      <c r="I412" t="s">
        <v>226</v>
      </c>
      <c r="J412">
        <v>1</v>
      </c>
      <c r="K412">
        <v>0</v>
      </c>
      <c r="L412">
        <v>0</v>
      </c>
      <c r="M412">
        <v>0.222</v>
      </c>
      <c r="N412" t="s">
        <v>135</v>
      </c>
      <c r="O412" t="s">
        <v>136</v>
      </c>
      <c r="R412" t="s">
        <v>227</v>
      </c>
      <c r="S412" t="s">
        <v>140</v>
      </c>
      <c r="T412">
        <v>100</v>
      </c>
      <c r="U412" t="s">
        <v>511</v>
      </c>
      <c r="W412" t="s">
        <v>7365</v>
      </c>
      <c r="X412" t="s">
        <v>7366</v>
      </c>
      <c r="Y412" t="s">
        <v>3512</v>
      </c>
      <c r="AA412" t="s">
        <v>145</v>
      </c>
      <c r="AB412" t="s">
        <v>146</v>
      </c>
      <c r="AC412" s="119">
        <v>714641</v>
      </c>
      <c r="AD412">
        <v>714641</v>
      </c>
      <c r="AE412">
        <v>714641</v>
      </c>
      <c r="AF412">
        <v>675000</v>
      </c>
      <c r="AG412">
        <v>39641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 s="32">
        <v>0</v>
      </c>
      <c r="AO412">
        <v>0</v>
      </c>
      <c r="AP412">
        <v>0</v>
      </c>
      <c r="AQ412">
        <v>0</v>
      </c>
      <c r="AR412">
        <v>0</v>
      </c>
      <c r="AS412">
        <v>1</v>
      </c>
      <c r="AT412">
        <v>1992</v>
      </c>
      <c r="AV412">
        <v>2942</v>
      </c>
      <c r="AW412">
        <v>948</v>
      </c>
      <c r="AX412">
        <v>1</v>
      </c>
      <c r="AY412">
        <v>2</v>
      </c>
      <c r="AZ412">
        <v>2</v>
      </c>
      <c r="BB412" t="s">
        <v>233</v>
      </c>
      <c r="BS412" t="s">
        <v>7367</v>
      </c>
      <c r="BV412" t="s">
        <v>7368</v>
      </c>
      <c r="BX412" t="s">
        <v>1158</v>
      </c>
      <c r="BY412" t="s">
        <v>430</v>
      </c>
      <c r="BZ412" t="s">
        <v>3543</v>
      </c>
      <c r="CB412" s="27">
        <v>40714</v>
      </c>
      <c r="CC412">
        <v>540000</v>
      </c>
      <c r="CD412" t="s">
        <v>210</v>
      </c>
      <c r="CE412" t="s">
        <v>733</v>
      </c>
      <c r="CF412" t="s">
        <v>733</v>
      </c>
      <c r="CG412" t="s">
        <v>7369</v>
      </c>
      <c r="CH412" s="27">
        <v>40647</v>
      </c>
      <c r="CI412">
        <v>288500</v>
      </c>
      <c r="CJ412" t="s">
        <v>210</v>
      </c>
      <c r="CK412" t="s">
        <v>661</v>
      </c>
      <c r="CL412" t="s">
        <v>661</v>
      </c>
      <c r="CM412" t="s">
        <v>7370</v>
      </c>
      <c r="CN412" s="27">
        <v>37699</v>
      </c>
      <c r="CO412">
        <v>875000</v>
      </c>
      <c r="CP412" t="s">
        <v>210</v>
      </c>
      <c r="CQ412" t="s">
        <v>151</v>
      </c>
      <c r="CR412" t="s">
        <v>151</v>
      </c>
      <c r="CS412" t="s">
        <v>7371</v>
      </c>
      <c r="CZ412" t="s">
        <v>7372</v>
      </c>
      <c r="DA412" t="s">
        <v>154</v>
      </c>
      <c r="DB412" t="s">
        <v>299</v>
      </c>
      <c r="DE412">
        <v>1</v>
      </c>
      <c r="DF412">
        <v>1900</v>
      </c>
      <c r="DG412" t="s">
        <v>7373</v>
      </c>
      <c r="DH412">
        <v>7</v>
      </c>
      <c r="DI412" s="128" t="s">
        <v>156</v>
      </c>
      <c r="DJ4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2" s="130">
        <f>Table13[[#This Row],[JUST]]*Table13[[#This Row],[Storm Millage]]/1000</f>
        <v>0</v>
      </c>
      <c r="DL4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12" s="136">
        <f>Table13[[#This Row],[JUST]]*Table13[[#This Row],[Recreational Millage]]/1000</f>
        <v>5861.5843631081025</v>
      </c>
      <c r="DN412" s="137">
        <f>Table13[[#This Row],[Recreational Assessment]]+Table13[[#This Row],[Storm Assessment]]</f>
        <v>5861.5843631081025</v>
      </c>
      <c r="DO412" s="145" t="e">
        <f>Methodology!#REF!</f>
        <v>#REF!</v>
      </c>
      <c r="DP412" s="146" t="e">
        <f>(Table13[[#This Row],[JUST]]*Table13[[#This Row],[Ad Valorem Recreational Millage]])/1000</f>
        <v>#REF!</v>
      </c>
    </row>
    <row r="413" spans="1:120" x14ac:dyDescent="0.3">
      <c r="A413">
        <v>838</v>
      </c>
      <c r="B413">
        <v>1</v>
      </c>
      <c r="C413" s="165" t="s">
        <v>9244</v>
      </c>
      <c r="D413" t="s">
        <v>3484</v>
      </c>
      <c r="E413" t="s">
        <v>285</v>
      </c>
      <c r="F413">
        <v>10004673</v>
      </c>
      <c r="G413" s="32" t="s">
        <v>181</v>
      </c>
      <c r="I413" t="s">
        <v>401</v>
      </c>
      <c r="J413">
        <v>1</v>
      </c>
      <c r="K413">
        <v>0</v>
      </c>
      <c r="L413">
        <v>0</v>
      </c>
      <c r="M413">
        <v>0.13400000000000001</v>
      </c>
      <c r="N413" t="s">
        <v>135</v>
      </c>
      <c r="O413" t="s">
        <v>136</v>
      </c>
      <c r="R413" t="s">
        <v>3594</v>
      </c>
      <c r="S413" t="s">
        <v>140</v>
      </c>
      <c r="T413">
        <v>100</v>
      </c>
      <c r="U413" t="s">
        <v>511</v>
      </c>
      <c r="W413" t="s">
        <v>9245</v>
      </c>
      <c r="X413" t="s">
        <v>1166</v>
      </c>
      <c r="Y413" t="s">
        <v>7829</v>
      </c>
      <c r="AA413" t="s">
        <v>145</v>
      </c>
      <c r="AB413" t="s">
        <v>146</v>
      </c>
      <c r="AC413" s="119">
        <v>715447</v>
      </c>
      <c r="AD413">
        <v>715447</v>
      </c>
      <c r="AE413">
        <v>715447</v>
      </c>
      <c r="AF413">
        <v>645240</v>
      </c>
      <c r="AG413">
        <v>65300</v>
      </c>
      <c r="AH413">
        <v>0</v>
      </c>
      <c r="AI413">
        <v>4907</v>
      </c>
      <c r="AJ413">
        <v>0</v>
      </c>
      <c r="AK413">
        <v>0</v>
      </c>
      <c r="AL413">
        <v>0</v>
      </c>
      <c r="AM413">
        <v>0</v>
      </c>
      <c r="AN413" s="32">
        <v>0</v>
      </c>
      <c r="AO413">
        <v>0</v>
      </c>
      <c r="AP413">
        <v>0</v>
      </c>
      <c r="AQ413">
        <v>0</v>
      </c>
      <c r="AR413">
        <v>0</v>
      </c>
      <c r="AS413">
        <v>1</v>
      </c>
      <c r="AT413">
        <v>1979</v>
      </c>
      <c r="AV413">
        <v>2139</v>
      </c>
      <c r="AW413">
        <v>1440</v>
      </c>
      <c r="AX413">
        <v>2</v>
      </c>
      <c r="AY413">
        <v>2</v>
      </c>
      <c r="AZ413">
        <v>2.5</v>
      </c>
      <c r="BS413" t="s">
        <v>9246</v>
      </c>
      <c r="BV413" t="s">
        <v>9247</v>
      </c>
      <c r="BX413" t="s">
        <v>1133</v>
      </c>
      <c r="BY413" t="s">
        <v>458</v>
      </c>
      <c r="BZ413" t="s">
        <v>1134</v>
      </c>
      <c r="CB413" s="27">
        <v>41418</v>
      </c>
      <c r="CC413">
        <v>740000</v>
      </c>
      <c r="CD413" t="s">
        <v>210</v>
      </c>
      <c r="CE413" t="s">
        <v>181</v>
      </c>
      <c r="CF413" t="s">
        <v>181</v>
      </c>
      <c r="CG413" t="s">
        <v>9248</v>
      </c>
      <c r="CH413" s="27">
        <v>41192</v>
      </c>
      <c r="CI413">
        <v>590000</v>
      </c>
      <c r="CJ413" t="s">
        <v>210</v>
      </c>
      <c r="CK413" t="s">
        <v>181</v>
      </c>
      <c r="CL413" t="s">
        <v>181</v>
      </c>
      <c r="CM413" t="s">
        <v>9249</v>
      </c>
      <c r="CN413" s="27">
        <v>30956</v>
      </c>
      <c r="CO413">
        <v>195000</v>
      </c>
      <c r="CP413" t="s">
        <v>210</v>
      </c>
      <c r="CQ413" t="s">
        <v>181</v>
      </c>
      <c r="CR413" t="s">
        <v>181</v>
      </c>
      <c r="CS413" t="s">
        <v>9250</v>
      </c>
      <c r="CZ413" t="s">
        <v>9251</v>
      </c>
      <c r="DA413" t="s">
        <v>154</v>
      </c>
      <c r="DB413" t="s">
        <v>299</v>
      </c>
      <c r="DE413">
        <v>1</v>
      </c>
      <c r="DF413">
        <v>1979</v>
      </c>
      <c r="DG413" t="s">
        <v>9252</v>
      </c>
      <c r="DH413">
        <v>7</v>
      </c>
      <c r="DI413" s="128" t="s">
        <v>156</v>
      </c>
      <c r="DJ4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3" s="130">
        <f>Table13[[#This Row],[JUST]]*Table13[[#This Row],[Storm Millage]]/1000</f>
        <v>0</v>
      </c>
      <c r="DL4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13" s="136">
        <f>Table13[[#This Row],[JUST]]*Table13[[#This Row],[Recreational Millage]]/1000</f>
        <v>5868.1952866300735</v>
      </c>
      <c r="DN413" s="137">
        <f>Table13[[#This Row],[Recreational Assessment]]+Table13[[#This Row],[Storm Assessment]]</f>
        <v>5868.1952866300735</v>
      </c>
      <c r="DO413" s="145" t="e">
        <f>Methodology!#REF!</f>
        <v>#REF!</v>
      </c>
      <c r="DP413" s="146" t="e">
        <f>(Table13[[#This Row],[JUST]]*Table13[[#This Row],[Ad Valorem Recreational Millage]])/1000</f>
        <v>#REF!</v>
      </c>
    </row>
    <row r="414" spans="1:120" x14ac:dyDescent="0.3">
      <c r="A414">
        <v>900</v>
      </c>
      <c r="B414">
        <v>1</v>
      </c>
      <c r="C414" s="165" t="s">
        <v>11913</v>
      </c>
      <c r="D414" t="s">
        <v>3484</v>
      </c>
      <c r="E414" t="s">
        <v>423</v>
      </c>
      <c r="F414">
        <v>10004663</v>
      </c>
      <c r="G414" s="32" t="s">
        <v>181</v>
      </c>
      <c r="I414" t="s">
        <v>401</v>
      </c>
      <c r="J414">
        <v>1</v>
      </c>
      <c r="K414">
        <v>0</v>
      </c>
      <c r="L414">
        <v>0</v>
      </c>
      <c r="M414">
        <v>0.154</v>
      </c>
      <c r="N414" t="s">
        <v>135</v>
      </c>
      <c r="O414" t="s">
        <v>136</v>
      </c>
      <c r="R414" t="s">
        <v>3594</v>
      </c>
      <c r="S414" t="s">
        <v>140</v>
      </c>
      <c r="T414">
        <v>100</v>
      </c>
      <c r="U414" t="s">
        <v>511</v>
      </c>
      <c r="W414" t="s">
        <v>11914</v>
      </c>
      <c r="X414" t="s">
        <v>3327</v>
      </c>
      <c r="Y414" t="s">
        <v>3405</v>
      </c>
      <c r="AA414" t="s">
        <v>145</v>
      </c>
      <c r="AB414" t="s">
        <v>146</v>
      </c>
      <c r="AC414" s="119">
        <v>716245</v>
      </c>
      <c r="AD414">
        <v>716245</v>
      </c>
      <c r="AE414">
        <v>716245</v>
      </c>
      <c r="AF414">
        <v>645240</v>
      </c>
      <c r="AG414">
        <v>68454</v>
      </c>
      <c r="AH414">
        <v>0</v>
      </c>
      <c r="AI414">
        <v>2551</v>
      </c>
      <c r="AJ414">
        <v>0</v>
      </c>
      <c r="AK414">
        <v>0</v>
      </c>
      <c r="AL414">
        <v>0</v>
      </c>
      <c r="AM414">
        <v>0</v>
      </c>
      <c r="AN414" s="32">
        <v>0</v>
      </c>
      <c r="AO414">
        <v>0</v>
      </c>
      <c r="AP414">
        <v>0</v>
      </c>
      <c r="AQ414">
        <v>0</v>
      </c>
      <c r="AR414">
        <v>0</v>
      </c>
      <c r="AS414">
        <v>1</v>
      </c>
      <c r="AT414">
        <v>1979</v>
      </c>
      <c r="AV414">
        <v>2132</v>
      </c>
      <c r="AW414">
        <v>1392</v>
      </c>
      <c r="AX414">
        <v>1.5</v>
      </c>
      <c r="AY414">
        <v>2</v>
      </c>
      <c r="AZ414">
        <v>2</v>
      </c>
      <c r="BS414" t="s">
        <v>11915</v>
      </c>
      <c r="BT414" t="s">
        <v>11916</v>
      </c>
      <c r="BV414" t="s">
        <v>11917</v>
      </c>
      <c r="BX414" t="s">
        <v>1043</v>
      </c>
      <c r="BY414" t="s">
        <v>458</v>
      </c>
      <c r="BZ414" t="s">
        <v>11918</v>
      </c>
      <c r="CB414" s="27">
        <v>30713</v>
      </c>
      <c r="CC414">
        <v>270000</v>
      </c>
      <c r="CD414" t="s">
        <v>210</v>
      </c>
      <c r="CE414" t="s">
        <v>151</v>
      </c>
      <c r="CF414" t="s">
        <v>151</v>
      </c>
      <c r="CG414" t="s">
        <v>11919</v>
      </c>
      <c r="CH414" s="27">
        <v>28946</v>
      </c>
      <c r="CI414">
        <v>160000</v>
      </c>
      <c r="CJ414" t="s">
        <v>150</v>
      </c>
      <c r="CK414" t="s">
        <v>151</v>
      </c>
      <c r="CL414" t="s">
        <v>151</v>
      </c>
      <c r="CM414" t="s">
        <v>11920</v>
      </c>
      <c r="CZ414" t="s">
        <v>11921</v>
      </c>
      <c r="DA414" t="s">
        <v>154</v>
      </c>
      <c r="DB414" t="s">
        <v>299</v>
      </c>
      <c r="DE414">
        <v>1</v>
      </c>
      <c r="DF414">
        <v>1979</v>
      </c>
      <c r="DG414" t="s">
        <v>11922</v>
      </c>
      <c r="DH414">
        <v>7</v>
      </c>
      <c r="DI414" s="128" t="s">
        <v>156</v>
      </c>
      <c r="DJ4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4" s="130">
        <f>Table13[[#This Row],[JUST]]*Table13[[#This Row],[Storm Millage]]/1000</f>
        <v>0</v>
      </c>
      <c r="DL4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14" s="136">
        <f>Table13[[#This Row],[JUST]]*Table13[[#This Row],[Recreational Millage]]/1000</f>
        <v>5874.7405930451268</v>
      </c>
      <c r="DN414" s="137">
        <f>Table13[[#This Row],[Recreational Assessment]]+Table13[[#This Row],[Storm Assessment]]</f>
        <v>5874.7405930451268</v>
      </c>
      <c r="DO414" s="145" t="e">
        <f>Methodology!#REF!</f>
        <v>#REF!</v>
      </c>
      <c r="DP414" s="146" t="e">
        <f>(Table13[[#This Row],[JUST]]*Table13[[#This Row],[Ad Valorem Recreational Millage]])/1000</f>
        <v>#REF!</v>
      </c>
    </row>
    <row r="415" spans="1:120" x14ac:dyDescent="0.3">
      <c r="A415">
        <v>347</v>
      </c>
      <c r="B415">
        <v>1</v>
      </c>
      <c r="C415" s="165" t="s">
        <v>7311</v>
      </c>
      <c r="D415" t="s">
        <v>777</v>
      </c>
      <c r="E415" t="s">
        <v>1933</v>
      </c>
      <c r="F415">
        <v>10004890</v>
      </c>
      <c r="G415" s="32" t="s">
        <v>196</v>
      </c>
      <c r="H415" t="s">
        <v>299</v>
      </c>
      <c r="I415" t="s">
        <v>778</v>
      </c>
      <c r="J415">
        <v>0</v>
      </c>
      <c r="K415">
        <v>0</v>
      </c>
      <c r="L415">
        <v>0</v>
      </c>
      <c r="M415">
        <v>0.14036000000000001</v>
      </c>
      <c r="N415" t="s">
        <v>135</v>
      </c>
      <c r="O415" t="s">
        <v>136</v>
      </c>
      <c r="P415" t="s">
        <v>137</v>
      </c>
      <c r="Q415" t="s">
        <v>138</v>
      </c>
      <c r="S415" t="s">
        <v>140</v>
      </c>
      <c r="V415" t="s">
        <v>205</v>
      </c>
      <c r="W415" t="s">
        <v>7312</v>
      </c>
      <c r="X415" t="s">
        <v>7230</v>
      </c>
      <c r="Y415" t="s">
        <v>189</v>
      </c>
      <c r="Z415" t="s">
        <v>7313</v>
      </c>
      <c r="AA415" t="s">
        <v>145</v>
      </c>
      <c r="AB415" t="s">
        <v>146</v>
      </c>
      <c r="AC415" s="30">
        <v>1388900</v>
      </c>
      <c r="AD415">
        <v>1388900</v>
      </c>
      <c r="AE415">
        <v>1338900</v>
      </c>
      <c r="AF415">
        <v>0</v>
      </c>
      <c r="AG415">
        <v>1388900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50000</v>
      </c>
      <c r="AO415">
        <v>0</v>
      </c>
      <c r="AP415">
        <v>0</v>
      </c>
      <c r="AQ415">
        <v>0</v>
      </c>
      <c r="AR415">
        <v>0</v>
      </c>
      <c r="AS415">
        <v>1</v>
      </c>
      <c r="AT415">
        <v>1982</v>
      </c>
      <c r="AV415">
        <v>1951</v>
      </c>
      <c r="AW415">
        <v>1951</v>
      </c>
      <c r="AX415">
        <v>3</v>
      </c>
      <c r="AY415">
        <v>3</v>
      </c>
      <c r="AZ415">
        <v>3</v>
      </c>
      <c r="BD415" t="s">
        <v>233</v>
      </c>
      <c r="BS415" t="s">
        <v>7314</v>
      </c>
      <c r="BT415" t="s">
        <v>7315</v>
      </c>
      <c r="BU415" t="s">
        <v>1253</v>
      </c>
      <c r="BV415" t="s">
        <v>1254</v>
      </c>
      <c r="BW415" t="s">
        <v>1255</v>
      </c>
      <c r="BX415" t="s">
        <v>145</v>
      </c>
      <c r="BY415" t="s">
        <v>149</v>
      </c>
      <c r="BZ415" t="s">
        <v>146</v>
      </c>
      <c r="CB415" s="27">
        <v>43511</v>
      </c>
      <c r="CC415">
        <v>1800000</v>
      </c>
      <c r="CD415" t="s">
        <v>210</v>
      </c>
      <c r="CE415" t="s">
        <v>181</v>
      </c>
      <c r="CF415" t="s">
        <v>181</v>
      </c>
      <c r="CG415" t="s">
        <v>7316</v>
      </c>
      <c r="CH415" s="27">
        <v>39398</v>
      </c>
      <c r="CI415">
        <v>2125000</v>
      </c>
      <c r="CJ415" t="s">
        <v>210</v>
      </c>
      <c r="CK415" t="s">
        <v>151</v>
      </c>
      <c r="CL415" t="s">
        <v>151</v>
      </c>
      <c r="CM415" t="s">
        <v>7317</v>
      </c>
      <c r="CN415" s="27">
        <v>38133</v>
      </c>
      <c r="CO415">
        <v>1650000</v>
      </c>
      <c r="CP415" t="s">
        <v>210</v>
      </c>
      <c r="CQ415" t="s">
        <v>151</v>
      </c>
      <c r="CR415" t="s">
        <v>959</v>
      </c>
      <c r="CS415" t="s">
        <v>7318</v>
      </c>
      <c r="CT415" s="27">
        <v>36200</v>
      </c>
      <c r="CU415">
        <v>1100000</v>
      </c>
      <c r="CV415" t="s">
        <v>210</v>
      </c>
      <c r="CW415" t="s">
        <v>151</v>
      </c>
      <c r="CX415" t="s">
        <v>181</v>
      </c>
      <c r="CY415" t="s">
        <v>7319</v>
      </c>
      <c r="CZ415" t="s">
        <v>7320</v>
      </c>
      <c r="DA415" t="s">
        <v>154</v>
      </c>
      <c r="DB415" t="s">
        <v>242</v>
      </c>
      <c r="DE415">
        <v>1</v>
      </c>
      <c r="DF415">
        <v>1983</v>
      </c>
      <c r="DG415" t="s">
        <v>7321</v>
      </c>
      <c r="DH415">
        <v>7</v>
      </c>
      <c r="DI415" s="128" t="s">
        <v>156</v>
      </c>
      <c r="DJ4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5" s="130">
        <f>Table13[[#This Row],[JUST]]*Table13[[#This Row],[Storm Millage]]/1000</f>
        <v>0</v>
      </c>
      <c r="DL4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15" s="136">
        <f>Table13[[#This Row],[JUST]]*Table13[[#This Row],[Recreational Millage]]/1000</f>
        <v>5903.4605441672711</v>
      </c>
      <c r="DN415" s="137">
        <f>Table13[[#This Row],[Recreational Assessment]]+Table13[[#This Row],[Storm Assessment]]</f>
        <v>5903.4605441672711</v>
      </c>
      <c r="DO415" s="145" t="e">
        <f>Methodology!#REF!</f>
        <v>#REF!</v>
      </c>
      <c r="DP415" s="146" t="e">
        <f>(Table13[[#This Row],[JUST]]*Table13[[#This Row],[Ad Valorem Recreational Millage]])/1000</f>
        <v>#REF!</v>
      </c>
    </row>
    <row r="416" spans="1:120" x14ac:dyDescent="0.3">
      <c r="A416">
        <v>725</v>
      </c>
      <c r="B416">
        <v>1</v>
      </c>
      <c r="C416" s="165" t="s">
        <v>6273</v>
      </c>
      <c r="D416" t="s">
        <v>4736</v>
      </c>
      <c r="E416" t="s">
        <v>170</v>
      </c>
      <c r="F416">
        <v>10442401</v>
      </c>
      <c r="G416" s="32" t="s">
        <v>181</v>
      </c>
      <c r="I416" t="s">
        <v>226</v>
      </c>
      <c r="J416">
        <v>1</v>
      </c>
      <c r="K416">
        <v>0</v>
      </c>
      <c r="L416">
        <v>0</v>
      </c>
      <c r="M416">
        <v>0.22</v>
      </c>
      <c r="N416" t="s">
        <v>135</v>
      </c>
      <c r="O416" t="s">
        <v>136</v>
      </c>
      <c r="S416" t="s">
        <v>140</v>
      </c>
      <c r="T416">
        <v>100</v>
      </c>
      <c r="U416" t="s">
        <v>511</v>
      </c>
      <c r="W416" t="s">
        <v>6274</v>
      </c>
      <c r="X416" t="s">
        <v>3684</v>
      </c>
      <c r="Y416" t="s">
        <v>144</v>
      </c>
      <c r="AA416" t="s">
        <v>145</v>
      </c>
      <c r="AB416" t="s">
        <v>146</v>
      </c>
      <c r="AC416" s="30">
        <v>1389706</v>
      </c>
      <c r="AD416">
        <v>1315478</v>
      </c>
      <c r="AE416">
        <v>1265478</v>
      </c>
      <c r="AF416">
        <v>1008800</v>
      </c>
      <c r="AG416">
        <v>356835</v>
      </c>
      <c r="AH416">
        <v>0</v>
      </c>
      <c r="AI416">
        <v>24071</v>
      </c>
      <c r="AJ416">
        <v>0</v>
      </c>
      <c r="AK416">
        <v>0</v>
      </c>
      <c r="AL416">
        <v>0</v>
      </c>
      <c r="AM416">
        <v>0</v>
      </c>
      <c r="AN416">
        <v>50000</v>
      </c>
      <c r="AO416">
        <v>0</v>
      </c>
      <c r="AP416">
        <v>0</v>
      </c>
      <c r="AQ416">
        <v>0</v>
      </c>
      <c r="AR416">
        <v>0</v>
      </c>
      <c r="AS416">
        <v>1</v>
      </c>
      <c r="AT416">
        <v>1999</v>
      </c>
      <c r="AV416">
        <v>6448</v>
      </c>
      <c r="AW416">
        <v>2521</v>
      </c>
      <c r="AX416">
        <v>2</v>
      </c>
      <c r="AY416">
        <v>4</v>
      </c>
      <c r="AZ416">
        <v>4</v>
      </c>
      <c r="BA416" t="s">
        <v>233</v>
      </c>
      <c r="BB416" t="s">
        <v>233</v>
      </c>
      <c r="BC416" t="s">
        <v>233</v>
      </c>
      <c r="BS416" t="s">
        <v>6275</v>
      </c>
      <c r="BV416" t="s">
        <v>6276</v>
      </c>
      <c r="BX416" t="s">
        <v>176</v>
      </c>
      <c r="BY416" t="s">
        <v>149</v>
      </c>
      <c r="BZ416" t="s">
        <v>177</v>
      </c>
      <c r="CB416" s="27">
        <v>40931</v>
      </c>
      <c r="CC416">
        <v>1300000</v>
      </c>
      <c r="CD416" t="s">
        <v>210</v>
      </c>
      <c r="CE416" t="s">
        <v>181</v>
      </c>
      <c r="CF416" t="s">
        <v>181</v>
      </c>
      <c r="CG416" t="s">
        <v>6277</v>
      </c>
      <c r="CH416" s="27">
        <v>38357</v>
      </c>
      <c r="CI416">
        <v>1850000</v>
      </c>
      <c r="CJ416" t="s">
        <v>210</v>
      </c>
      <c r="CK416" t="s">
        <v>151</v>
      </c>
      <c r="CL416" t="s">
        <v>151</v>
      </c>
      <c r="CM416" t="s">
        <v>6278</v>
      </c>
      <c r="CN416" s="27">
        <v>36285</v>
      </c>
      <c r="CO416">
        <v>292900</v>
      </c>
      <c r="CP416" t="s">
        <v>150</v>
      </c>
      <c r="CQ416" t="s">
        <v>181</v>
      </c>
      <c r="CR416" t="s">
        <v>151</v>
      </c>
      <c r="CS416" t="s">
        <v>6279</v>
      </c>
      <c r="CT416" s="27">
        <v>36173</v>
      </c>
      <c r="CU416">
        <v>275000</v>
      </c>
      <c r="CV416" t="s">
        <v>150</v>
      </c>
      <c r="CW416" t="s">
        <v>151</v>
      </c>
      <c r="CX416" t="s">
        <v>151</v>
      </c>
      <c r="CY416" t="s">
        <v>6280</v>
      </c>
      <c r="CZ416" t="s">
        <v>6281</v>
      </c>
      <c r="DA416" t="s">
        <v>154</v>
      </c>
      <c r="DB416" t="s">
        <v>299</v>
      </c>
      <c r="DE416">
        <v>1</v>
      </c>
      <c r="DF416">
        <v>1998</v>
      </c>
      <c r="DG416" t="s">
        <v>6282</v>
      </c>
      <c r="DH416">
        <v>7</v>
      </c>
      <c r="DI416" s="128" t="s">
        <v>156</v>
      </c>
      <c r="DJ4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6" s="130">
        <f>Table13[[#This Row],[JUST]]*Table13[[#This Row],[Storm Millage]]/1000</f>
        <v>0</v>
      </c>
      <c r="DL4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16" s="136">
        <f>Table13[[#This Row],[JUST]]*Table13[[#This Row],[Recreational Millage]]/1000</f>
        <v>5906.8864129833109</v>
      </c>
      <c r="DN416" s="137">
        <f>Table13[[#This Row],[Recreational Assessment]]+Table13[[#This Row],[Storm Assessment]]</f>
        <v>5906.8864129833109</v>
      </c>
      <c r="DO416" s="145" t="e">
        <f>Methodology!#REF!</f>
        <v>#REF!</v>
      </c>
      <c r="DP416" s="146" t="e">
        <f>(Table13[[#This Row],[JUST]]*Table13[[#This Row],[Ad Valorem Recreational Millage]])/1000</f>
        <v>#REF!</v>
      </c>
    </row>
    <row r="417" spans="1:120" x14ac:dyDescent="0.3">
      <c r="A417">
        <v>895</v>
      </c>
      <c r="B417">
        <v>1</v>
      </c>
      <c r="C417" s="165" t="s">
        <v>5915</v>
      </c>
      <c r="D417" t="s">
        <v>158</v>
      </c>
      <c r="E417" t="s">
        <v>992</v>
      </c>
      <c r="F417">
        <v>10490232</v>
      </c>
      <c r="G417" s="32" t="s">
        <v>181</v>
      </c>
      <c r="I417" t="s">
        <v>226</v>
      </c>
      <c r="J417">
        <v>1</v>
      </c>
      <c r="K417">
        <v>0</v>
      </c>
      <c r="L417">
        <v>0</v>
      </c>
      <c r="M417">
        <v>0.155</v>
      </c>
      <c r="N417" t="s">
        <v>135</v>
      </c>
      <c r="O417" t="s">
        <v>136</v>
      </c>
      <c r="R417" t="s">
        <v>227</v>
      </c>
      <c r="S417" t="s">
        <v>140</v>
      </c>
      <c r="T417">
        <v>100</v>
      </c>
      <c r="U417" t="s">
        <v>511</v>
      </c>
      <c r="W417" t="s">
        <v>5916</v>
      </c>
      <c r="X417" t="s">
        <v>5908</v>
      </c>
      <c r="Y417" t="s">
        <v>162</v>
      </c>
      <c r="AA417" t="s">
        <v>145</v>
      </c>
      <c r="AB417" t="s">
        <v>146</v>
      </c>
      <c r="AC417" s="30">
        <v>1392928</v>
      </c>
      <c r="AD417">
        <v>1392928</v>
      </c>
      <c r="AE417">
        <v>1342928</v>
      </c>
      <c r="AF417">
        <v>675500</v>
      </c>
      <c r="AG417">
        <v>662461</v>
      </c>
      <c r="AH417">
        <v>8351</v>
      </c>
      <c r="AI417">
        <v>46616</v>
      </c>
      <c r="AJ417">
        <v>8351</v>
      </c>
      <c r="AK417">
        <v>0</v>
      </c>
      <c r="AL417">
        <v>0</v>
      </c>
      <c r="AM417">
        <v>0</v>
      </c>
      <c r="AN417">
        <v>50000</v>
      </c>
      <c r="AO417">
        <v>0</v>
      </c>
      <c r="AP417">
        <v>0</v>
      </c>
      <c r="AQ417">
        <v>0</v>
      </c>
      <c r="AR417">
        <v>0</v>
      </c>
      <c r="AS417">
        <v>1</v>
      </c>
      <c r="AT417">
        <v>2013</v>
      </c>
      <c r="AV417">
        <v>5720</v>
      </c>
      <c r="AW417">
        <v>2887</v>
      </c>
      <c r="AX417">
        <v>2</v>
      </c>
      <c r="AY417">
        <v>4</v>
      </c>
      <c r="AZ417">
        <v>3</v>
      </c>
      <c r="BA417" t="s">
        <v>233</v>
      </c>
      <c r="BB417" t="s">
        <v>233</v>
      </c>
      <c r="BC417" t="s">
        <v>233</v>
      </c>
      <c r="BS417" t="s">
        <v>5917</v>
      </c>
      <c r="BT417" t="s">
        <v>5918</v>
      </c>
      <c r="BV417" t="s">
        <v>5919</v>
      </c>
      <c r="BX417" t="s">
        <v>145</v>
      </c>
      <c r="BY417" t="s">
        <v>149</v>
      </c>
      <c r="BZ417" t="s">
        <v>146</v>
      </c>
      <c r="CB417" s="27">
        <v>41435</v>
      </c>
      <c r="CC417">
        <v>1625000</v>
      </c>
      <c r="CD417" t="s">
        <v>150</v>
      </c>
      <c r="CE417" t="s">
        <v>181</v>
      </c>
      <c r="CF417" t="s">
        <v>655</v>
      </c>
      <c r="CG417" t="s">
        <v>5920</v>
      </c>
      <c r="CH417" s="27">
        <v>41054</v>
      </c>
      <c r="CI417">
        <v>600000</v>
      </c>
      <c r="CJ417" t="s">
        <v>150</v>
      </c>
      <c r="CK417" t="s">
        <v>181</v>
      </c>
      <c r="CL417" t="s">
        <v>181</v>
      </c>
      <c r="CM417" t="s">
        <v>5921</v>
      </c>
      <c r="CN417" s="27">
        <v>38840</v>
      </c>
      <c r="CO417">
        <v>780000</v>
      </c>
      <c r="CP417" t="s">
        <v>150</v>
      </c>
      <c r="CQ417" t="s">
        <v>151</v>
      </c>
      <c r="CR417" t="s">
        <v>151</v>
      </c>
      <c r="CS417" t="s">
        <v>5922</v>
      </c>
      <c r="CT417" s="27">
        <v>38118</v>
      </c>
      <c r="CU417">
        <v>1625000</v>
      </c>
      <c r="CV417" t="s">
        <v>150</v>
      </c>
      <c r="CW417" t="s">
        <v>208</v>
      </c>
      <c r="CX417" t="s">
        <v>208</v>
      </c>
      <c r="CY417" t="s">
        <v>5882</v>
      </c>
      <c r="CZ417" t="s">
        <v>5923</v>
      </c>
      <c r="DA417" t="s">
        <v>154</v>
      </c>
      <c r="DB417" t="s">
        <v>299</v>
      </c>
      <c r="DE417">
        <v>1</v>
      </c>
      <c r="DF417">
        <v>2004</v>
      </c>
      <c r="DG417" t="s">
        <v>5924</v>
      </c>
      <c r="DH417">
        <v>7</v>
      </c>
      <c r="DI417" s="128" t="s">
        <v>156</v>
      </c>
      <c r="DJ4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7" s="130">
        <f>Table13[[#This Row],[JUST]]*Table13[[#This Row],[Storm Millage]]/1000</f>
        <v>0</v>
      </c>
      <c r="DL4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17" s="136">
        <f>Table13[[#This Row],[JUST]]*Table13[[#This Row],[Recreational Millage]]/1000</f>
        <v>5920.5813873322977</v>
      </c>
      <c r="DN417" s="137">
        <f>Table13[[#This Row],[Recreational Assessment]]+Table13[[#This Row],[Storm Assessment]]</f>
        <v>5920.5813873322977</v>
      </c>
      <c r="DO417" s="145" t="e">
        <f>Methodology!#REF!</f>
        <v>#REF!</v>
      </c>
      <c r="DP417" s="146" t="e">
        <f>(Table13[[#This Row],[JUST]]*Table13[[#This Row],[Ad Valorem Recreational Millage]])/1000</f>
        <v>#REF!</v>
      </c>
    </row>
    <row r="418" spans="1:120" x14ac:dyDescent="0.3">
      <c r="A418">
        <v>806</v>
      </c>
      <c r="B418">
        <v>1</v>
      </c>
      <c r="C418" s="165" t="s">
        <v>6790</v>
      </c>
      <c r="D418" t="s">
        <v>3484</v>
      </c>
      <c r="E418" t="s">
        <v>390</v>
      </c>
      <c r="F418">
        <v>10004669</v>
      </c>
      <c r="G418" s="32" t="s">
        <v>181</v>
      </c>
      <c r="I418" t="s">
        <v>401</v>
      </c>
      <c r="J418">
        <v>1</v>
      </c>
      <c r="K418">
        <v>0</v>
      </c>
      <c r="L418">
        <v>0</v>
      </c>
      <c r="M418">
        <v>0.11</v>
      </c>
      <c r="N418" t="s">
        <v>135</v>
      </c>
      <c r="O418" t="s">
        <v>136</v>
      </c>
      <c r="R418" t="s">
        <v>3594</v>
      </c>
      <c r="S418" t="s">
        <v>140</v>
      </c>
      <c r="T418">
        <v>100</v>
      </c>
      <c r="U418" t="s">
        <v>511</v>
      </c>
      <c r="W418" t="s">
        <v>6791</v>
      </c>
      <c r="X418" t="s">
        <v>745</v>
      </c>
      <c r="Y418" t="s">
        <v>6699</v>
      </c>
      <c r="AA418" t="s">
        <v>145</v>
      </c>
      <c r="AB418" t="s">
        <v>146</v>
      </c>
      <c r="AC418" s="119">
        <v>725141</v>
      </c>
      <c r="AD418">
        <v>725141</v>
      </c>
      <c r="AE418">
        <v>725141</v>
      </c>
      <c r="AF418">
        <v>645240</v>
      </c>
      <c r="AG418">
        <v>77290</v>
      </c>
      <c r="AH418">
        <v>0</v>
      </c>
      <c r="AI418">
        <v>2611</v>
      </c>
      <c r="AJ418">
        <v>0</v>
      </c>
      <c r="AK418">
        <v>0</v>
      </c>
      <c r="AL418">
        <v>0</v>
      </c>
      <c r="AM418">
        <v>0</v>
      </c>
      <c r="AN418" s="32">
        <v>0</v>
      </c>
      <c r="AO418">
        <v>0</v>
      </c>
      <c r="AP418">
        <v>0</v>
      </c>
      <c r="AQ418">
        <v>0</v>
      </c>
      <c r="AR418">
        <v>0</v>
      </c>
      <c r="AS418">
        <v>1</v>
      </c>
      <c r="AT418">
        <v>1979</v>
      </c>
      <c r="AV418">
        <v>3064</v>
      </c>
      <c r="AW418">
        <v>1392</v>
      </c>
      <c r="AX418">
        <v>1.5</v>
      </c>
      <c r="AY418">
        <v>2</v>
      </c>
      <c r="AZ418">
        <v>2</v>
      </c>
      <c r="BB418" t="s">
        <v>233</v>
      </c>
      <c r="BS418" t="s">
        <v>6792</v>
      </c>
      <c r="BV418" t="s">
        <v>6793</v>
      </c>
      <c r="BX418" t="s">
        <v>6794</v>
      </c>
      <c r="BY418" t="s">
        <v>458</v>
      </c>
      <c r="BZ418" t="s">
        <v>6795</v>
      </c>
      <c r="CB418" s="27">
        <v>36748</v>
      </c>
      <c r="CC418">
        <v>669000</v>
      </c>
      <c r="CD418" t="s">
        <v>210</v>
      </c>
      <c r="CE418" t="s">
        <v>151</v>
      </c>
      <c r="CF418" t="s">
        <v>151</v>
      </c>
      <c r="CG418" t="s">
        <v>6796</v>
      </c>
      <c r="CH418" s="27">
        <v>30560</v>
      </c>
      <c r="CI418">
        <v>100000</v>
      </c>
      <c r="CJ418" t="s">
        <v>210</v>
      </c>
      <c r="CK418" t="s">
        <v>181</v>
      </c>
      <c r="CL418" t="s">
        <v>181</v>
      </c>
      <c r="CM418" t="s">
        <v>6797</v>
      </c>
      <c r="CN418" s="27">
        <v>30468</v>
      </c>
      <c r="CO418">
        <v>275000</v>
      </c>
      <c r="CP418" t="s">
        <v>210</v>
      </c>
      <c r="CQ418" t="s">
        <v>151</v>
      </c>
      <c r="CR418" t="s">
        <v>151</v>
      </c>
      <c r="CS418" t="s">
        <v>6798</v>
      </c>
      <c r="CZ418" t="s">
        <v>6799</v>
      </c>
      <c r="DA418" t="s">
        <v>154</v>
      </c>
      <c r="DB418" t="s">
        <v>299</v>
      </c>
      <c r="DE418">
        <v>1</v>
      </c>
      <c r="DF418">
        <v>1980</v>
      </c>
      <c r="DG418" t="s">
        <v>6800</v>
      </c>
      <c r="DH418">
        <v>7</v>
      </c>
      <c r="DI418" s="128" t="s">
        <v>156</v>
      </c>
      <c r="DJ4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8" s="130">
        <f>Table13[[#This Row],[JUST]]*Table13[[#This Row],[Storm Millage]]/1000</f>
        <v>0</v>
      </c>
      <c r="DL4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18" s="136">
        <f>Table13[[#This Row],[JUST]]*Table13[[#This Row],[Recreational Millage]]/1000</f>
        <v>5947.7068159377541</v>
      </c>
      <c r="DN418" s="137">
        <f>Table13[[#This Row],[Recreational Assessment]]+Table13[[#This Row],[Storm Assessment]]</f>
        <v>5947.7068159377541</v>
      </c>
      <c r="DO418" s="145" t="e">
        <f>Methodology!#REF!</f>
        <v>#REF!</v>
      </c>
      <c r="DP418" s="146" t="e">
        <f>(Table13[[#This Row],[JUST]]*Table13[[#This Row],[Ad Valorem Recreational Millage]])/1000</f>
        <v>#REF!</v>
      </c>
    </row>
    <row r="419" spans="1:120" x14ac:dyDescent="0.3">
      <c r="A419">
        <v>973</v>
      </c>
      <c r="B419">
        <v>1</v>
      </c>
      <c r="C419" s="165" t="s">
        <v>8683</v>
      </c>
      <c r="D419" t="s">
        <v>3484</v>
      </c>
      <c r="E419" t="s">
        <v>258</v>
      </c>
      <c r="F419">
        <v>10005029</v>
      </c>
      <c r="G419" s="32" t="s">
        <v>181</v>
      </c>
      <c r="I419" t="s">
        <v>226</v>
      </c>
      <c r="J419">
        <v>1</v>
      </c>
      <c r="K419">
        <v>107</v>
      </c>
      <c r="L419">
        <v>438</v>
      </c>
      <c r="M419">
        <v>1.0840000000000001</v>
      </c>
      <c r="N419" t="s">
        <v>135</v>
      </c>
      <c r="O419" t="s">
        <v>136</v>
      </c>
      <c r="R419" t="s">
        <v>3669</v>
      </c>
      <c r="S419" t="s">
        <v>140</v>
      </c>
      <c r="T419">
        <v>100</v>
      </c>
      <c r="U419" t="s">
        <v>511</v>
      </c>
      <c r="W419" t="s">
        <v>8684</v>
      </c>
      <c r="X419" t="s">
        <v>8685</v>
      </c>
      <c r="Y419" t="s">
        <v>189</v>
      </c>
      <c r="AA419" t="s">
        <v>145</v>
      </c>
      <c r="AB419" t="s">
        <v>146</v>
      </c>
      <c r="AC419" s="119">
        <v>725935</v>
      </c>
      <c r="AD419">
        <v>683134</v>
      </c>
      <c r="AE419">
        <v>683134</v>
      </c>
      <c r="AF419">
        <v>535440</v>
      </c>
      <c r="AG419">
        <v>190495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 s="32">
        <v>0</v>
      </c>
      <c r="AO419">
        <v>0</v>
      </c>
      <c r="AP419">
        <v>0</v>
      </c>
      <c r="AQ419">
        <v>0</v>
      </c>
      <c r="AR419">
        <v>0</v>
      </c>
      <c r="AS419">
        <v>1</v>
      </c>
      <c r="AT419">
        <v>1989</v>
      </c>
      <c r="AV419">
        <v>2743</v>
      </c>
      <c r="AW419">
        <v>1080</v>
      </c>
      <c r="AX419">
        <v>1</v>
      </c>
      <c r="AY419">
        <v>2</v>
      </c>
      <c r="AZ419">
        <v>2</v>
      </c>
      <c r="BA419" t="s">
        <v>233</v>
      </c>
      <c r="BB419" t="s">
        <v>233</v>
      </c>
      <c r="BS419" t="s">
        <v>8686</v>
      </c>
      <c r="BV419" t="s">
        <v>8679</v>
      </c>
      <c r="BX419" t="s">
        <v>145</v>
      </c>
      <c r="BY419" t="s">
        <v>149</v>
      </c>
      <c r="BZ419" t="s">
        <v>146</v>
      </c>
      <c r="CB419" s="27">
        <v>35895</v>
      </c>
      <c r="CC419">
        <v>1000000</v>
      </c>
      <c r="CD419" t="s">
        <v>150</v>
      </c>
      <c r="CE419" t="s">
        <v>208</v>
      </c>
      <c r="CF419" t="s">
        <v>208</v>
      </c>
      <c r="CG419" t="s">
        <v>8680</v>
      </c>
      <c r="CZ419" t="s">
        <v>8687</v>
      </c>
      <c r="DA419" t="s">
        <v>154</v>
      </c>
      <c r="DB419" t="s">
        <v>299</v>
      </c>
      <c r="DE419">
        <v>1</v>
      </c>
      <c r="DF419">
        <v>1900</v>
      </c>
      <c r="DG419" t="s">
        <v>8688</v>
      </c>
      <c r="DH419">
        <v>7</v>
      </c>
      <c r="DI419" s="128" t="s">
        <v>156</v>
      </c>
      <c r="DJ4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19" s="130">
        <f>Table13[[#This Row],[JUST]]*Table13[[#This Row],[Storm Millage]]/1000</f>
        <v>0</v>
      </c>
      <c r="DL4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19" s="136">
        <f>Table13[[#This Row],[JUST]]*Table13[[#This Row],[Recreational Millage]]/1000</f>
        <v>5954.219313799349</v>
      </c>
      <c r="DN419" s="137">
        <f>Table13[[#This Row],[Recreational Assessment]]+Table13[[#This Row],[Storm Assessment]]</f>
        <v>5954.219313799349</v>
      </c>
      <c r="DO419" s="145" t="e">
        <f>Methodology!#REF!</f>
        <v>#REF!</v>
      </c>
      <c r="DP419" s="146" t="e">
        <f>(Table13[[#This Row],[JUST]]*Table13[[#This Row],[Ad Valorem Recreational Millage]])/1000</f>
        <v>#REF!</v>
      </c>
    </row>
    <row r="420" spans="1:120" x14ac:dyDescent="0.3">
      <c r="A420">
        <v>1044</v>
      </c>
      <c r="B420">
        <v>1</v>
      </c>
      <c r="C420" s="165" t="s">
        <v>9264</v>
      </c>
      <c r="D420" t="s">
        <v>4714</v>
      </c>
      <c r="E420" t="s">
        <v>365</v>
      </c>
      <c r="F420">
        <v>10005142</v>
      </c>
      <c r="G420" s="32" t="s">
        <v>181</v>
      </c>
      <c r="I420" t="s">
        <v>226</v>
      </c>
      <c r="J420">
        <v>1</v>
      </c>
      <c r="K420">
        <v>0</v>
      </c>
      <c r="L420">
        <v>0</v>
      </c>
      <c r="M420">
        <v>1.8140000000000001</v>
      </c>
      <c r="N420" t="s">
        <v>135</v>
      </c>
      <c r="O420" t="s">
        <v>136</v>
      </c>
      <c r="R420" t="s">
        <v>139</v>
      </c>
      <c r="S420" t="s">
        <v>140</v>
      </c>
      <c r="T420">
        <v>121</v>
      </c>
      <c r="U420" t="s">
        <v>3670</v>
      </c>
      <c r="V420" t="s">
        <v>205</v>
      </c>
      <c r="W420" t="s">
        <v>9265</v>
      </c>
      <c r="X420" t="s">
        <v>9266</v>
      </c>
      <c r="Y420" t="s">
        <v>189</v>
      </c>
      <c r="AA420" t="s">
        <v>145</v>
      </c>
      <c r="AB420" t="s">
        <v>146</v>
      </c>
      <c r="AC420" s="30">
        <v>1409092</v>
      </c>
      <c r="AD420">
        <v>938349</v>
      </c>
      <c r="AE420">
        <v>888349</v>
      </c>
      <c r="AF420">
        <v>1080000</v>
      </c>
      <c r="AG420">
        <v>245740</v>
      </c>
      <c r="AH420">
        <v>25737</v>
      </c>
      <c r="AI420">
        <v>57615</v>
      </c>
      <c r="AJ420">
        <v>0</v>
      </c>
      <c r="AK420">
        <v>0</v>
      </c>
      <c r="AL420">
        <v>0</v>
      </c>
      <c r="AM420">
        <v>0</v>
      </c>
      <c r="AN420">
        <v>50000</v>
      </c>
      <c r="AO420">
        <v>0</v>
      </c>
      <c r="AP420">
        <v>0</v>
      </c>
      <c r="AQ420">
        <v>0</v>
      </c>
      <c r="AR420">
        <v>0</v>
      </c>
      <c r="AS420">
        <v>1</v>
      </c>
      <c r="AT420">
        <v>1982</v>
      </c>
      <c r="AV420">
        <v>4965</v>
      </c>
      <c r="AW420">
        <v>2783</v>
      </c>
      <c r="AX420">
        <v>2</v>
      </c>
      <c r="AY420">
        <v>3</v>
      </c>
      <c r="AZ420">
        <v>2.5</v>
      </c>
      <c r="BA420" t="s">
        <v>233</v>
      </c>
      <c r="BC420" t="s">
        <v>233</v>
      </c>
      <c r="BS420" t="s">
        <v>9267</v>
      </c>
      <c r="BV420" t="s">
        <v>9268</v>
      </c>
      <c r="BX420" t="s">
        <v>145</v>
      </c>
      <c r="BY420" t="s">
        <v>149</v>
      </c>
      <c r="BZ420" t="s">
        <v>146</v>
      </c>
      <c r="CB420" s="27">
        <v>29738</v>
      </c>
      <c r="CC420">
        <v>103500</v>
      </c>
      <c r="CD420" t="s">
        <v>150</v>
      </c>
      <c r="CE420" t="s">
        <v>151</v>
      </c>
      <c r="CF420" t="s">
        <v>151</v>
      </c>
      <c r="CG420" t="s">
        <v>9269</v>
      </c>
      <c r="CZ420" t="s">
        <v>9270</v>
      </c>
      <c r="DA420" t="s">
        <v>154</v>
      </c>
      <c r="DB420" t="s">
        <v>299</v>
      </c>
      <c r="DE420">
        <v>1</v>
      </c>
      <c r="DF420">
        <v>1982</v>
      </c>
      <c r="DG420" t="s">
        <v>9271</v>
      </c>
      <c r="DH420">
        <v>7</v>
      </c>
      <c r="DI420" s="128" t="s">
        <v>156</v>
      </c>
      <c r="DJ4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0" s="130">
        <f>Table13[[#This Row],[JUST]]*Table13[[#This Row],[Storm Millage]]/1000</f>
        <v>0</v>
      </c>
      <c r="DL4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20" s="136">
        <f>Table13[[#This Row],[JUST]]*Table13[[#This Row],[Recreational Millage]]/1000</f>
        <v>5989.2857837869878</v>
      </c>
      <c r="DN420" s="137">
        <f>Table13[[#This Row],[Recreational Assessment]]+Table13[[#This Row],[Storm Assessment]]</f>
        <v>5989.2857837869878</v>
      </c>
      <c r="DO420" s="145" t="e">
        <f>Methodology!#REF!</f>
        <v>#REF!</v>
      </c>
      <c r="DP420" s="146" t="e">
        <f>(Table13[[#This Row],[JUST]]*Table13[[#This Row],[Ad Valorem Recreational Millage]])/1000</f>
        <v>#REF!</v>
      </c>
    </row>
    <row r="421" spans="1:120" x14ac:dyDescent="0.3">
      <c r="A421">
        <v>774</v>
      </c>
      <c r="B421">
        <v>1</v>
      </c>
      <c r="C421" s="165" t="s">
        <v>9391</v>
      </c>
      <c r="D421" t="s">
        <v>3484</v>
      </c>
      <c r="E421" t="s">
        <v>1037</v>
      </c>
      <c r="F421">
        <v>10004678</v>
      </c>
      <c r="G421" s="32" t="s">
        <v>181</v>
      </c>
      <c r="I421" t="s">
        <v>401</v>
      </c>
      <c r="J421">
        <v>1</v>
      </c>
      <c r="K421">
        <v>0</v>
      </c>
      <c r="L421">
        <v>0</v>
      </c>
      <c r="M421">
        <v>0.12</v>
      </c>
      <c r="N421" t="s">
        <v>135</v>
      </c>
      <c r="O421" t="s">
        <v>136</v>
      </c>
      <c r="R421" t="s">
        <v>3594</v>
      </c>
      <c r="S421" t="s">
        <v>140</v>
      </c>
      <c r="T421">
        <v>100</v>
      </c>
      <c r="U421" t="s">
        <v>511</v>
      </c>
      <c r="W421" t="s">
        <v>9392</v>
      </c>
      <c r="X421" t="s">
        <v>1728</v>
      </c>
      <c r="Y421" t="s">
        <v>7829</v>
      </c>
      <c r="AA421" t="s">
        <v>145</v>
      </c>
      <c r="AB421" t="s">
        <v>146</v>
      </c>
      <c r="AC421" s="119">
        <v>731594</v>
      </c>
      <c r="AD421">
        <v>731594</v>
      </c>
      <c r="AE421">
        <v>731594</v>
      </c>
      <c r="AF421">
        <v>645240</v>
      </c>
      <c r="AG421">
        <v>85007</v>
      </c>
      <c r="AH421">
        <v>0</v>
      </c>
      <c r="AI421">
        <v>1347</v>
      </c>
      <c r="AJ421">
        <v>0</v>
      </c>
      <c r="AK421">
        <v>0</v>
      </c>
      <c r="AL421">
        <v>0</v>
      </c>
      <c r="AM421">
        <v>0</v>
      </c>
      <c r="AN421" s="32">
        <v>0</v>
      </c>
      <c r="AO421">
        <v>0</v>
      </c>
      <c r="AP421">
        <v>0</v>
      </c>
      <c r="AQ421">
        <v>0</v>
      </c>
      <c r="AR421">
        <v>0</v>
      </c>
      <c r="AS421">
        <v>1</v>
      </c>
      <c r="AT421">
        <v>1979</v>
      </c>
      <c r="AV421">
        <v>2734</v>
      </c>
      <c r="AW421">
        <v>1514</v>
      </c>
      <c r="AX421">
        <v>1.5</v>
      </c>
      <c r="AY421">
        <v>2</v>
      </c>
      <c r="AZ421">
        <v>2</v>
      </c>
      <c r="BB421" t="s">
        <v>233</v>
      </c>
      <c r="BS421" t="s">
        <v>9393</v>
      </c>
      <c r="BU421" t="s">
        <v>9394</v>
      </c>
      <c r="BV421" t="s">
        <v>9395</v>
      </c>
      <c r="BX421" t="s">
        <v>1232</v>
      </c>
      <c r="BY421" t="s">
        <v>785</v>
      </c>
      <c r="BZ421" t="s">
        <v>1233</v>
      </c>
      <c r="CB421" s="27">
        <v>37067</v>
      </c>
      <c r="CC421">
        <v>790000</v>
      </c>
      <c r="CD421" t="s">
        <v>210</v>
      </c>
      <c r="CE421" t="s">
        <v>151</v>
      </c>
      <c r="CF421" t="s">
        <v>151</v>
      </c>
      <c r="CG421" t="s">
        <v>9396</v>
      </c>
      <c r="CH421" s="27">
        <v>35874</v>
      </c>
      <c r="CI421">
        <v>376300</v>
      </c>
      <c r="CJ421" t="s">
        <v>210</v>
      </c>
      <c r="CK421" t="s">
        <v>151</v>
      </c>
      <c r="CL421" t="s">
        <v>151</v>
      </c>
      <c r="CM421" t="s">
        <v>9397</v>
      </c>
      <c r="CN421" s="27">
        <v>32234</v>
      </c>
      <c r="CO421">
        <v>250000</v>
      </c>
      <c r="CP421" t="s">
        <v>210</v>
      </c>
      <c r="CQ421" t="s">
        <v>151</v>
      </c>
      <c r="CR421" t="s">
        <v>151</v>
      </c>
      <c r="CS421" t="s">
        <v>9398</v>
      </c>
      <c r="CT421" s="27">
        <v>31837</v>
      </c>
      <c r="CU421">
        <v>232500</v>
      </c>
      <c r="CV421" t="s">
        <v>210</v>
      </c>
      <c r="CW421" t="s">
        <v>151</v>
      </c>
      <c r="CX421" t="s">
        <v>151</v>
      </c>
      <c r="CY421" t="s">
        <v>9399</v>
      </c>
      <c r="CZ421" t="s">
        <v>9400</v>
      </c>
      <c r="DA421" t="s">
        <v>154</v>
      </c>
      <c r="DB421" t="s">
        <v>299</v>
      </c>
      <c r="DE421">
        <v>1</v>
      </c>
      <c r="DF421">
        <v>1978</v>
      </c>
      <c r="DG421" t="s">
        <v>9401</v>
      </c>
      <c r="DH421">
        <v>7</v>
      </c>
      <c r="DI421" s="128" t="s">
        <v>156</v>
      </c>
      <c r="DJ4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1" s="130">
        <f>Table13[[#This Row],[JUST]]*Table13[[#This Row],[Storm Millage]]/1000</f>
        <v>0</v>
      </c>
      <c r="DL4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21" s="136">
        <f>Table13[[#This Row],[JUST]]*Table13[[#This Row],[Recreational Millage]]/1000</f>
        <v>6000.6352148053475</v>
      </c>
      <c r="DN421" s="137">
        <f>Table13[[#This Row],[Recreational Assessment]]+Table13[[#This Row],[Storm Assessment]]</f>
        <v>6000.6352148053475</v>
      </c>
      <c r="DO421" s="145" t="e">
        <f>Methodology!#REF!</f>
        <v>#REF!</v>
      </c>
      <c r="DP421" s="146" t="e">
        <f>(Table13[[#This Row],[JUST]]*Table13[[#This Row],[Ad Valorem Recreational Millage]])/1000</f>
        <v>#REF!</v>
      </c>
    </row>
    <row r="422" spans="1:120" x14ac:dyDescent="0.3">
      <c r="A422">
        <v>853</v>
      </c>
      <c r="B422">
        <v>1</v>
      </c>
      <c r="C422" s="165" t="s">
        <v>9381</v>
      </c>
      <c r="D422" t="s">
        <v>3484</v>
      </c>
      <c r="E422" t="s">
        <v>1026</v>
      </c>
      <c r="F422">
        <v>10004677</v>
      </c>
      <c r="G422" s="32" t="s">
        <v>181</v>
      </c>
      <c r="I422" t="s">
        <v>401</v>
      </c>
      <c r="J422">
        <v>1</v>
      </c>
      <c r="K422">
        <v>0</v>
      </c>
      <c r="L422">
        <v>0</v>
      </c>
      <c r="M422">
        <v>0.16700000000000001</v>
      </c>
      <c r="N422" t="s">
        <v>135</v>
      </c>
      <c r="O422" t="s">
        <v>136</v>
      </c>
      <c r="R422" t="s">
        <v>3594</v>
      </c>
      <c r="S422" t="s">
        <v>140</v>
      </c>
      <c r="T422">
        <v>100</v>
      </c>
      <c r="U422" t="s">
        <v>511</v>
      </c>
      <c r="W422" t="s">
        <v>9382</v>
      </c>
      <c r="X422" t="s">
        <v>1537</v>
      </c>
      <c r="Y422" t="s">
        <v>7829</v>
      </c>
      <c r="AA422" t="s">
        <v>145</v>
      </c>
      <c r="AB422" t="s">
        <v>146</v>
      </c>
      <c r="AC422" s="119">
        <v>732396</v>
      </c>
      <c r="AD422">
        <v>732396</v>
      </c>
      <c r="AE422">
        <v>732396</v>
      </c>
      <c r="AF422">
        <v>645240</v>
      </c>
      <c r="AG422">
        <v>85306</v>
      </c>
      <c r="AH422">
        <v>0</v>
      </c>
      <c r="AI422">
        <v>1850</v>
      </c>
      <c r="AJ422">
        <v>0</v>
      </c>
      <c r="AK422">
        <v>0</v>
      </c>
      <c r="AL422">
        <v>0</v>
      </c>
      <c r="AM422">
        <v>0</v>
      </c>
      <c r="AN422" s="32">
        <v>0</v>
      </c>
      <c r="AO422">
        <v>0</v>
      </c>
      <c r="AP422">
        <v>0</v>
      </c>
      <c r="AQ422">
        <v>0</v>
      </c>
      <c r="AR422">
        <v>0</v>
      </c>
      <c r="AS422">
        <v>1</v>
      </c>
      <c r="AT422">
        <v>1979</v>
      </c>
      <c r="AV422">
        <v>2529</v>
      </c>
      <c r="AW422">
        <v>1392</v>
      </c>
      <c r="AX422">
        <v>1.5</v>
      </c>
      <c r="AY422">
        <v>2</v>
      </c>
      <c r="AZ422">
        <v>2</v>
      </c>
      <c r="BS422" t="s">
        <v>9383</v>
      </c>
      <c r="BV422" t="s">
        <v>9384</v>
      </c>
      <c r="BX422" t="s">
        <v>1057</v>
      </c>
      <c r="BY422" t="s">
        <v>278</v>
      </c>
      <c r="BZ422" t="s">
        <v>9385</v>
      </c>
      <c r="CB422" s="27">
        <v>37449</v>
      </c>
      <c r="CC422">
        <v>775000</v>
      </c>
      <c r="CD422" t="s">
        <v>210</v>
      </c>
      <c r="CE422" t="s">
        <v>151</v>
      </c>
      <c r="CF422" t="s">
        <v>151</v>
      </c>
      <c r="CG422" t="s">
        <v>9386</v>
      </c>
      <c r="CH422" s="27">
        <v>36800</v>
      </c>
      <c r="CI422">
        <v>681000</v>
      </c>
      <c r="CJ422" t="s">
        <v>210</v>
      </c>
      <c r="CK422" t="s">
        <v>151</v>
      </c>
      <c r="CL422" t="s">
        <v>151</v>
      </c>
      <c r="CM422" t="s">
        <v>9387</v>
      </c>
      <c r="CN422" s="27">
        <v>34973</v>
      </c>
      <c r="CO422">
        <v>332500</v>
      </c>
      <c r="CP422" t="s">
        <v>210</v>
      </c>
      <c r="CQ422" t="s">
        <v>151</v>
      </c>
      <c r="CR422" t="s">
        <v>151</v>
      </c>
      <c r="CS422" t="s">
        <v>9388</v>
      </c>
      <c r="CZ422" t="s">
        <v>9389</v>
      </c>
      <c r="DA422" t="s">
        <v>154</v>
      </c>
      <c r="DB422" t="s">
        <v>299</v>
      </c>
      <c r="DE422">
        <v>1</v>
      </c>
      <c r="DF422">
        <v>1978</v>
      </c>
      <c r="DG422" t="s">
        <v>9390</v>
      </c>
      <c r="DH422">
        <v>7</v>
      </c>
      <c r="DI422" s="128" t="s">
        <v>156</v>
      </c>
      <c r="DJ4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2" s="130">
        <f>Table13[[#This Row],[JUST]]*Table13[[#This Row],[Storm Millage]]/1000</f>
        <v>0</v>
      </c>
      <c r="DL4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22" s="136">
        <f>Table13[[#This Row],[JUST]]*Table13[[#This Row],[Recreational Millage]]/1000</f>
        <v>6007.213329773861</v>
      </c>
      <c r="DN422" s="137">
        <f>Table13[[#This Row],[Recreational Assessment]]+Table13[[#This Row],[Storm Assessment]]</f>
        <v>6007.213329773861</v>
      </c>
      <c r="DO422" s="145" t="e">
        <f>Methodology!#REF!</f>
        <v>#REF!</v>
      </c>
      <c r="DP422" s="146" t="e">
        <f>(Table13[[#This Row],[JUST]]*Table13[[#This Row],[Ad Valorem Recreational Millage]])/1000</f>
        <v>#REF!</v>
      </c>
    </row>
    <row r="423" spans="1:120" x14ac:dyDescent="0.3">
      <c r="A423">
        <v>1079</v>
      </c>
      <c r="B423">
        <v>1</v>
      </c>
      <c r="C423" s="165" t="s">
        <v>6156</v>
      </c>
      <c r="D423" t="s">
        <v>158</v>
      </c>
      <c r="E423" t="s">
        <v>337</v>
      </c>
      <c r="F423">
        <v>10004189</v>
      </c>
      <c r="G423" s="32" t="s">
        <v>181</v>
      </c>
      <c r="I423" t="s">
        <v>226</v>
      </c>
      <c r="J423">
        <v>1</v>
      </c>
      <c r="K423">
        <v>0</v>
      </c>
      <c r="L423">
        <v>0</v>
      </c>
      <c r="M423">
        <v>0.155</v>
      </c>
      <c r="N423" t="s">
        <v>135</v>
      </c>
      <c r="O423" t="s">
        <v>136</v>
      </c>
      <c r="R423" t="s">
        <v>227</v>
      </c>
      <c r="S423" t="s">
        <v>140</v>
      </c>
      <c r="T423">
        <v>100</v>
      </c>
      <c r="U423" t="s">
        <v>511</v>
      </c>
      <c r="W423" t="s">
        <v>6157</v>
      </c>
      <c r="X423" t="s">
        <v>6103</v>
      </c>
      <c r="Y423" t="s">
        <v>162</v>
      </c>
      <c r="AA423" t="s">
        <v>145</v>
      </c>
      <c r="AB423" t="s">
        <v>146</v>
      </c>
      <c r="AC423" s="119">
        <v>735999</v>
      </c>
      <c r="AD423">
        <v>735999</v>
      </c>
      <c r="AE423">
        <v>735999</v>
      </c>
      <c r="AF423">
        <v>675500</v>
      </c>
      <c r="AG423">
        <v>53058</v>
      </c>
      <c r="AH423">
        <v>1351</v>
      </c>
      <c r="AI423">
        <v>6090</v>
      </c>
      <c r="AJ423">
        <v>0</v>
      </c>
      <c r="AK423">
        <v>0</v>
      </c>
      <c r="AL423">
        <v>0</v>
      </c>
      <c r="AM423">
        <v>0</v>
      </c>
      <c r="AN423" s="32">
        <v>0</v>
      </c>
      <c r="AO423">
        <v>0</v>
      </c>
      <c r="AP423">
        <v>0</v>
      </c>
      <c r="AQ423">
        <v>0</v>
      </c>
      <c r="AR423">
        <v>0</v>
      </c>
      <c r="AS423">
        <v>1</v>
      </c>
      <c r="AT423">
        <v>1976</v>
      </c>
      <c r="AV423">
        <v>1417</v>
      </c>
      <c r="AW423">
        <v>1012</v>
      </c>
      <c r="AX423">
        <v>1</v>
      </c>
      <c r="AY423">
        <v>3</v>
      </c>
      <c r="AZ423">
        <v>2</v>
      </c>
      <c r="BS423" t="s">
        <v>6158</v>
      </c>
      <c r="BV423" t="s">
        <v>6157</v>
      </c>
      <c r="BX423" t="s">
        <v>145</v>
      </c>
      <c r="BY423" t="s">
        <v>149</v>
      </c>
      <c r="BZ423" t="s">
        <v>146</v>
      </c>
      <c r="CB423" s="27">
        <v>44001</v>
      </c>
      <c r="CC423">
        <v>1175000</v>
      </c>
      <c r="CD423" t="s">
        <v>210</v>
      </c>
      <c r="CE423" t="s">
        <v>181</v>
      </c>
      <c r="CF423" t="s">
        <v>181</v>
      </c>
      <c r="CG423" t="s">
        <v>6159</v>
      </c>
      <c r="CH423" s="27">
        <v>35125</v>
      </c>
      <c r="CI423">
        <v>213000</v>
      </c>
      <c r="CJ423" t="s">
        <v>210</v>
      </c>
      <c r="CK423" t="s">
        <v>151</v>
      </c>
      <c r="CL423" t="s">
        <v>151</v>
      </c>
      <c r="CM423" t="s">
        <v>6160</v>
      </c>
      <c r="CN423" s="27">
        <v>32051</v>
      </c>
      <c r="CO423">
        <v>132500</v>
      </c>
      <c r="CP423" t="s">
        <v>210</v>
      </c>
      <c r="CQ423" t="s">
        <v>151</v>
      </c>
      <c r="CR423" t="s">
        <v>151</v>
      </c>
      <c r="CS423" t="s">
        <v>6161</v>
      </c>
      <c r="CZ423" t="s">
        <v>6162</v>
      </c>
      <c r="DA423" t="s">
        <v>154</v>
      </c>
      <c r="DB423" t="s">
        <v>299</v>
      </c>
      <c r="DE423">
        <v>1</v>
      </c>
      <c r="DF423">
        <v>1991</v>
      </c>
      <c r="DG423" t="s">
        <v>6163</v>
      </c>
      <c r="DH423">
        <v>7</v>
      </c>
      <c r="DI423" s="128" t="s">
        <v>156</v>
      </c>
      <c r="DJ4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3" s="130">
        <f>Table13[[#This Row],[JUST]]*Table13[[#This Row],[Storm Millage]]/1000</f>
        <v>0</v>
      </c>
      <c r="DL4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23" s="136">
        <f>Table13[[#This Row],[JUST]]*Table13[[#This Row],[Recreational Millage]]/1000</f>
        <v>6036.765634301978</v>
      </c>
      <c r="DN423" s="137">
        <f>Table13[[#This Row],[Recreational Assessment]]+Table13[[#This Row],[Storm Assessment]]</f>
        <v>6036.765634301978</v>
      </c>
      <c r="DO423" s="145" t="e">
        <f>Methodology!#REF!</f>
        <v>#REF!</v>
      </c>
      <c r="DP423" s="146" t="e">
        <f>(Table13[[#This Row],[JUST]]*Table13[[#This Row],[Ad Valorem Recreational Millage]])/1000</f>
        <v>#REF!</v>
      </c>
    </row>
    <row r="424" spans="1:120" x14ac:dyDescent="0.3">
      <c r="A424">
        <v>847</v>
      </c>
      <c r="B424">
        <v>1</v>
      </c>
      <c r="C424" s="165" t="s">
        <v>9424</v>
      </c>
      <c r="D424" t="s">
        <v>3484</v>
      </c>
      <c r="E424" t="s">
        <v>1092</v>
      </c>
      <c r="F424">
        <v>10004682</v>
      </c>
      <c r="G424" s="32" t="s">
        <v>181</v>
      </c>
      <c r="I424" t="s">
        <v>401</v>
      </c>
      <c r="J424">
        <v>1</v>
      </c>
      <c r="K424">
        <v>0</v>
      </c>
      <c r="L424">
        <v>0</v>
      </c>
      <c r="M424">
        <v>0.14865</v>
      </c>
      <c r="N424" t="s">
        <v>135</v>
      </c>
      <c r="O424" t="s">
        <v>136</v>
      </c>
      <c r="R424" t="s">
        <v>3594</v>
      </c>
      <c r="S424" t="s">
        <v>140</v>
      </c>
      <c r="T424">
        <v>100</v>
      </c>
      <c r="U424" t="s">
        <v>511</v>
      </c>
      <c r="W424" t="s">
        <v>9425</v>
      </c>
      <c r="X424" t="s">
        <v>2904</v>
      </c>
      <c r="Y424" t="s">
        <v>7829</v>
      </c>
      <c r="AA424" t="s">
        <v>145</v>
      </c>
      <c r="AB424" t="s">
        <v>146</v>
      </c>
      <c r="AC424" s="119">
        <v>736449</v>
      </c>
      <c r="AD424">
        <v>736449</v>
      </c>
      <c r="AE424">
        <v>736449</v>
      </c>
      <c r="AF424">
        <v>645240</v>
      </c>
      <c r="AG424">
        <v>89321</v>
      </c>
      <c r="AH424">
        <v>0</v>
      </c>
      <c r="AI424">
        <v>1888</v>
      </c>
      <c r="AJ424">
        <v>0</v>
      </c>
      <c r="AK424">
        <v>0</v>
      </c>
      <c r="AL424">
        <v>0</v>
      </c>
      <c r="AM424">
        <v>0</v>
      </c>
      <c r="AN424" s="32">
        <v>0</v>
      </c>
      <c r="AO424">
        <v>0</v>
      </c>
      <c r="AP424">
        <v>0</v>
      </c>
      <c r="AQ424">
        <v>0</v>
      </c>
      <c r="AR424">
        <v>0</v>
      </c>
      <c r="AS424">
        <v>1</v>
      </c>
      <c r="AT424">
        <v>1980</v>
      </c>
      <c r="AV424">
        <v>2462</v>
      </c>
      <c r="AW424">
        <v>1427</v>
      </c>
      <c r="AX424">
        <v>1.5</v>
      </c>
      <c r="AY424">
        <v>2</v>
      </c>
      <c r="AZ424">
        <v>2</v>
      </c>
      <c r="BS424" t="s">
        <v>9426</v>
      </c>
      <c r="BV424" t="s">
        <v>9427</v>
      </c>
      <c r="BX424" t="s">
        <v>934</v>
      </c>
      <c r="BY424" t="s">
        <v>149</v>
      </c>
      <c r="BZ424" t="s">
        <v>9428</v>
      </c>
      <c r="CB424" s="27">
        <v>37616</v>
      </c>
      <c r="CC424">
        <v>800000</v>
      </c>
      <c r="CD424" t="s">
        <v>210</v>
      </c>
      <c r="CE424" t="s">
        <v>151</v>
      </c>
      <c r="CF424" t="s">
        <v>151</v>
      </c>
      <c r="CG424" t="s">
        <v>9429</v>
      </c>
      <c r="CH424" s="27">
        <v>36917</v>
      </c>
      <c r="CI424">
        <v>752000</v>
      </c>
      <c r="CJ424" t="s">
        <v>210</v>
      </c>
      <c r="CK424" t="s">
        <v>151</v>
      </c>
      <c r="CL424" t="s">
        <v>151</v>
      </c>
      <c r="CM424" t="s">
        <v>9430</v>
      </c>
      <c r="CN424" s="27">
        <v>34243</v>
      </c>
      <c r="CO424">
        <v>327400</v>
      </c>
      <c r="CP424" t="s">
        <v>210</v>
      </c>
      <c r="CQ424" t="s">
        <v>151</v>
      </c>
      <c r="CR424" t="s">
        <v>151</v>
      </c>
      <c r="CS424" t="s">
        <v>9431</v>
      </c>
      <c r="CT424" s="27">
        <v>32295</v>
      </c>
      <c r="CU424">
        <v>232500</v>
      </c>
      <c r="CV424" t="s">
        <v>210</v>
      </c>
      <c r="CW424" t="s">
        <v>151</v>
      </c>
      <c r="CX424" t="s">
        <v>151</v>
      </c>
      <c r="CY424" t="s">
        <v>9432</v>
      </c>
      <c r="CZ424" t="s">
        <v>9433</v>
      </c>
      <c r="DA424" t="s">
        <v>154</v>
      </c>
      <c r="DB424" t="s">
        <v>299</v>
      </c>
      <c r="DE424">
        <v>1</v>
      </c>
      <c r="DF424">
        <v>1979</v>
      </c>
      <c r="DG424" t="s">
        <v>9434</v>
      </c>
      <c r="DH424">
        <v>7</v>
      </c>
      <c r="DI424" s="128" t="s">
        <v>156</v>
      </c>
      <c r="DJ4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4" s="130">
        <f>Table13[[#This Row],[JUST]]*Table13[[#This Row],[Storm Millage]]/1000</f>
        <v>0</v>
      </c>
      <c r="DL4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24" s="136">
        <f>Table13[[#This Row],[JUST]]*Table13[[#This Row],[Recreational Millage]]/1000</f>
        <v>6040.4565965661059</v>
      </c>
      <c r="DN424" s="137">
        <f>Table13[[#This Row],[Recreational Assessment]]+Table13[[#This Row],[Storm Assessment]]</f>
        <v>6040.4565965661059</v>
      </c>
      <c r="DO424" s="145" t="e">
        <f>Methodology!#REF!</f>
        <v>#REF!</v>
      </c>
      <c r="DP424" s="146" t="e">
        <f>(Table13[[#This Row],[JUST]]*Table13[[#This Row],[Ad Valorem Recreational Millage]])/1000</f>
        <v>#REF!</v>
      </c>
    </row>
    <row r="425" spans="1:120" x14ac:dyDescent="0.3">
      <c r="A425">
        <v>927</v>
      </c>
      <c r="B425">
        <v>1</v>
      </c>
      <c r="C425" s="165" t="s">
        <v>10302</v>
      </c>
      <c r="D425" t="s">
        <v>3625</v>
      </c>
      <c r="E425" t="s">
        <v>5862</v>
      </c>
      <c r="F425">
        <v>10004696</v>
      </c>
      <c r="G425" s="32" t="s">
        <v>181</v>
      </c>
      <c r="I425" t="s">
        <v>401</v>
      </c>
      <c r="J425">
        <v>1</v>
      </c>
      <c r="K425">
        <v>0</v>
      </c>
      <c r="L425">
        <v>0</v>
      </c>
      <c r="M425">
        <v>0.11219</v>
      </c>
      <c r="N425" t="s">
        <v>135</v>
      </c>
      <c r="O425" t="s">
        <v>136</v>
      </c>
      <c r="R425" t="s">
        <v>3594</v>
      </c>
      <c r="S425" t="s">
        <v>140</v>
      </c>
      <c r="T425">
        <v>100</v>
      </c>
      <c r="U425" t="s">
        <v>511</v>
      </c>
      <c r="W425" t="s">
        <v>10303</v>
      </c>
      <c r="X425" t="s">
        <v>3373</v>
      </c>
      <c r="Y425" t="s">
        <v>10295</v>
      </c>
      <c r="AA425" t="s">
        <v>145</v>
      </c>
      <c r="AB425" t="s">
        <v>146</v>
      </c>
      <c r="AC425" s="119">
        <v>739673</v>
      </c>
      <c r="AD425">
        <v>739673</v>
      </c>
      <c r="AE425">
        <v>739673</v>
      </c>
      <c r="AF425">
        <v>645240</v>
      </c>
      <c r="AG425">
        <v>89735</v>
      </c>
      <c r="AH425">
        <v>0</v>
      </c>
      <c r="AI425">
        <v>4698</v>
      </c>
      <c r="AJ425">
        <v>0</v>
      </c>
      <c r="AK425">
        <v>0</v>
      </c>
      <c r="AL425">
        <v>0</v>
      </c>
      <c r="AM425">
        <v>0</v>
      </c>
      <c r="AN425" s="32">
        <v>0</v>
      </c>
      <c r="AO425">
        <v>0</v>
      </c>
      <c r="AP425">
        <v>0</v>
      </c>
      <c r="AQ425">
        <v>0</v>
      </c>
      <c r="AR425">
        <v>0</v>
      </c>
      <c r="AS425">
        <v>1</v>
      </c>
      <c r="AT425">
        <v>1979</v>
      </c>
      <c r="AV425">
        <v>1960</v>
      </c>
      <c r="AW425">
        <v>1551</v>
      </c>
      <c r="AX425">
        <v>2</v>
      </c>
      <c r="AY425">
        <v>2</v>
      </c>
      <c r="AZ425">
        <v>2.5</v>
      </c>
      <c r="BS425" t="s">
        <v>10304</v>
      </c>
      <c r="BT425" t="s">
        <v>10305</v>
      </c>
      <c r="BV425" t="s">
        <v>10306</v>
      </c>
      <c r="BX425" t="s">
        <v>5003</v>
      </c>
      <c r="BY425" t="s">
        <v>278</v>
      </c>
      <c r="BZ425" t="s">
        <v>5004</v>
      </c>
      <c r="CB425" s="27">
        <v>38758</v>
      </c>
      <c r="CC425">
        <v>800000</v>
      </c>
      <c r="CD425" t="s">
        <v>210</v>
      </c>
      <c r="CE425" t="s">
        <v>151</v>
      </c>
      <c r="CF425" t="s">
        <v>151</v>
      </c>
      <c r="CG425" t="s">
        <v>10307</v>
      </c>
      <c r="CH425" s="27">
        <v>29190</v>
      </c>
      <c r="CI425">
        <v>121000</v>
      </c>
      <c r="CJ425" t="s">
        <v>210</v>
      </c>
      <c r="CK425" t="s">
        <v>151</v>
      </c>
      <c r="CL425" t="s">
        <v>151</v>
      </c>
      <c r="CM425" t="s">
        <v>10308</v>
      </c>
      <c r="CZ425" t="s">
        <v>10309</v>
      </c>
      <c r="DA425" t="s">
        <v>154</v>
      </c>
      <c r="DB425" t="s">
        <v>299</v>
      </c>
      <c r="DE425">
        <v>1</v>
      </c>
      <c r="DF425">
        <v>1979</v>
      </c>
      <c r="DG425" t="s">
        <v>10310</v>
      </c>
      <c r="DH425">
        <v>7</v>
      </c>
      <c r="DI425" s="128" t="s">
        <v>156</v>
      </c>
      <c r="DJ4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5" s="130">
        <f>Table13[[#This Row],[JUST]]*Table13[[#This Row],[Storm Millage]]/1000</f>
        <v>0</v>
      </c>
      <c r="DL4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25" s="136">
        <f>Table13[[#This Row],[JUST]]*Table13[[#This Row],[Recreational Millage]]/1000</f>
        <v>6066.9002906539918</v>
      </c>
      <c r="DN425" s="137">
        <f>Table13[[#This Row],[Recreational Assessment]]+Table13[[#This Row],[Storm Assessment]]</f>
        <v>6066.9002906539918</v>
      </c>
      <c r="DO425" s="145" t="e">
        <f>Methodology!#REF!</f>
        <v>#REF!</v>
      </c>
      <c r="DP425" s="146" t="e">
        <f>(Table13[[#This Row],[JUST]]*Table13[[#This Row],[Ad Valorem Recreational Millage]])/1000</f>
        <v>#REF!</v>
      </c>
    </row>
    <row r="426" spans="1:120" x14ac:dyDescent="0.3">
      <c r="A426">
        <v>885</v>
      </c>
      <c r="B426">
        <v>1</v>
      </c>
      <c r="C426" s="165" t="s">
        <v>5427</v>
      </c>
      <c r="D426" t="s">
        <v>5411</v>
      </c>
      <c r="E426" t="s">
        <v>204</v>
      </c>
      <c r="F426">
        <v>10004202</v>
      </c>
      <c r="G426" s="32" t="s">
        <v>553</v>
      </c>
      <c r="I426" t="s">
        <v>226</v>
      </c>
      <c r="J426">
        <v>1</v>
      </c>
      <c r="K426">
        <v>0</v>
      </c>
      <c r="L426">
        <v>0</v>
      </c>
      <c r="M426">
        <v>0.16900000000000001</v>
      </c>
      <c r="N426" t="s">
        <v>135</v>
      </c>
      <c r="O426" t="s">
        <v>136</v>
      </c>
      <c r="R426" t="s">
        <v>286</v>
      </c>
      <c r="S426" t="s">
        <v>140</v>
      </c>
      <c r="T426">
        <v>0</v>
      </c>
      <c r="U426" t="s">
        <v>554</v>
      </c>
      <c r="W426" t="s">
        <v>5428</v>
      </c>
      <c r="X426" t="s">
        <v>5429</v>
      </c>
      <c r="Y426" t="s">
        <v>5181</v>
      </c>
      <c r="AA426" t="s">
        <v>145</v>
      </c>
      <c r="AB426" t="s">
        <v>146</v>
      </c>
      <c r="AC426" s="119">
        <v>743000</v>
      </c>
      <c r="AD426">
        <v>743000</v>
      </c>
      <c r="AE426">
        <v>743000</v>
      </c>
      <c r="AF426">
        <v>743000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 s="32">
        <v>0</v>
      </c>
      <c r="AO426">
        <v>0</v>
      </c>
      <c r="AP426">
        <v>0</v>
      </c>
      <c r="AQ426">
        <v>0</v>
      </c>
      <c r="AR426">
        <v>0</v>
      </c>
      <c r="BS426" t="s">
        <v>5430</v>
      </c>
      <c r="BV426" t="s">
        <v>5431</v>
      </c>
      <c r="BX426" t="s">
        <v>2580</v>
      </c>
      <c r="BY426" t="s">
        <v>194</v>
      </c>
      <c r="BZ426" t="s">
        <v>2581</v>
      </c>
      <c r="CZ426" t="s">
        <v>5432</v>
      </c>
      <c r="DA426" t="s">
        <v>154</v>
      </c>
      <c r="DE426">
        <v>0</v>
      </c>
      <c r="DF426">
        <v>1900</v>
      </c>
      <c r="DG426" t="s">
        <v>5433</v>
      </c>
      <c r="DH426">
        <v>7</v>
      </c>
      <c r="DI426" s="128" t="s">
        <v>156</v>
      </c>
      <c r="DJ4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6" s="130">
        <f>Table13[[#This Row],[JUST]]*Table13[[#This Row],[Storm Millage]]/1000</f>
        <v>0</v>
      </c>
      <c r="DL4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26" s="136">
        <f>Table13[[#This Row],[JUST]]*Table13[[#This Row],[Recreational Millage]]/1000</f>
        <v>6094.1888049934441</v>
      </c>
      <c r="DN426" s="137">
        <f>Table13[[#This Row],[Recreational Assessment]]+Table13[[#This Row],[Storm Assessment]]</f>
        <v>6094.1888049934441</v>
      </c>
      <c r="DO426" s="145" t="e">
        <f>Methodology!#REF!</f>
        <v>#REF!</v>
      </c>
      <c r="DP426" s="146" t="e">
        <f>(Table13[[#This Row],[JUST]]*Table13[[#This Row],[Ad Valorem Recreational Millage]])/1000</f>
        <v>#REF!</v>
      </c>
    </row>
    <row r="427" spans="1:120" x14ac:dyDescent="0.3">
      <c r="A427">
        <v>1090</v>
      </c>
      <c r="B427">
        <v>1</v>
      </c>
      <c r="C427" s="165" t="s">
        <v>9413</v>
      </c>
      <c r="D427" t="s">
        <v>3484</v>
      </c>
      <c r="E427" t="s">
        <v>1077</v>
      </c>
      <c r="F427">
        <v>10004681</v>
      </c>
      <c r="G427" s="32" t="s">
        <v>181</v>
      </c>
      <c r="I427" t="s">
        <v>401</v>
      </c>
      <c r="J427">
        <v>1</v>
      </c>
      <c r="K427">
        <v>0</v>
      </c>
      <c r="L427">
        <v>0</v>
      </c>
      <c r="M427">
        <v>8.5000000000000006E-2</v>
      </c>
      <c r="N427" t="s">
        <v>135</v>
      </c>
      <c r="O427" t="s">
        <v>136</v>
      </c>
      <c r="R427" t="s">
        <v>3594</v>
      </c>
      <c r="S427" t="s">
        <v>140</v>
      </c>
      <c r="T427">
        <v>100</v>
      </c>
      <c r="U427" t="s">
        <v>511</v>
      </c>
      <c r="W427" t="s">
        <v>9414</v>
      </c>
      <c r="X427" t="s">
        <v>2622</v>
      </c>
      <c r="Y427" t="s">
        <v>7829</v>
      </c>
      <c r="AA427" t="s">
        <v>145</v>
      </c>
      <c r="AB427" t="s">
        <v>146</v>
      </c>
      <c r="AC427" s="119">
        <v>743712</v>
      </c>
      <c r="AD427">
        <v>743712</v>
      </c>
      <c r="AE427">
        <v>743712</v>
      </c>
      <c r="AF427">
        <v>645240</v>
      </c>
      <c r="AG427">
        <v>93601</v>
      </c>
      <c r="AH427">
        <v>0</v>
      </c>
      <c r="AI427">
        <v>4871</v>
      </c>
      <c r="AJ427">
        <v>0</v>
      </c>
      <c r="AK427">
        <v>0</v>
      </c>
      <c r="AL427">
        <v>0</v>
      </c>
      <c r="AM427">
        <v>0</v>
      </c>
      <c r="AN427" s="32">
        <v>0</v>
      </c>
      <c r="AO427">
        <v>0</v>
      </c>
      <c r="AP427">
        <v>0</v>
      </c>
      <c r="AQ427">
        <v>0</v>
      </c>
      <c r="AR427">
        <v>0</v>
      </c>
      <c r="AS427">
        <v>1</v>
      </c>
      <c r="AT427">
        <v>1979</v>
      </c>
      <c r="AV427">
        <v>2560</v>
      </c>
      <c r="AW427">
        <v>1440</v>
      </c>
      <c r="AX427">
        <v>2</v>
      </c>
      <c r="AY427">
        <v>2</v>
      </c>
      <c r="AZ427">
        <v>2.5</v>
      </c>
      <c r="BB427" t="s">
        <v>233</v>
      </c>
      <c r="BS427" t="s">
        <v>9415</v>
      </c>
      <c r="BT427" t="s">
        <v>9416</v>
      </c>
      <c r="BU427" t="s">
        <v>9417</v>
      </c>
      <c r="BV427" t="s">
        <v>9418</v>
      </c>
      <c r="BX427" t="s">
        <v>2280</v>
      </c>
      <c r="BY427" t="s">
        <v>331</v>
      </c>
      <c r="BZ427" t="s">
        <v>9419</v>
      </c>
      <c r="CB427" s="27">
        <v>36237</v>
      </c>
      <c r="CC427">
        <v>395000</v>
      </c>
      <c r="CD427" t="s">
        <v>210</v>
      </c>
      <c r="CE427" t="s">
        <v>151</v>
      </c>
      <c r="CF427" t="s">
        <v>151</v>
      </c>
      <c r="CG427" t="s">
        <v>9420</v>
      </c>
      <c r="CH427" s="27">
        <v>34425</v>
      </c>
      <c r="CI427">
        <v>323000</v>
      </c>
      <c r="CJ427" t="s">
        <v>210</v>
      </c>
      <c r="CK427" t="s">
        <v>151</v>
      </c>
      <c r="CL427" t="s">
        <v>151</v>
      </c>
      <c r="CM427" t="s">
        <v>9421</v>
      </c>
      <c r="CZ427" t="s">
        <v>9422</v>
      </c>
      <c r="DA427" t="s">
        <v>154</v>
      </c>
      <c r="DB427" t="s">
        <v>299</v>
      </c>
      <c r="DE427">
        <v>1</v>
      </c>
      <c r="DF427">
        <v>1979</v>
      </c>
      <c r="DG427" t="s">
        <v>9423</v>
      </c>
      <c r="DH427">
        <v>7</v>
      </c>
      <c r="DI427" s="128" t="s">
        <v>156</v>
      </c>
      <c r="DJ4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7" s="130">
        <f>Table13[[#This Row],[JUST]]*Table13[[#This Row],[Storm Millage]]/1000</f>
        <v>0</v>
      </c>
      <c r="DL4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27" s="136">
        <f>Table13[[#This Row],[JUST]]*Table13[[#This Row],[Recreational Millage]]/1000</f>
        <v>6100.0287275091305</v>
      </c>
      <c r="DN427" s="137">
        <f>Table13[[#This Row],[Recreational Assessment]]+Table13[[#This Row],[Storm Assessment]]</f>
        <v>6100.0287275091305</v>
      </c>
      <c r="DO427" s="145" t="e">
        <f>Methodology!#REF!</f>
        <v>#REF!</v>
      </c>
      <c r="DP427" s="146" t="e">
        <f>(Table13[[#This Row],[JUST]]*Table13[[#This Row],[Ad Valorem Recreational Millage]])/1000</f>
        <v>#REF!</v>
      </c>
    </row>
    <row r="428" spans="1:120" x14ac:dyDescent="0.3">
      <c r="A428">
        <v>569</v>
      </c>
      <c r="B428">
        <v>1</v>
      </c>
      <c r="C428" s="165" t="s">
        <v>6782</v>
      </c>
      <c r="D428" t="s">
        <v>216</v>
      </c>
      <c r="E428" t="s">
        <v>6783</v>
      </c>
      <c r="F428">
        <v>10004110</v>
      </c>
      <c r="G428" s="32" t="s">
        <v>196</v>
      </c>
      <c r="H428" t="s">
        <v>299</v>
      </c>
      <c r="I428" t="s">
        <v>778</v>
      </c>
      <c r="J428">
        <v>0</v>
      </c>
      <c r="K428">
        <v>0</v>
      </c>
      <c r="L428">
        <v>0</v>
      </c>
      <c r="M428">
        <v>0.22883000000000001</v>
      </c>
      <c r="N428" t="s">
        <v>135</v>
      </c>
      <c r="O428" t="s">
        <v>136</v>
      </c>
      <c r="P428" t="s">
        <v>137</v>
      </c>
      <c r="Q428" t="s">
        <v>138</v>
      </c>
      <c r="S428" t="s">
        <v>140</v>
      </c>
      <c r="V428" t="s">
        <v>205</v>
      </c>
      <c r="W428" t="s">
        <v>6784</v>
      </c>
      <c r="X428" t="s">
        <v>6783</v>
      </c>
      <c r="Y428" t="s">
        <v>232</v>
      </c>
      <c r="AA428" t="s">
        <v>145</v>
      </c>
      <c r="AB428" t="s">
        <v>146</v>
      </c>
      <c r="AC428" s="30">
        <v>1438158</v>
      </c>
      <c r="AD428">
        <v>1415063</v>
      </c>
      <c r="AE428">
        <v>1365063</v>
      </c>
      <c r="AF428">
        <v>0</v>
      </c>
      <c r="AG428">
        <v>1438158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50000</v>
      </c>
      <c r="AO428">
        <v>0</v>
      </c>
      <c r="AP428">
        <v>0</v>
      </c>
      <c r="AQ428">
        <v>0</v>
      </c>
      <c r="AR428">
        <v>0</v>
      </c>
      <c r="AS428">
        <v>1</v>
      </c>
      <c r="AT428">
        <v>1994</v>
      </c>
      <c r="AV428">
        <v>1489</v>
      </c>
      <c r="AW428">
        <v>1489</v>
      </c>
      <c r="AX428">
        <v>2</v>
      </c>
      <c r="AY428">
        <v>3</v>
      </c>
      <c r="AZ428">
        <v>3</v>
      </c>
      <c r="BS428" t="s">
        <v>6785</v>
      </c>
      <c r="BT428" t="s">
        <v>6786</v>
      </c>
      <c r="BV428" t="s">
        <v>6784</v>
      </c>
      <c r="BX428" t="s">
        <v>145</v>
      </c>
      <c r="BY428" t="s">
        <v>149</v>
      </c>
      <c r="BZ428" t="s">
        <v>146</v>
      </c>
      <c r="CB428" s="27">
        <v>34274</v>
      </c>
      <c r="CC428">
        <v>650000</v>
      </c>
      <c r="CD428" t="s">
        <v>210</v>
      </c>
      <c r="CE428" t="s">
        <v>151</v>
      </c>
      <c r="CF428" t="s">
        <v>151</v>
      </c>
      <c r="CG428" t="s">
        <v>6787</v>
      </c>
      <c r="CZ428" t="s">
        <v>6788</v>
      </c>
      <c r="DA428" t="s">
        <v>154</v>
      </c>
      <c r="DB428" t="s">
        <v>242</v>
      </c>
      <c r="DE428">
        <v>1</v>
      </c>
      <c r="DF428">
        <v>1994</v>
      </c>
      <c r="DG428" t="s">
        <v>6789</v>
      </c>
      <c r="DH428">
        <v>7</v>
      </c>
      <c r="DI428" s="128" t="s">
        <v>156</v>
      </c>
      <c r="DJ4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8" s="130">
        <f>Table13[[#This Row],[JUST]]*Table13[[#This Row],[Storm Millage]]/1000</f>
        <v>0</v>
      </c>
      <c r="DL4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28" s="136">
        <f>Table13[[#This Row],[JUST]]*Table13[[#This Row],[Recreational Millage]]/1000</f>
        <v>6112.8295840438577</v>
      </c>
      <c r="DN428" s="137">
        <f>Table13[[#This Row],[Recreational Assessment]]+Table13[[#This Row],[Storm Assessment]]</f>
        <v>6112.8295840438577</v>
      </c>
      <c r="DO428" s="145" t="e">
        <f>Methodology!#REF!</f>
        <v>#REF!</v>
      </c>
      <c r="DP428" s="146" t="e">
        <f>(Table13[[#This Row],[JUST]]*Table13[[#This Row],[Ad Valorem Recreational Millage]])/1000</f>
        <v>#REF!</v>
      </c>
    </row>
    <row r="429" spans="1:120" x14ac:dyDescent="0.3">
      <c r="A429">
        <v>805</v>
      </c>
      <c r="B429">
        <v>1</v>
      </c>
      <c r="C429" s="165" t="s">
        <v>6209</v>
      </c>
      <c r="D429" t="s">
        <v>4750</v>
      </c>
      <c r="E429" t="s">
        <v>170</v>
      </c>
      <c r="F429">
        <v>10004796</v>
      </c>
      <c r="G429" s="32" t="s">
        <v>181</v>
      </c>
      <c r="I429" t="s">
        <v>226</v>
      </c>
      <c r="J429">
        <v>1</v>
      </c>
      <c r="K429">
        <v>0</v>
      </c>
      <c r="L429">
        <v>0</v>
      </c>
      <c r="M429">
        <v>0.22</v>
      </c>
      <c r="N429" t="s">
        <v>135</v>
      </c>
      <c r="O429" t="s">
        <v>136</v>
      </c>
      <c r="R429" t="s">
        <v>139</v>
      </c>
      <c r="S429" t="s">
        <v>140</v>
      </c>
      <c r="T429">
        <v>100</v>
      </c>
      <c r="U429" t="s">
        <v>511</v>
      </c>
      <c r="W429" t="s">
        <v>6210</v>
      </c>
      <c r="X429" t="s">
        <v>6211</v>
      </c>
      <c r="Y429" t="s">
        <v>144</v>
      </c>
      <c r="AA429" t="s">
        <v>145</v>
      </c>
      <c r="AB429" t="s">
        <v>146</v>
      </c>
      <c r="AC429" s="30">
        <v>1439773</v>
      </c>
      <c r="AD429">
        <v>1353521</v>
      </c>
      <c r="AE429">
        <v>1303521</v>
      </c>
      <c r="AF429">
        <v>1008800</v>
      </c>
      <c r="AG429">
        <v>405960</v>
      </c>
      <c r="AH429">
        <v>2277</v>
      </c>
      <c r="AI429">
        <v>22736</v>
      </c>
      <c r="AJ429">
        <v>0</v>
      </c>
      <c r="AK429">
        <v>0</v>
      </c>
      <c r="AL429">
        <v>0</v>
      </c>
      <c r="AM429">
        <v>0</v>
      </c>
      <c r="AN429">
        <v>50000</v>
      </c>
      <c r="AO429">
        <v>0</v>
      </c>
      <c r="AP429">
        <v>0</v>
      </c>
      <c r="AQ429">
        <v>0</v>
      </c>
      <c r="AR429">
        <v>0</v>
      </c>
      <c r="AS429">
        <v>1</v>
      </c>
      <c r="AT429">
        <v>1999</v>
      </c>
      <c r="AV429">
        <v>6889</v>
      </c>
      <c r="AW429">
        <v>2636</v>
      </c>
      <c r="AX429">
        <v>2</v>
      </c>
      <c r="AY429">
        <v>4</v>
      </c>
      <c r="AZ429">
        <v>4</v>
      </c>
      <c r="BA429" t="s">
        <v>233</v>
      </c>
      <c r="BB429" t="s">
        <v>233</v>
      </c>
      <c r="BC429" t="s">
        <v>233</v>
      </c>
      <c r="BS429" t="s">
        <v>6212</v>
      </c>
      <c r="BT429" t="s">
        <v>6213</v>
      </c>
      <c r="BV429" t="s">
        <v>6214</v>
      </c>
      <c r="BX429" t="s">
        <v>145</v>
      </c>
      <c r="BY429" t="s">
        <v>149</v>
      </c>
      <c r="BZ429" t="s">
        <v>146</v>
      </c>
      <c r="CB429" s="27">
        <v>37747</v>
      </c>
      <c r="CC429">
        <v>1700000</v>
      </c>
      <c r="CD429" t="s">
        <v>210</v>
      </c>
      <c r="CE429" t="s">
        <v>151</v>
      </c>
      <c r="CF429" t="s">
        <v>151</v>
      </c>
      <c r="CG429" t="s">
        <v>6215</v>
      </c>
      <c r="CH429" s="27">
        <v>36483</v>
      </c>
      <c r="CI429">
        <v>680000</v>
      </c>
      <c r="CJ429" t="s">
        <v>210</v>
      </c>
      <c r="CK429" t="s">
        <v>151</v>
      </c>
      <c r="CL429" t="s">
        <v>151</v>
      </c>
      <c r="CM429" t="s">
        <v>6216</v>
      </c>
      <c r="CN429" s="27">
        <v>36172</v>
      </c>
      <c r="CO429">
        <v>900000</v>
      </c>
      <c r="CP429" t="s">
        <v>150</v>
      </c>
      <c r="CQ429" t="s">
        <v>208</v>
      </c>
      <c r="CR429" t="s">
        <v>208</v>
      </c>
      <c r="CS429" t="s">
        <v>6190</v>
      </c>
      <c r="CT429" s="27">
        <v>35852</v>
      </c>
      <c r="CU429">
        <v>1215000</v>
      </c>
      <c r="CV429" t="s">
        <v>150</v>
      </c>
      <c r="CW429" t="s">
        <v>208</v>
      </c>
      <c r="CX429" t="s">
        <v>208</v>
      </c>
      <c r="CY429" t="s">
        <v>6217</v>
      </c>
      <c r="CZ429" t="s">
        <v>6218</v>
      </c>
      <c r="DA429" t="s">
        <v>154</v>
      </c>
      <c r="DB429" t="s">
        <v>299</v>
      </c>
      <c r="DE429">
        <v>1</v>
      </c>
      <c r="DF429">
        <v>1900</v>
      </c>
      <c r="DG429" t="s">
        <v>6219</v>
      </c>
      <c r="DH429">
        <v>7</v>
      </c>
      <c r="DI429" s="128" t="s">
        <v>156</v>
      </c>
      <c r="DJ4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29" s="130">
        <f>Table13[[#This Row],[JUST]]*Table13[[#This Row],[Storm Millage]]/1000</f>
        <v>0</v>
      </c>
      <c r="DL4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29" s="136">
        <f>Table13[[#This Row],[JUST]]*Table13[[#This Row],[Recreational Millage]]/1000</f>
        <v>6119.6940730487031</v>
      </c>
      <c r="DN429" s="137">
        <f>Table13[[#This Row],[Recreational Assessment]]+Table13[[#This Row],[Storm Assessment]]</f>
        <v>6119.6940730487031</v>
      </c>
      <c r="DO429" s="145" t="e">
        <f>Methodology!#REF!</f>
        <v>#REF!</v>
      </c>
      <c r="DP429" s="146" t="e">
        <f>(Table13[[#This Row],[JUST]]*Table13[[#This Row],[Ad Valorem Recreational Millage]])/1000</f>
        <v>#REF!</v>
      </c>
    </row>
    <row r="430" spans="1:120" x14ac:dyDescent="0.3">
      <c r="A430">
        <v>905</v>
      </c>
      <c r="B430">
        <v>1</v>
      </c>
      <c r="C430" s="165" t="s">
        <v>7827</v>
      </c>
      <c r="D430" t="s">
        <v>3484</v>
      </c>
      <c r="E430" t="s">
        <v>314</v>
      </c>
      <c r="F430">
        <v>10004672</v>
      </c>
      <c r="G430" s="32" t="s">
        <v>181</v>
      </c>
      <c r="I430" t="s">
        <v>401</v>
      </c>
      <c r="J430">
        <v>1</v>
      </c>
      <c r="K430">
        <v>0</v>
      </c>
      <c r="L430">
        <v>0</v>
      </c>
      <c r="M430">
        <v>0.14199999999999999</v>
      </c>
      <c r="N430" t="s">
        <v>135</v>
      </c>
      <c r="O430" t="s">
        <v>136</v>
      </c>
      <c r="R430" t="s">
        <v>3594</v>
      </c>
      <c r="S430" t="s">
        <v>140</v>
      </c>
      <c r="T430">
        <v>100</v>
      </c>
      <c r="U430" t="s">
        <v>511</v>
      </c>
      <c r="W430" t="s">
        <v>7828</v>
      </c>
      <c r="X430" t="s">
        <v>178</v>
      </c>
      <c r="Y430" t="s">
        <v>7829</v>
      </c>
      <c r="AA430" t="s">
        <v>145</v>
      </c>
      <c r="AB430" t="s">
        <v>146</v>
      </c>
      <c r="AC430" s="119">
        <v>746123</v>
      </c>
      <c r="AD430">
        <v>746123</v>
      </c>
      <c r="AE430">
        <v>746123</v>
      </c>
      <c r="AF430">
        <v>645240</v>
      </c>
      <c r="AG430">
        <v>98900</v>
      </c>
      <c r="AH430">
        <v>0</v>
      </c>
      <c r="AI430">
        <v>1983</v>
      </c>
      <c r="AJ430">
        <v>0</v>
      </c>
      <c r="AK430">
        <v>0</v>
      </c>
      <c r="AL430">
        <v>0</v>
      </c>
      <c r="AM430">
        <v>0</v>
      </c>
      <c r="AN430" s="32">
        <v>0</v>
      </c>
      <c r="AO430">
        <v>0</v>
      </c>
      <c r="AP430">
        <v>0</v>
      </c>
      <c r="AQ430">
        <v>0</v>
      </c>
      <c r="AR430">
        <v>0</v>
      </c>
      <c r="AS430">
        <v>1</v>
      </c>
      <c r="AT430">
        <v>1979</v>
      </c>
      <c r="AV430">
        <v>2652</v>
      </c>
      <c r="AW430">
        <v>1572</v>
      </c>
      <c r="AX430">
        <v>2</v>
      </c>
      <c r="AY430">
        <v>3</v>
      </c>
      <c r="AZ430">
        <v>2</v>
      </c>
      <c r="BS430" t="s">
        <v>7830</v>
      </c>
      <c r="BV430" t="s">
        <v>7831</v>
      </c>
      <c r="BX430" t="s">
        <v>7832</v>
      </c>
      <c r="BY430" t="s">
        <v>873</v>
      </c>
      <c r="BZ430" t="s">
        <v>7833</v>
      </c>
      <c r="CB430" s="27">
        <v>40912</v>
      </c>
      <c r="CC430">
        <v>660000</v>
      </c>
      <c r="CD430" t="s">
        <v>210</v>
      </c>
      <c r="CE430" t="s">
        <v>181</v>
      </c>
      <c r="CF430" t="s">
        <v>181</v>
      </c>
      <c r="CG430" t="s">
        <v>7834</v>
      </c>
      <c r="CH430" s="27">
        <v>28611</v>
      </c>
      <c r="CI430">
        <v>115900</v>
      </c>
      <c r="CJ430" t="s">
        <v>150</v>
      </c>
      <c r="CK430" t="s">
        <v>151</v>
      </c>
      <c r="CL430" t="s">
        <v>151</v>
      </c>
      <c r="CM430" t="s">
        <v>7835</v>
      </c>
      <c r="CZ430" t="s">
        <v>7836</v>
      </c>
      <c r="DA430" t="s">
        <v>154</v>
      </c>
      <c r="DB430" t="s">
        <v>299</v>
      </c>
      <c r="DE430">
        <v>1</v>
      </c>
      <c r="DF430">
        <v>1978</v>
      </c>
      <c r="DG430" t="s">
        <v>7837</v>
      </c>
      <c r="DH430">
        <v>7</v>
      </c>
      <c r="DI430" s="128" t="s">
        <v>156</v>
      </c>
      <c r="DJ4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0" s="130">
        <f>Table13[[#This Row],[JUST]]*Table13[[#This Row],[Storm Millage]]/1000</f>
        <v>0</v>
      </c>
      <c r="DL4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30" s="136">
        <f>Table13[[#This Row],[JUST]]*Table13[[#This Row],[Recreational Millage]]/1000</f>
        <v>6119.8040831064918</v>
      </c>
      <c r="DN430" s="137">
        <f>Table13[[#This Row],[Recreational Assessment]]+Table13[[#This Row],[Storm Assessment]]</f>
        <v>6119.8040831064918</v>
      </c>
      <c r="DO430" s="145" t="e">
        <f>Methodology!#REF!</f>
        <v>#REF!</v>
      </c>
      <c r="DP430" s="146" t="e">
        <f>(Table13[[#This Row],[JUST]]*Table13[[#This Row],[Ad Valorem Recreational Millage]])/1000</f>
        <v>#REF!</v>
      </c>
    </row>
    <row r="431" spans="1:120" x14ac:dyDescent="0.3">
      <c r="A431">
        <v>912</v>
      </c>
      <c r="B431">
        <v>1</v>
      </c>
      <c r="C431" s="165" t="s">
        <v>7437</v>
      </c>
      <c r="D431" t="s">
        <v>3573</v>
      </c>
      <c r="E431" t="s">
        <v>271</v>
      </c>
      <c r="F431">
        <v>10585099</v>
      </c>
      <c r="G431" s="32" t="s">
        <v>181</v>
      </c>
      <c r="I431" t="s">
        <v>226</v>
      </c>
      <c r="J431">
        <v>1</v>
      </c>
      <c r="K431">
        <v>0</v>
      </c>
      <c r="L431">
        <v>0</v>
      </c>
      <c r="M431">
        <v>0.1865</v>
      </c>
      <c r="N431" t="s">
        <v>135</v>
      </c>
      <c r="O431" t="s">
        <v>136</v>
      </c>
      <c r="R431" t="s">
        <v>286</v>
      </c>
      <c r="S431" t="s">
        <v>140</v>
      </c>
      <c r="T431">
        <v>100</v>
      </c>
      <c r="U431" t="s">
        <v>511</v>
      </c>
      <c r="W431" t="s">
        <v>7438</v>
      </c>
      <c r="X431" t="s">
        <v>7439</v>
      </c>
      <c r="Y431" t="s">
        <v>3512</v>
      </c>
      <c r="AA431" t="s">
        <v>145</v>
      </c>
      <c r="AB431" t="s">
        <v>146</v>
      </c>
      <c r="AC431" s="119">
        <v>746128</v>
      </c>
      <c r="AD431">
        <v>746128</v>
      </c>
      <c r="AE431">
        <v>746128</v>
      </c>
      <c r="AF431">
        <v>532100</v>
      </c>
      <c r="AG431">
        <v>214028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 s="32">
        <v>0</v>
      </c>
      <c r="AO431">
        <v>0</v>
      </c>
      <c r="AP431">
        <v>0</v>
      </c>
      <c r="AQ431">
        <v>0</v>
      </c>
      <c r="AR431">
        <v>0</v>
      </c>
      <c r="AS431">
        <v>1</v>
      </c>
      <c r="AT431">
        <v>1988</v>
      </c>
      <c r="AV431">
        <v>3681</v>
      </c>
      <c r="AW431">
        <v>1682</v>
      </c>
      <c r="AX431">
        <v>1</v>
      </c>
      <c r="AY431">
        <v>2</v>
      </c>
      <c r="AZ431">
        <v>2</v>
      </c>
      <c r="BA431" t="s">
        <v>233</v>
      </c>
      <c r="BB431" t="s">
        <v>233</v>
      </c>
      <c r="BS431" t="s">
        <v>3551</v>
      </c>
      <c r="BV431" t="s">
        <v>3552</v>
      </c>
      <c r="BX431" t="s">
        <v>3553</v>
      </c>
      <c r="BY431" t="s">
        <v>331</v>
      </c>
      <c r="BZ431" t="s">
        <v>3554</v>
      </c>
      <c r="CZ431" t="s">
        <v>7440</v>
      </c>
      <c r="DA431" t="s">
        <v>154</v>
      </c>
      <c r="DB431" t="s">
        <v>299</v>
      </c>
      <c r="DE431">
        <v>1</v>
      </c>
      <c r="DF431">
        <v>2018</v>
      </c>
      <c r="DG431" t="s">
        <v>7441</v>
      </c>
      <c r="DH431">
        <v>7</v>
      </c>
      <c r="DI431" s="128" t="s">
        <v>156</v>
      </c>
      <c r="DJ4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1" s="130">
        <f>Table13[[#This Row],[JUST]]*Table13[[#This Row],[Storm Millage]]/1000</f>
        <v>0</v>
      </c>
      <c r="DL4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31" s="136">
        <f>Table13[[#This Row],[JUST]]*Table13[[#This Row],[Recreational Millage]]/1000</f>
        <v>6119.8450937983152</v>
      </c>
      <c r="DN431" s="137">
        <f>Table13[[#This Row],[Recreational Assessment]]+Table13[[#This Row],[Storm Assessment]]</f>
        <v>6119.8450937983152</v>
      </c>
      <c r="DO431" s="145" t="e">
        <f>Methodology!#REF!</f>
        <v>#REF!</v>
      </c>
      <c r="DP431" s="146" t="e">
        <f>(Table13[[#This Row],[JUST]]*Table13[[#This Row],[Ad Valorem Recreational Millage]])/1000</f>
        <v>#REF!</v>
      </c>
    </row>
    <row r="432" spans="1:120" x14ac:dyDescent="0.3">
      <c r="A432">
        <v>976</v>
      </c>
      <c r="B432">
        <v>1</v>
      </c>
      <c r="C432" s="165" t="s">
        <v>9090</v>
      </c>
      <c r="D432" t="s">
        <v>4645</v>
      </c>
      <c r="E432" t="s">
        <v>132</v>
      </c>
      <c r="F432">
        <v>10004940</v>
      </c>
      <c r="G432" s="32" t="s">
        <v>553</v>
      </c>
      <c r="I432" t="s">
        <v>226</v>
      </c>
      <c r="J432">
        <v>1</v>
      </c>
      <c r="K432">
        <v>0</v>
      </c>
      <c r="L432">
        <v>0</v>
      </c>
      <c r="M432">
        <v>0.45234000000000002</v>
      </c>
      <c r="N432" t="s">
        <v>135</v>
      </c>
      <c r="O432" t="s">
        <v>136</v>
      </c>
      <c r="R432" t="s">
        <v>3669</v>
      </c>
      <c r="S432" t="s">
        <v>140</v>
      </c>
      <c r="T432">
        <v>0</v>
      </c>
      <c r="U432" t="s">
        <v>554</v>
      </c>
      <c r="V432" t="s">
        <v>205</v>
      </c>
      <c r="W432" t="s">
        <v>9091</v>
      </c>
      <c r="X432" t="s">
        <v>9092</v>
      </c>
      <c r="Y432" t="s">
        <v>189</v>
      </c>
      <c r="AA432" t="s">
        <v>145</v>
      </c>
      <c r="AB432" t="s">
        <v>146</v>
      </c>
      <c r="AC432" s="119">
        <v>746708</v>
      </c>
      <c r="AD432">
        <v>746708</v>
      </c>
      <c r="AE432">
        <v>746708</v>
      </c>
      <c r="AF432">
        <v>732000</v>
      </c>
      <c r="AG432">
        <v>0</v>
      </c>
      <c r="AH432">
        <v>14708</v>
      </c>
      <c r="AI432">
        <v>0</v>
      </c>
      <c r="AJ432">
        <v>0</v>
      </c>
      <c r="AK432">
        <v>0</v>
      </c>
      <c r="AL432">
        <v>0</v>
      </c>
      <c r="AM432">
        <v>0</v>
      </c>
      <c r="AN432" s="32">
        <v>0</v>
      </c>
      <c r="AO432">
        <v>0</v>
      </c>
      <c r="AP432">
        <v>0</v>
      </c>
      <c r="AQ432">
        <v>0</v>
      </c>
      <c r="AR432">
        <v>0</v>
      </c>
      <c r="BS432" t="s">
        <v>4840</v>
      </c>
      <c r="BT432" t="s">
        <v>4841</v>
      </c>
      <c r="BV432" t="s">
        <v>4842</v>
      </c>
      <c r="BX432" t="s">
        <v>2481</v>
      </c>
      <c r="BY432" t="s">
        <v>2482</v>
      </c>
      <c r="BZ432" t="s">
        <v>4843</v>
      </c>
      <c r="CB432" s="27">
        <v>43643</v>
      </c>
      <c r="CC432">
        <v>5650000</v>
      </c>
      <c r="CD432" t="s">
        <v>150</v>
      </c>
      <c r="CE432" t="s">
        <v>1269</v>
      </c>
      <c r="CF432" t="s">
        <v>1269</v>
      </c>
      <c r="CG432" t="s">
        <v>4844</v>
      </c>
      <c r="CH432" s="27">
        <v>35599</v>
      </c>
      <c r="CI432">
        <v>1350000</v>
      </c>
      <c r="CJ432" t="s">
        <v>210</v>
      </c>
      <c r="CK432" t="s">
        <v>196</v>
      </c>
      <c r="CL432" t="s">
        <v>196</v>
      </c>
      <c r="CM432" t="s">
        <v>4845</v>
      </c>
      <c r="CN432" s="27">
        <v>29587</v>
      </c>
      <c r="CO432">
        <v>350000</v>
      </c>
      <c r="CP432" t="s">
        <v>150</v>
      </c>
      <c r="CQ432" t="s">
        <v>208</v>
      </c>
      <c r="CR432" t="s">
        <v>208</v>
      </c>
      <c r="CS432" t="s">
        <v>4846</v>
      </c>
      <c r="CZ432" t="s">
        <v>9093</v>
      </c>
      <c r="DA432" t="s">
        <v>154</v>
      </c>
      <c r="DE432">
        <v>0</v>
      </c>
      <c r="DF432">
        <v>1977</v>
      </c>
      <c r="DG432" t="s">
        <v>9094</v>
      </c>
      <c r="DH432">
        <v>7</v>
      </c>
      <c r="DI432" s="128" t="s">
        <v>156</v>
      </c>
      <c r="DJ4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2" s="130">
        <f>Table13[[#This Row],[JUST]]*Table13[[#This Row],[Storm Millage]]/1000</f>
        <v>0</v>
      </c>
      <c r="DL4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32" s="136">
        <f>Table13[[#This Row],[JUST]]*Table13[[#This Row],[Recreational Millage]]/1000</f>
        <v>6124.6023340498577</v>
      </c>
      <c r="DN432" s="137">
        <f>Table13[[#This Row],[Recreational Assessment]]+Table13[[#This Row],[Storm Assessment]]</f>
        <v>6124.6023340498577</v>
      </c>
      <c r="DO432" s="145" t="e">
        <f>Methodology!#REF!</f>
        <v>#REF!</v>
      </c>
      <c r="DP432" s="146" t="e">
        <f>(Table13[[#This Row],[JUST]]*Table13[[#This Row],[Ad Valorem Recreational Millage]])/1000</f>
        <v>#REF!</v>
      </c>
    </row>
    <row r="433" spans="1:120" x14ac:dyDescent="0.3">
      <c r="A433">
        <v>820</v>
      </c>
      <c r="B433">
        <v>1</v>
      </c>
      <c r="C433" s="165" t="s">
        <v>6842</v>
      </c>
      <c r="D433" t="s">
        <v>186</v>
      </c>
      <c r="E433" t="s">
        <v>466</v>
      </c>
      <c r="F433">
        <v>10004133</v>
      </c>
      <c r="G433" s="32" t="s">
        <v>181</v>
      </c>
      <c r="I433" t="s">
        <v>226</v>
      </c>
      <c r="J433">
        <v>1</v>
      </c>
      <c r="K433">
        <v>0</v>
      </c>
      <c r="L433">
        <v>0</v>
      </c>
      <c r="M433">
        <v>0.31230000000000002</v>
      </c>
      <c r="N433" t="s">
        <v>135</v>
      </c>
      <c r="O433" t="s">
        <v>136</v>
      </c>
      <c r="R433" t="s">
        <v>4193</v>
      </c>
      <c r="S433" t="s">
        <v>140</v>
      </c>
      <c r="T433">
        <v>100</v>
      </c>
      <c r="U433" t="s">
        <v>511</v>
      </c>
      <c r="W433" t="s">
        <v>6843</v>
      </c>
      <c r="X433" t="s">
        <v>6844</v>
      </c>
      <c r="Y433" t="s">
        <v>189</v>
      </c>
      <c r="AA433" t="s">
        <v>145</v>
      </c>
      <c r="AB433" t="s">
        <v>146</v>
      </c>
      <c r="AC433" s="119">
        <v>756038</v>
      </c>
      <c r="AD433">
        <v>756038</v>
      </c>
      <c r="AE433">
        <v>756038</v>
      </c>
      <c r="AF433">
        <v>721500</v>
      </c>
      <c r="AG433">
        <v>32153</v>
      </c>
      <c r="AH433">
        <v>0</v>
      </c>
      <c r="AI433">
        <v>2385</v>
      </c>
      <c r="AJ433">
        <v>0</v>
      </c>
      <c r="AK433">
        <v>0</v>
      </c>
      <c r="AL433">
        <v>0</v>
      </c>
      <c r="AM433">
        <v>0</v>
      </c>
      <c r="AN433" s="32">
        <v>0</v>
      </c>
      <c r="AO433">
        <v>0</v>
      </c>
      <c r="AP433">
        <v>0</v>
      </c>
      <c r="AQ433">
        <v>0</v>
      </c>
      <c r="AR433">
        <v>0</v>
      </c>
      <c r="AS433">
        <v>1</v>
      </c>
      <c r="AT433">
        <v>1962</v>
      </c>
      <c r="AV433">
        <v>1439</v>
      </c>
      <c r="AW433">
        <v>1090</v>
      </c>
      <c r="AX433">
        <v>1</v>
      </c>
      <c r="AY433">
        <v>2</v>
      </c>
      <c r="AZ433">
        <v>2</v>
      </c>
      <c r="BS433" t="s">
        <v>1131</v>
      </c>
      <c r="BV433" t="s">
        <v>1132</v>
      </c>
      <c r="BX433" t="s">
        <v>1133</v>
      </c>
      <c r="BY433" t="s">
        <v>458</v>
      </c>
      <c r="BZ433" t="s">
        <v>1134</v>
      </c>
      <c r="CB433" s="27">
        <v>42313</v>
      </c>
      <c r="CC433">
        <v>1000000</v>
      </c>
      <c r="CD433" t="s">
        <v>210</v>
      </c>
      <c r="CE433" t="s">
        <v>181</v>
      </c>
      <c r="CF433" t="s">
        <v>181</v>
      </c>
      <c r="CG433" t="s">
        <v>6845</v>
      </c>
      <c r="CH433" s="27">
        <v>35873</v>
      </c>
      <c r="CI433">
        <v>360000</v>
      </c>
      <c r="CJ433" t="s">
        <v>210</v>
      </c>
      <c r="CK433" t="s">
        <v>151</v>
      </c>
      <c r="CL433" t="s">
        <v>151</v>
      </c>
      <c r="CM433" t="s">
        <v>6846</v>
      </c>
      <c r="CZ433" t="s">
        <v>6847</v>
      </c>
      <c r="DA433" t="s">
        <v>154</v>
      </c>
      <c r="DB433" t="s">
        <v>299</v>
      </c>
      <c r="DE433">
        <v>1</v>
      </c>
      <c r="DF433">
        <v>1900</v>
      </c>
      <c r="DG433" t="s">
        <v>6848</v>
      </c>
      <c r="DH433">
        <v>7</v>
      </c>
      <c r="DI433" s="128" t="s">
        <v>156</v>
      </c>
      <c r="DJ4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3" s="130">
        <f>Table13[[#This Row],[JUST]]*Table13[[#This Row],[Storm Millage]]/1000</f>
        <v>0</v>
      </c>
      <c r="DL4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33" s="136">
        <f>Table13[[#This Row],[JUST]]*Table13[[#This Row],[Recreational Millage]]/1000</f>
        <v>6201.1282849927766</v>
      </c>
      <c r="DN433" s="137">
        <f>Table13[[#This Row],[Recreational Assessment]]+Table13[[#This Row],[Storm Assessment]]</f>
        <v>6201.1282849927766</v>
      </c>
      <c r="DO433" s="145" t="e">
        <f>Methodology!#REF!</f>
        <v>#REF!</v>
      </c>
      <c r="DP433" s="146" t="e">
        <f>(Table13[[#This Row],[JUST]]*Table13[[#This Row],[Ad Valorem Recreational Millage]])/1000</f>
        <v>#REF!</v>
      </c>
    </row>
    <row r="434" spans="1:120" x14ac:dyDescent="0.3">
      <c r="A434">
        <v>682</v>
      </c>
      <c r="B434">
        <v>1</v>
      </c>
      <c r="C434" s="165" t="s">
        <v>6232</v>
      </c>
      <c r="D434" t="s">
        <v>5555</v>
      </c>
      <c r="E434" t="s">
        <v>1064</v>
      </c>
      <c r="F434">
        <v>10004741</v>
      </c>
      <c r="G434" s="32" t="s">
        <v>181</v>
      </c>
      <c r="I434" t="s">
        <v>226</v>
      </c>
      <c r="J434">
        <v>1</v>
      </c>
      <c r="K434">
        <v>0</v>
      </c>
      <c r="L434">
        <v>0</v>
      </c>
      <c r="M434">
        <v>0.2263</v>
      </c>
      <c r="N434" t="s">
        <v>135</v>
      </c>
      <c r="O434" t="s">
        <v>136</v>
      </c>
      <c r="R434" t="s">
        <v>227</v>
      </c>
      <c r="S434" t="s">
        <v>140</v>
      </c>
      <c r="T434">
        <v>100</v>
      </c>
      <c r="U434" t="s">
        <v>511</v>
      </c>
      <c r="W434" t="s">
        <v>6233</v>
      </c>
      <c r="X434" t="s">
        <v>3672</v>
      </c>
      <c r="Y434" t="s">
        <v>5557</v>
      </c>
      <c r="AA434" t="s">
        <v>145</v>
      </c>
      <c r="AB434" t="s">
        <v>146</v>
      </c>
      <c r="AC434" s="119">
        <v>759058</v>
      </c>
      <c r="AD434">
        <v>759058</v>
      </c>
      <c r="AE434">
        <v>759058</v>
      </c>
      <c r="AF434">
        <v>675000</v>
      </c>
      <c r="AG434">
        <v>56557</v>
      </c>
      <c r="AH434">
        <v>13242</v>
      </c>
      <c r="AI434">
        <v>14259</v>
      </c>
      <c r="AJ434">
        <v>0</v>
      </c>
      <c r="AK434">
        <v>0</v>
      </c>
      <c r="AL434">
        <v>0</v>
      </c>
      <c r="AM434">
        <v>0</v>
      </c>
      <c r="AN434" s="32">
        <v>0</v>
      </c>
      <c r="AO434">
        <v>0</v>
      </c>
      <c r="AP434">
        <v>0</v>
      </c>
      <c r="AQ434">
        <v>0</v>
      </c>
      <c r="AR434">
        <v>0</v>
      </c>
      <c r="AS434">
        <v>1</v>
      </c>
      <c r="AT434">
        <v>1970</v>
      </c>
      <c r="AV434">
        <v>3228</v>
      </c>
      <c r="AW434">
        <v>1402</v>
      </c>
      <c r="AX434">
        <v>1</v>
      </c>
      <c r="AY434">
        <v>3</v>
      </c>
      <c r="AZ434">
        <v>2</v>
      </c>
      <c r="BC434" t="s">
        <v>233</v>
      </c>
      <c r="BS434" t="s">
        <v>6234</v>
      </c>
      <c r="BT434" t="s">
        <v>6235</v>
      </c>
      <c r="BV434" t="s">
        <v>6236</v>
      </c>
      <c r="BX434" t="s">
        <v>6237</v>
      </c>
      <c r="BY434" t="s">
        <v>3076</v>
      </c>
      <c r="BZ434" t="s">
        <v>6238</v>
      </c>
      <c r="CB434" s="27">
        <v>37951</v>
      </c>
      <c r="CC434">
        <v>1250000</v>
      </c>
      <c r="CD434" t="s">
        <v>210</v>
      </c>
      <c r="CE434" t="s">
        <v>151</v>
      </c>
      <c r="CF434" t="s">
        <v>151</v>
      </c>
      <c r="CG434" t="s">
        <v>6239</v>
      </c>
      <c r="CH434" s="27">
        <v>35909</v>
      </c>
      <c r="CI434">
        <v>425000</v>
      </c>
      <c r="CJ434" t="s">
        <v>210</v>
      </c>
      <c r="CK434" t="s">
        <v>151</v>
      </c>
      <c r="CL434" t="s">
        <v>151</v>
      </c>
      <c r="CM434" t="s">
        <v>6240</v>
      </c>
      <c r="CZ434" t="s">
        <v>6241</v>
      </c>
      <c r="DA434" t="s">
        <v>154</v>
      </c>
      <c r="DB434" t="s">
        <v>299</v>
      </c>
      <c r="DE434">
        <v>1</v>
      </c>
      <c r="DF434">
        <v>1900</v>
      </c>
      <c r="DG434" t="s">
        <v>6242</v>
      </c>
      <c r="DH434">
        <v>7</v>
      </c>
      <c r="DI434" s="128" t="s">
        <v>156</v>
      </c>
      <c r="DJ4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4" s="130">
        <f>Table13[[#This Row],[JUST]]*Table13[[#This Row],[Storm Millage]]/1000</f>
        <v>0</v>
      </c>
      <c r="DL4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34" s="136">
        <f>Table13[[#This Row],[JUST]]*Table13[[#This Row],[Recreational Millage]]/1000</f>
        <v>6225.8987428542578</v>
      </c>
      <c r="DN434" s="137">
        <f>Table13[[#This Row],[Recreational Assessment]]+Table13[[#This Row],[Storm Assessment]]</f>
        <v>6225.8987428542578</v>
      </c>
      <c r="DO434" s="145" t="e">
        <f>Methodology!#REF!</f>
        <v>#REF!</v>
      </c>
      <c r="DP434" s="146" t="e">
        <f>(Table13[[#This Row],[JUST]]*Table13[[#This Row],[Ad Valorem Recreational Millage]])/1000</f>
        <v>#REF!</v>
      </c>
    </row>
    <row r="435" spans="1:120" x14ac:dyDescent="0.3">
      <c r="A435">
        <v>844</v>
      </c>
      <c r="B435">
        <v>1</v>
      </c>
      <c r="C435" s="165" t="s">
        <v>5480</v>
      </c>
      <c r="D435" t="s">
        <v>5481</v>
      </c>
      <c r="E435" t="s">
        <v>204</v>
      </c>
      <c r="F435">
        <v>10004211</v>
      </c>
      <c r="G435" s="32" t="s">
        <v>181</v>
      </c>
      <c r="I435" t="s">
        <v>226</v>
      </c>
      <c r="J435">
        <v>1</v>
      </c>
      <c r="K435">
        <v>0</v>
      </c>
      <c r="L435">
        <v>0</v>
      </c>
      <c r="M435">
        <v>0.17213000000000001</v>
      </c>
      <c r="N435" t="s">
        <v>135</v>
      </c>
      <c r="O435" t="s">
        <v>136</v>
      </c>
      <c r="R435" t="s">
        <v>286</v>
      </c>
      <c r="S435" t="s">
        <v>140</v>
      </c>
      <c r="T435">
        <v>100</v>
      </c>
      <c r="U435" t="s">
        <v>511</v>
      </c>
      <c r="W435" t="s">
        <v>5482</v>
      </c>
      <c r="X435" t="s">
        <v>5468</v>
      </c>
      <c r="Y435" t="s">
        <v>5181</v>
      </c>
      <c r="AA435" t="s">
        <v>145</v>
      </c>
      <c r="AB435" t="s">
        <v>146</v>
      </c>
      <c r="AC435" s="119">
        <v>761187</v>
      </c>
      <c r="AD435">
        <v>761187</v>
      </c>
      <c r="AE435">
        <v>761187</v>
      </c>
      <c r="AF435">
        <v>743000</v>
      </c>
      <c r="AG435">
        <v>0</v>
      </c>
      <c r="AH435">
        <v>0</v>
      </c>
      <c r="AI435">
        <v>18187</v>
      </c>
      <c r="AJ435">
        <v>0</v>
      </c>
      <c r="AK435">
        <v>0</v>
      </c>
      <c r="AL435">
        <v>0</v>
      </c>
      <c r="AM435">
        <v>0</v>
      </c>
      <c r="AN435" s="32">
        <v>0</v>
      </c>
      <c r="AO435">
        <v>0</v>
      </c>
      <c r="AP435">
        <v>0</v>
      </c>
      <c r="AQ435">
        <v>0</v>
      </c>
      <c r="AR435">
        <v>0</v>
      </c>
      <c r="BC435" t="s">
        <v>233</v>
      </c>
      <c r="BF435">
        <v>1</v>
      </c>
      <c r="BG435">
        <v>2020</v>
      </c>
      <c r="BH435">
        <v>2020</v>
      </c>
      <c r="BI435">
        <v>3308</v>
      </c>
      <c r="BJ435">
        <v>1949</v>
      </c>
      <c r="BK435">
        <v>2</v>
      </c>
      <c r="BL435">
        <v>4</v>
      </c>
      <c r="BM435">
        <v>3</v>
      </c>
      <c r="BS435" t="s">
        <v>5483</v>
      </c>
      <c r="BV435" t="s">
        <v>5484</v>
      </c>
      <c r="BX435" t="s">
        <v>5485</v>
      </c>
      <c r="BY435" t="s">
        <v>1372</v>
      </c>
      <c r="BZ435" t="s">
        <v>5486</v>
      </c>
      <c r="CB435" s="27">
        <v>43097</v>
      </c>
      <c r="CC435">
        <v>995000</v>
      </c>
      <c r="CD435" t="s">
        <v>210</v>
      </c>
      <c r="CE435" t="s">
        <v>181</v>
      </c>
      <c r="CF435" t="s">
        <v>181</v>
      </c>
      <c r="CG435" t="s">
        <v>5487</v>
      </c>
      <c r="CH435" s="27">
        <v>39931</v>
      </c>
      <c r="CI435">
        <v>40000</v>
      </c>
      <c r="CJ435" t="s">
        <v>210</v>
      </c>
      <c r="CK435" t="s">
        <v>1142</v>
      </c>
      <c r="CL435" t="s">
        <v>1142</v>
      </c>
      <c r="CM435" t="s">
        <v>5488</v>
      </c>
      <c r="CN435" s="27">
        <v>39931</v>
      </c>
      <c r="CO435">
        <v>725000</v>
      </c>
      <c r="CP435" t="s">
        <v>210</v>
      </c>
      <c r="CQ435" t="s">
        <v>1142</v>
      </c>
      <c r="CR435" t="s">
        <v>1142</v>
      </c>
      <c r="CS435" t="s">
        <v>5489</v>
      </c>
      <c r="CT435" s="27">
        <v>36980</v>
      </c>
      <c r="CU435">
        <v>785000</v>
      </c>
      <c r="CV435" t="s">
        <v>210</v>
      </c>
      <c r="CW435" t="s">
        <v>151</v>
      </c>
      <c r="CX435" t="s">
        <v>151</v>
      </c>
      <c r="CY435" t="s">
        <v>5490</v>
      </c>
      <c r="CZ435" t="s">
        <v>5491</v>
      </c>
      <c r="DA435" t="s">
        <v>154</v>
      </c>
      <c r="DB435" t="s">
        <v>299</v>
      </c>
      <c r="DD435" t="s">
        <v>3591</v>
      </c>
      <c r="DE435">
        <v>1</v>
      </c>
      <c r="DF435">
        <v>1900</v>
      </c>
      <c r="DG435" t="s">
        <v>5492</v>
      </c>
      <c r="DH435">
        <v>7</v>
      </c>
      <c r="DI435" s="128" t="s">
        <v>156</v>
      </c>
      <c r="DJ4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5" s="130">
        <f>Table13[[#This Row],[JUST]]*Table13[[#This Row],[Storm Millage]]/1000</f>
        <v>0</v>
      </c>
      <c r="DL4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35" s="136">
        <f>Table13[[#This Row],[JUST]]*Table13[[#This Row],[Recreational Millage]]/1000</f>
        <v>6243.361095432766</v>
      </c>
      <c r="DN435" s="137">
        <f>Table13[[#This Row],[Recreational Assessment]]+Table13[[#This Row],[Storm Assessment]]</f>
        <v>6243.361095432766</v>
      </c>
      <c r="DO435" s="145" t="e">
        <f>Methodology!#REF!</f>
        <v>#REF!</v>
      </c>
      <c r="DP435" s="146" t="e">
        <f>(Table13[[#This Row],[JUST]]*Table13[[#This Row],[Ad Valorem Recreational Millage]])/1000</f>
        <v>#REF!</v>
      </c>
    </row>
    <row r="436" spans="1:120" x14ac:dyDescent="0.3">
      <c r="A436">
        <v>904</v>
      </c>
      <c r="B436">
        <v>1</v>
      </c>
      <c r="C436" s="165" t="s">
        <v>6697</v>
      </c>
      <c r="D436" t="s">
        <v>3484</v>
      </c>
      <c r="E436" t="s">
        <v>400</v>
      </c>
      <c r="F436">
        <v>10004668</v>
      </c>
      <c r="G436" s="32" t="s">
        <v>181</v>
      </c>
      <c r="I436" t="s">
        <v>401</v>
      </c>
      <c r="J436">
        <v>1</v>
      </c>
      <c r="K436">
        <v>0</v>
      </c>
      <c r="L436">
        <v>0</v>
      </c>
      <c r="M436">
        <v>0.127</v>
      </c>
      <c r="N436" t="s">
        <v>135</v>
      </c>
      <c r="O436" t="s">
        <v>136</v>
      </c>
      <c r="R436" t="s">
        <v>3594</v>
      </c>
      <c r="S436" t="s">
        <v>140</v>
      </c>
      <c r="T436">
        <v>100</v>
      </c>
      <c r="U436" t="s">
        <v>511</v>
      </c>
      <c r="W436" t="s">
        <v>6698</v>
      </c>
      <c r="X436" t="s">
        <v>733</v>
      </c>
      <c r="Y436" t="s">
        <v>6699</v>
      </c>
      <c r="AA436" t="s">
        <v>145</v>
      </c>
      <c r="AB436" t="s">
        <v>146</v>
      </c>
      <c r="AC436" s="119">
        <v>763898</v>
      </c>
      <c r="AD436">
        <v>763898</v>
      </c>
      <c r="AE436">
        <v>763898</v>
      </c>
      <c r="AF436">
        <v>645240</v>
      </c>
      <c r="AG436">
        <v>116643</v>
      </c>
      <c r="AH436">
        <v>0</v>
      </c>
      <c r="AI436">
        <v>2015</v>
      </c>
      <c r="AJ436">
        <v>0</v>
      </c>
      <c r="AK436">
        <v>0</v>
      </c>
      <c r="AL436">
        <v>0</v>
      </c>
      <c r="AM436">
        <v>0</v>
      </c>
      <c r="AN436" s="32">
        <v>0</v>
      </c>
      <c r="AO436">
        <v>0</v>
      </c>
      <c r="AP436">
        <v>0</v>
      </c>
      <c r="AQ436">
        <v>0</v>
      </c>
      <c r="AR436">
        <v>0</v>
      </c>
      <c r="AS436">
        <v>1</v>
      </c>
      <c r="AT436">
        <v>1979</v>
      </c>
      <c r="AV436">
        <v>2836</v>
      </c>
      <c r="AW436">
        <v>1607</v>
      </c>
      <c r="AX436">
        <v>1.5</v>
      </c>
      <c r="AY436">
        <v>2</v>
      </c>
      <c r="AZ436">
        <v>2</v>
      </c>
      <c r="BS436" t="s">
        <v>6700</v>
      </c>
      <c r="BV436" t="s">
        <v>2651</v>
      </c>
      <c r="BX436" t="s">
        <v>2652</v>
      </c>
      <c r="BY436" t="s">
        <v>873</v>
      </c>
      <c r="BZ436" t="s">
        <v>2653</v>
      </c>
      <c r="CB436" s="27">
        <v>38435</v>
      </c>
      <c r="CC436">
        <v>860000</v>
      </c>
      <c r="CD436" t="s">
        <v>210</v>
      </c>
      <c r="CE436" t="s">
        <v>151</v>
      </c>
      <c r="CF436" t="s">
        <v>151</v>
      </c>
      <c r="CG436" t="s">
        <v>6701</v>
      </c>
      <c r="CH436" s="27">
        <v>32203</v>
      </c>
      <c r="CI436">
        <v>227000</v>
      </c>
      <c r="CJ436" t="s">
        <v>210</v>
      </c>
      <c r="CK436" t="s">
        <v>151</v>
      </c>
      <c r="CL436" t="s">
        <v>151</v>
      </c>
      <c r="CM436" t="s">
        <v>6702</v>
      </c>
      <c r="CZ436" t="s">
        <v>6703</v>
      </c>
      <c r="DA436" t="s">
        <v>154</v>
      </c>
      <c r="DB436" t="s">
        <v>299</v>
      </c>
      <c r="DE436">
        <v>1</v>
      </c>
      <c r="DF436">
        <v>1978</v>
      </c>
      <c r="DG436" t="s">
        <v>6704</v>
      </c>
      <c r="DH436">
        <v>7</v>
      </c>
      <c r="DI436" s="128" t="s">
        <v>156</v>
      </c>
      <c r="DJ4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6" s="130">
        <f>Table13[[#This Row],[JUST]]*Table13[[#This Row],[Storm Millage]]/1000</f>
        <v>0</v>
      </c>
      <c r="DL4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36" s="136">
        <f>Table13[[#This Row],[JUST]]*Table13[[#This Row],[Recreational Millage]]/1000</f>
        <v>6265.597092539545</v>
      </c>
      <c r="DN436" s="137">
        <f>Table13[[#This Row],[Recreational Assessment]]+Table13[[#This Row],[Storm Assessment]]</f>
        <v>6265.597092539545</v>
      </c>
      <c r="DO436" s="145" t="e">
        <f>Methodology!#REF!</f>
        <v>#REF!</v>
      </c>
      <c r="DP436" s="146" t="e">
        <f>(Table13[[#This Row],[JUST]]*Table13[[#This Row],[Ad Valorem Recreational Millage]])/1000</f>
        <v>#REF!</v>
      </c>
    </row>
    <row r="437" spans="1:120" x14ac:dyDescent="0.3">
      <c r="A437">
        <v>924</v>
      </c>
      <c r="B437">
        <v>1</v>
      </c>
      <c r="C437" s="165" t="s">
        <v>10822</v>
      </c>
      <c r="D437" t="s">
        <v>3484</v>
      </c>
      <c r="E437" t="s">
        <v>6678</v>
      </c>
      <c r="F437">
        <v>10004706</v>
      </c>
      <c r="G437" s="32" t="s">
        <v>181</v>
      </c>
      <c r="I437" t="s">
        <v>401</v>
      </c>
      <c r="J437">
        <v>1</v>
      </c>
      <c r="K437">
        <v>0</v>
      </c>
      <c r="L437">
        <v>0</v>
      </c>
      <c r="M437">
        <v>9.7000000000000003E-2</v>
      </c>
      <c r="N437" t="s">
        <v>135</v>
      </c>
      <c r="O437" t="s">
        <v>136</v>
      </c>
      <c r="R437" t="s">
        <v>3594</v>
      </c>
      <c r="S437" t="s">
        <v>140</v>
      </c>
      <c r="T437">
        <v>100</v>
      </c>
      <c r="U437" t="s">
        <v>511</v>
      </c>
      <c r="W437" t="s">
        <v>10823</v>
      </c>
      <c r="X437" t="s">
        <v>10824</v>
      </c>
      <c r="Y437" t="s">
        <v>10295</v>
      </c>
      <c r="AA437" t="s">
        <v>145</v>
      </c>
      <c r="AB437" t="s">
        <v>146</v>
      </c>
      <c r="AC437" s="119">
        <v>764697</v>
      </c>
      <c r="AD437">
        <v>764697</v>
      </c>
      <c r="AE437">
        <v>764697</v>
      </c>
      <c r="AF437">
        <v>645240</v>
      </c>
      <c r="AG437">
        <v>117251</v>
      </c>
      <c r="AH437">
        <v>0</v>
      </c>
      <c r="AI437">
        <v>2206</v>
      </c>
      <c r="AJ437">
        <v>0</v>
      </c>
      <c r="AK437">
        <v>0</v>
      </c>
      <c r="AL437">
        <v>0</v>
      </c>
      <c r="AM437">
        <v>0</v>
      </c>
      <c r="AN437" s="32">
        <v>0</v>
      </c>
      <c r="AO437">
        <v>0</v>
      </c>
      <c r="AP437">
        <v>0</v>
      </c>
      <c r="AQ437">
        <v>0</v>
      </c>
      <c r="AR437">
        <v>0</v>
      </c>
      <c r="AS437">
        <v>1</v>
      </c>
      <c r="AT437">
        <v>1980</v>
      </c>
      <c r="AV437">
        <v>2821</v>
      </c>
      <c r="AW437">
        <v>1513</v>
      </c>
      <c r="AX437">
        <v>1.5</v>
      </c>
      <c r="AY437">
        <v>2</v>
      </c>
      <c r="AZ437">
        <v>2</v>
      </c>
      <c r="BB437" t="s">
        <v>233</v>
      </c>
      <c r="BS437" t="s">
        <v>10825</v>
      </c>
      <c r="BV437" t="s">
        <v>10826</v>
      </c>
      <c r="BX437" t="s">
        <v>6044</v>
      </c>
      <c r="BY437" t="s">
        <v>785</v>
      </c>
      <c r="BZ437" t="s">
        <v>10827</v>
      </c>
      <c r="CB437" s="27">
        <v>37601</v>
      </c>
      <c r="CC437">
        <v>356000</v>
      </c>
      <c r="CD437" t="s">
        <v>210</v>
      </c>
      <c r="CE437" t="s">
        <v>383</v>
      </c>
      <c r="CF437" t="s">
        <v>383</v>
      </c>
      <c r="CG437" t="s">
        <v>10828</v>
      </c>
      <c r="CH437" s="27">
        <v>36262</v>
      </c>
      <c r="CI437">
        <v>355000</v>
      </c>
      <c r="CJ437" t="s">
        <v>210</v>
      </c>
      <c r="CK437" t="s">
        <v>151</v>
      </c>
      <c r="CL437" t="s">
        <v>151</v>
      </c>
      <c r="CM437" t="s">
        <v>10829</v>
      </c>
      <c r="CZ437" t="s">
        <v>10830</v>
      </c>
      <c r="DA437" t="s">
        <v>154</v>
      </c>
      <c r="DB437" t="s">
        <v>299</v>
      </c>
      <c r="DE437">
        <v>1</v>
      </c>
      <c r="DF437">
        <v>1980</v>
      </c>
      <c r="DG437" t="s">
        <v>10831</v>
      </c>
      <c r="DH437">
        <v>7</v>
      </c>
      <c r="DI437" s="128" t="s">
        <v>156</v>
      </c>
      <c r="DJ4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7" s="130">
        <f>Table13[[#This Row],[JUST]]*Table13[[#This Row],[Storm Millage]]/1000</f>
        <v>0</v>
      </c>
      <c r="DL4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37" s="136">
        <f>Table13[[#This Row],[JUST]]*Table13[[#This Row],[Recreational Millage]]/1000</f>
        <v>6272.1506010929634</v>
      </c>
      <c r="DN437" s="137">
        <f>Table13[[#This Row],[Recreational Assessment]]+Table13[[#This Row],[Storm Assessment]]</f>
        <v>6272.1506010929634</v>
      </c>
      <c r="DO437" s="145" t="e">
        <f>Methodology!#REF!</f>
        <v>#REF!</v>
      </c>
      <c r="DP437" s="146" t="e">
        <f>(Table13[[#This Row],[JUST]]*Table13[[#This Row],[Ad Valorem Recreational Millage]])/1000</f>
        <v>#REF!</v>
      </c>
    </row>
    <row r="438" spans="1:120" x14ac:dyDescent="0.3">
      <c r="A438">
        <v>826</v>
      </c>
      <c r="B438">
        <v>1</v>
      </c>
      <c r="C438" s="165" t="s">
        <v>5567</v>
      </c>
      <c r="D438" t="s">
        <v>5555</v>
      </c>
      <c r="E438" t="s">
        <v>452</v>
      </c>
      <c r="F438">
        <v>10004723</v>
      </c>
      <c r="G438" s="32" t="s">
        <v>181</v>
      </c>
      <c r="I438" t="s">
        <v>226</v>
      </c>
      <c r="J438">
        <v>1</v>
      </c>
      <c r="K438">
        <v>0</v>
      </c>
      <c r="L438">
        <v>0</v>
      </c>
      <c r="M438">
        <v>0.23627000000000001</v>
      </c>
      <c r="N438" t="s">
        <v>135</v>
      </c>
      <c r="O438" t="s">
        <v>136</v>
      </c>
      <c r="R438" t="s">
        <v>227</v>
      </c>
      <c r="S438" t="s">
        <v>140</v>
      </c>
      <c r="T438">
        <v>100</v>
      </c>
      <c r="U438" t="s">
        <v>511</v>
      </c>
      <c r="W438" t="s">
        <v>5568</v>
      </c>
      <c r="X438" t="s">
        <v>664</v>
      </c>
      <c r="Y438" t="s">
        <v>5569</v>
      </c>
      <c r="AA438" t="s">
        <v>145</v>
      </c>
      <c r="AB438" t="s">
        <v>146</v>
      </c>
      <c r="AC438" s="119">
        <v>764701</v>
      </c>
      <c r="AD438">
        <v>764701</v>
      </c>
      <c r="AE438">
        <v>764701</v>
      </c>
      <c r="AF438">
        <v>675000</v>
      </c>
      <c r="AG438">
        <v>77426</v>
      </c>
      <c r="AH438">
        <v>0</v>
      </c>
      <c r="AI438">
        <v>12275</v>
      </c>
      <c r="AJ438">
        <v>0</v>
      </c>
      <c r="AK438">
        <v>0</v>
      </c>
      <c r="AL438">
        <v>0</v>
      </c>
      <c r="AM438">
        <v>0</v>
      </c>
      <c r="AN438" s="32">
        <v>0</v>
      </c>
      <c r="AO438">
        <v>0</v>
      </c>
      <c r="AP438">
        <v>0</v>
      </c>
      <c r="AQ438">
        <v>0</v>
      </c>
      <c r="AR438">
        <v>0</v>
      </c>
      <c r="AS438">
        <v>1</v>
      </c>
      <c r="AT438">
        <v>1969</v>
      </c>
      <c r="AV438">
        <v>2818</v>
      </c>
      <c r="AW438">
        <v>1400</v>
      </c>
      <c r="AX438">
        <v>1</v>
      </c>
      <c r="AY438">
        <v>3</v>
      </c>
      <c r="AZ438">
        <v>2</v>
      </c>
      <c r="BC438" t="s">
        <v>233</v>
      </c>
      <c r="BS438" t="s">
        <v>5570</v>
      </c>
      <c r="BV438" t="s">
        <v>5571</v>
      </c>
      <c r="BX438" t="s">
        <v>5572</v>
      </c>
      <c r="BY438" t="s">
        <v>171</v>
      </c>
      <c r="BZ438" t="s">
        <v>5573</v>
      </c>
      <c r="CB438" s="27">
        <v>43103</v>
      </c>
      <c r="CC438">
        <v>1150000</v>
      </c>
      <c r="CD438" t="s">
        <v>210</v>
      </c>
      <c r="CE438" t="s">
        <v>181</v>
      </c>
      <c r="CF438" t="s">
        <v>181</v>
      </c>
      <c r="CG438" t="s">
        <v>5574</v>
      </c>
      <c r="CH438" s="27">
        <v>40030</v>
      </c>
      <c r="CI438">
        <v>700000</v>
      </c>
      <c r="CJ438" t="s">
        <v>210</v>
      </c>
      <c r="CK438" t="s">
        <v>733</v>
      </c>
      <c r="CL438" t="s">
        <v>733</v>
      </c>
      <c r="CM438" t="s">
        <v>5575</v>
      </c>
      <c r="CN438" s="27">
        <v>36244</v>
      </c>
      <c r="CO438">
        <v>422000</v>
      </c>
      <c r="CP438" t="s">
        <v>210</v>
      </c>
      <c r="CQ438" t="s">
        <v>151</v>
      </c>
      <c r="CR438" t="s">
        <v>151</v>
      </c>
      <c r="CS438" t="s">
        <v>5576</v>
      </c>
      <c r="CT438" s="27">
        <v>35655</v>
      </c>
      <c r="CU438">
        <v>350000</v>
      </c>
      <c r="CV438" t="s">
        <v>210</v>
      </c>
      <c r="CW438" t="s">
        <v>151</v>
      </c>
      <c r="CX438" t="s">
        <v>151</v>
      </c>
      <c r="CY438" t="s">
        <v>5577</v>
      </c>
      <c r="CZ438" t="s">
        <v>5578</v>
      </c>
      <c r="DA438" t="s">
        <v>154</v>
      </c>
      <c r="DB438" t="s">
        <v>299</v>
      </c>
      <c r="DE438">
        <v>1</v>
      </c>
      <c r="DF438">
        <v>1900</v>
      </c>
      <c r="DG438" t="s">
        <v>5579</v>
      </c>
      <c r="DH438">
        <v>7</v>
      </c>
      <c r="DI438" s="128" t="s">
        <v>156</v>
      </c>
      <c r="DJ4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8" s="130">
        <f>Table13[[#This Row],[JUST]]*Table13[[#This Row],[Storm Millage]]/1000</f>
        <v>0</v>
      </c>
      <c r="DL4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38" s="136">
        <f>Table13[[#This Row],[JUST]]*Table13[[#This Row],[Recreational Millage]]/1000</f>
        <v>6272.1834096464227</v>
      </c>
      <c r="DN438" s="137">
        <f>Table13[[#This Row],[Recreational Assessment]]+Table13[[#This Row],[Storm Assessment]]</f>
        <v>6272.1834096464227</v>
      </c>
      <c r="DO438" s="145" t="e">
        <f>Methodology!#REF!</f>
        <v>#REF!</v>
      </c>
      <c r="DP438" s="146" t="e">
        <f>(Table13[[#This Row],[JUST]]*Table13[[#This Row],[Ad Valorem Recreational Millage]])/1000</f>
        <v>#REF!</v>
      </c>
    </row>
    <row r="439" spans="1:120" x14ac:dyDescent="0.3">
      <c r="A439">
        <v>1010</v>
      </c>
      <c r="B439">
        <v>1</v>
      </c>
      <c r="C439" s="165" t="s">
        <v>9212</v>
      </c>
      <c r="D439" t="s">
        <v>4714</v>
      </c>
      <c r="E439" t="s">
        <v>438</v>
      </c>
      <c r="F439">
        <v>10004951</v>
      </c>
      <c r="G439" s="32" t="s">
        <v>181</v>
      </c>
      <c r="I439" t="s">
        <v>226</v>
      </c>
      <c r="J439">
        <v>1</v>
      </c>
      <c r="K439">
        <v>0</v>
      </c>
      <c r="L439">
        <v>0</v>
      </c>
      <c r="M439">
        <v>1.002</v>
      </c>
      <c r="N439" t="s">
        <v>135</v>
      </c>
      <c r="O439" t="s">
        <v>136</v>
      </c>
      <c r="R439" t="s">
        <v>3669</v>
      </c>
      <c r="S439" t="s">
        <v>140</v>
      </c>
      <c r="T439">
        <v>100</v>
      </c>
      <c r="U439" t="s">
        <v>511</v>
      </c>
      <c r="W439" t="s">
        <v>9213</v>
      </c>
      <c r="X439" t="s">
        <v>9214</v>
      </c>
      <c r="Y439" t="s">
        <v>189</v>
      </c>
      <c r="AA439" t="s">
        <v>145</v>
      </c>
      <c r="AB439" t="s">
        <v>146</v>
      </c>
      <c r="AC439" s="119">
        <v>764711</v>
      </c>
      <c r="AD439">
        <v>764711</v>
      </c>
      <c r="AE439">
        <v>764711</v>
      </c>
      <c r="AF439">
        <v>535440</v>
      </c>
      <c r="AG439">
        <v>181975</v>
      </c>
      <c r="AH439">
        <v>4860</v>
      </c>
      <c r="AI439">
        <v>42436</v>
      </c>
      <c r="AJ439">
        <v>0</v>
      </c>
      <c r="AK439">
        <v>0</v>
      </c>
      <c r="AL439">
        <v>0</v>
      </c>
      <c r="AM439">
        <v>0</v>
      </c>
      <c r="AN439" s="32">
        <v>0</v>
      </c>
      <c r="AO439">
        <v>0</v>
      </c>
      <c r="AP439">
        <v>0</v>
      </c>
      <c r="AQ439">
        <v>0</v>
      </c>
      <c r="AR439">
        <v>0</v>
      </c>
      <c r="AS439">
        <v>1</v>
      </c>
      <c r="AT439">
        <v>1975</v>
      </c>
      <c r="AV439">
        <v>3770</v>
      </c>
      <c r="AW439">
        <v>1092</v>
      </c>
      <c r="AX439">
        <v>1</v>
      </c>
      <c r="AY439">
        <v>2</v>
      </c>
      <c r="AZ439">
        <v>2</v>
      </c>
      <c r="BB439" t="s">
        <v>233</v>
      </c>
      <c r="BC439" t="s">
        <v>233</v>
      </c>
      <c r="BS439" t="s">
        <v>9215</v>
      </c>
      <c r="BT439" t="s">
        <v>9216</v>
      </c>
      <c r="BV439" t="s">
        <v>9217</v>
      </c>
      <c r="BX439" t="s">
        <v>145</v>
      </c>
      <c r="BY439" t="s">
        <v>149</v>
      </c>
      <c r="BZ439" t="s">
        <v>146</v>
      </c>
      <c r="CB439" s="27">
        <v>34943</v>
      </c>
      <c r="CC439">
        <v>335000</v>
      </c>
      <c r="CD439" t="s">
        <v>210</v>
      </c>
      <c r="CE439" t="s">
        <v>151</v>
      </c>
      <c r="CF439" t="s">
        <v>151</v>
      </c>
      <c r="CG439" t="s">
        <v>9218</v>
      </c>
      <c r="CZ439" t="s">
        <v>9219</v>
      </c>
      <c r="DA439" t="s">
        <v>154</v>
      </c>
      <c r="DB439" t="s">
        <v>299</v>
      </c>
      <c r="DE439">
        <v>1</v>
      </c>
      <c r="DF439">
        <v>1975</v>
      </c>
      <c r="DG439" t="s">
        <v>9220</v>
      </c>
      <c r="DH439">
        <v>7</v>
      </c>
      <c r="DI439" s="128" t="s">
        <v>156</v>
      </c>
      <c r="DJ4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39" s="130">
        <f>Table13[[#This Row],[JUST]]*Table13[[#This Row],[Storm Millage]]/1000</f>
        <v>0</v>
      </c>
      <c r="DL4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39" s="136">
        <f>Table13[[#This Row],[JUST]]*Table13[[#This Row],[Recreational Millage]]/1000</f>
        <v>6272.2654310300695</v>
      </c>
      <c r="DN439" s="137">
        <f>Table13[[#This Row],[Recreational Assessment]]+Table13[[#This Row],[Storm Assessment]]</f>
        <v>6272.2654310300695</v>
      </c>
      <c r="DO439" s="145" t="e">
        <f>Methodology!#REF!</f>
        <v>#REF!</v>
      </c>
      <c r="DP439" s="146" t="e">
        <f>(Table13[[#This Row],[JUST]]*Table13[[#This Row],[Ad Valorem Recreational Millage]])/1000</f>
        <v>#REF!</v>
      </c>
    </row>
    <row r="440" spans="1:120" x14ac:dyDescent="0.3">
      <c r="A440">
        <v>728</v>
      </c>
      <c r="B440">
        <v>1</v>
      </c>
      <c r="C440" s="165" t="s">
        <v>10832</v>
      </c>
      <c r="D440" t="s">
        <v>3484</v>
      </c>
      <c r="E440" t="s">
        <v>3472</v>
      </c>
      <c r="F440">
        <v>10004707</v>
      </c>
      <c r="G440" s="32" t="s">
        <v>181</v>
      </c>
      <c r="I440" t="s">
        <v>401</v>
      </c>
      <c r="J440">
        <v>1</v>
      </c>
      <c r="K440">
        <v>0</v>
      </c>
      <c r="L440">
        <v>0</v>
      </c>
      <c r="M440">
        <v>9.0999999999999998E-2</v>
      </c>
      <c r="N440" t="s">
        <v>135</v>
      </c>
      <c r="O440" t="s">
        <v>136</v>
      </c>
      <c r="R440" t="s">
        <v>3594</v>
      </c>
      <c r="S440" t="s">
        <v>140</v>
      </c>
      <c r="T440">
        <v>100</v>
      </c>
      <c r="U440" t="s">
        <v>511</v>
      </c>
      <c r="W440" t="s">
        <v>10833</v>
      </c>
      <c r="X440" t="s">
        <v>10834</v>
      </c>
      <c r="Y440" t="s">
        <v>10295</v>
      </c>
      <c r="AA440" t="s">
        <v>145</v>
      </c>
      <c r="AB440" t="s">
        <v>146</v>
      </c>
      <c r="AC440" s="119">
        <v>765505</v>
      </c>
      <c r="AD440">
        <v>765505</v>
      </c>
      <c r="AE440">
        <v>765505</v>
      </c>
      <c r="AF440">
        <v>645240</v>
      </c>
      <c r="AG440">
        <v>115963</v>
      </c>
      <c r="AH440">
        <v>0</v>
      </c>
      <c r="AI440">
        <v>4302</v>
      </c>
      <c r="AJ440">
        <v>0</v>
      </c>
      <c r="AK440">
        <v>0</v>
      </c>
      <c r="AL440">
        <v>0</v>
      </c>
      <c r="AM440">
        <v>0</v>
      </c>
      <c r="AN440" s="32">
        <v>0</v>
      </c>
      <c r="AO440">
        <v>0</v>
      </c>
      <c r="AP440">
        <v>0</v>
      </c>
      <c r="AQ440">
        <v>0</v>
      </c>
      <c r="AR440">
        <v>0</v>
      </c>
      <c r="AS440">
        <v>1</v>
      </c>
      <c r="AT440">
        <v>1979</v>
      </c>
      <c r="AV440">
        <v>2563</v>
      </c>
      <c r="AW440">
        <v>1442</v>
      </c>
      <c r="AX440">
        <v>2</v>
      </c>
      <c r="AY440">
        <v>2</v>
      </c>
      <c r="AZ440">
        <v>2.5</v>
      </c>
      <c r="BB440" t="s">
        <v>233</v>
      </c>
      <c r="BS440" t="s">
        <v>10835</v>
      </c>
      <c r="BV440" t="s">
        <v>10836</v>
      </c>
      <c r="BX440" t="s">
        <v>10837</v>
      </c>
      <c r="BY440" t="s">
        <v>343</v>
      </c>
      <c r="BZ440" t="s">
        <v>10838</v>
      </c>
      <c r="CB440" s="27">
        <v>41732</v>
      </c>
      <c r="CC440">
        <v>755000</v>
      </c>
      <c r="CD440" t="s">
        <v>210</v>
      </c>
      <c r="CE440" t="s">
        <v>181</v>
      </c>
      <c r="CF440" t="s">
        <v>181</v>
      </c>
      <c r="CG440" t="s">
        <v>10839</v>
      </c>
      <c r="CH440" s="27">
        <v>40926</v>
      </c>
      <c r="CI440">
        <v>685000</v>
      </c>
      <c r="CJ440" t="s">
        <v>210</v>
      </c>
      <c r="CK440" t="s">
        <v>181</v>
      </c>
      <c r="CL440" t="s">
        <v>181</v>
      </c>
      <c r="CM440" t="s">
        <v>10840</v>
      </c>
      <c r="CN440" s="27">
        <v>39899</v>
      </c>
      <c r="CO440">
        <v>725000</v>
      </c>
      <c r="CP440" t="s">
        <v>210</v>
      </c>
      <c r="CQ440" t="s">
        <v>181</v>
      </c>
      <c r="CR440" t="s">
        <v>181</v>
      </c>
      <c r="CS440" t="s">
        <v>10841</v>
      </c>
      <c r="CT440" s="27">
        <v>38499</v>
      </c>
      <c r="CU440">
        <v>850000</v>
      </c>
      <c r="CV440" t="s">
        <v>210</v>
      </c>
      <c r="CW440" t="s">
        <v>151</v>
      </c>
      <c r="CX440" t="s">
        <v>151</v>
      </c>
      <c r="CY440" t="s">
        <v>10842</v>
      </c>
      <c r="CZ440" t="s">
        <v>10843</v>
      </c>
      <c r="DA440" t="s">
        <v>154</v>
      </c>
      <c r="DB440" t="s">
        <v>299</v>
      </c>
      <c r="DE440">
        <v>1</v>
      </c>
      <c r="DF440">
        <v>1979</v>
      </c>
      <c r="DG440" t="s">
        <v>10844</v>
      </c>
      <c r="DH440">
        <v>7</v>
      </c>
      <c r="DI440" s="128" t="s">
        <v>156</v>
      </c>
      <c r="DJ4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0" s="130">
        <f>Table13[[#This Row],[JUST]]*Table13[[#This Row],[Storm Millage]]/1000</f>
        <v>0</v>
      </c>
      <c r="DL4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40" s="136">
        <f>Table13[[#This Row],[JUST]]*Table13[[#This Row],[Recreational Millage]]/1000</f>
        <v>6278.7779288916645</v>
      </c>
      <c r="DN440" s="137">
        <f>Table13[[#This Row],[Recreational Assessment]]+Table13[[#This Row],[Storm Assessment]]</f>
        <v>6278.7779288916645</v>
      </c>
      <c r="DO440" s="145" t="e">
        <f>Methodology!#REF!</f>
        <v>#REF!</v>
      </c>
      <c r="DP440" s="146" t="e">
        <f>(Table13[[#This Row],[JUST]]*Table13[[#This Row],[Ad Valorem Recreational Millage]])/1000</f>
        <v>#REF!</v>
      </c>
    </row>
    <row r="441" spans="1:120" x14ac:dyDescent="0.3">
      <c r="A441">
        <v>837</v>
      </c>
      <c r="B441">
        <v>1</v>
      </c>
      <c r="C441" s="165" t="s">
        <v>10780</v>
      </c>
      <c r="D441" t="s">
        <v>3484</v>
      </c>
      <c r="E441" t="s">
        <v>6524</v>
      </c>
      <c r="F441">
        <v>10004702</v>
      </c>
      <c r="G441" s="32" t="s">
        <v>181</v>
      </c>
      <c r="I441" t="s">
        <v>401</v>
      </c>
      <c r="J441">
        <v>1</v>
      </c>
      <c r="K441">
        <v>0</v>
      </c>
      <c r="L441">
        <v>0</v>
      </c>
      <c r="M441">
        <v>0.158</v>
      </c>
      <c r="N441" t="s">
        <v>135</v>
      </c>
      <c r="O441" t="s">
        <v>136</v>
      </c>
      <c r="R441" t="s">
        <v>3594</v>
      </c>
      <c r="S441" t="s">
        <v>140</v>
      </c>
      <c r="T441">
        <v>100</v>
      </c>
      <c r="U441" t="s">
        <v>511</v>
      </c>
      <c r="W441" t="s">
        <v>10781</v>
      </c>
      <c r="X441" t="s">
        <v>10782</v>
      </c>
      <c r="Y441" t="s">
        <v>10295</v>
      </c>
      <c r="AA441" t="s">
        <v>145</v>
      </c>
      <c r="AB441" t="s">
        <v>146</v>
      </c>
      <c r="AC441" s="119">
        <v>770353</v>
      </c>
      <c r="AD441">
        <v>770353</v>
      </c>
      <c r="AE441">
        <v>770353</v>
      </c>
      <c r="AF441">
        <v>645240</v>
      </c>
      <c r="AG441">
        <v>123284</v>
      </c>
      <c r="AH441">
        <v>0</v>
      </c>
      <c r="AI441">
        <v>1829</v>
      </c>
      <c r="AJ441">
        <v>0</v>
      </c>
      <c r="AK441">
        <v>0</v>
      </c>
      <c r="AL441">
        <v>0</v>
      </c>
      <c r="AM441">
        <v>0</v>
      </c>
      <c r="AN441" s="32">
        <v>0</v>
      </c>
      <c r="AO441">
        <v>0</v>
      </c>
      <c r="AP441">
        <v>0</v>
      </c>
      <c r="AQ441">
        <v>0</v>
      </c>
      <c r="AR441">
        <v>0</v>
      </c>
      <c r="AS441">
        <v>1</v>
      </c>
      <c r="AT441">
        <v>1979</v>
      </c>
      <c r="AV441">
        <v>2656</v>
      </c>
      <c r="AW441">
        <v>1684</v>
      </c>
      <c r="AX441">
        <v>1.5</v>
      </c>
      <c r="AY441">
        <v>3</v>
      </c>
      <c r="AZ441">
        <v>2</v>
      </c>
      <c r="BS441" t="s">
        <v>10783</v>
      </c>
      <c r="BV441" t="s">
        <v>10784</v>
      </c>
      <c r="BX441" t="s">
        <v>7233</v>
      </c>
      <c r="BY441" t="s">
        <v>3101</v>
      </c>
      <c r="BZ441" t="s">
        <v>7234</v>
      </c>
      <c r="CB441" s="27">
        <v>34366</v>
      </c>
      <c r="CC441">
        <v>346400</v>
      </c>
      <c r="CD441" t="s">
        <v>210</v>
      </c>
      <c r="CE441" t="s">
        <v>151</v>
      </c>
      <c r="CF441" t="s">
        <v>151</v>
      </c>
      <c r="CG441" t="s">
        <v>10785</v>
      </c>
      <c r="CH441" s="27">
        <v>28825</v>
      </c>
      <c r="CI441">
        <v>118900</v>
      </c>
      <c r="CJ441" t="s">
        <v>150</v>
      </c>
      <c r="CK441" t="s">
        <v>151</v>
      </c>
      <c r="CL441" t="s">
        <v>151</v>
      </c>
      <c r="CM441" t="s">
        <v>10786</v>
      </c>
      <c r="CZ441" t="s">
        <v>10787</v>
      </c>
      <c r="DA441" t="s">
        <v>154</v>
      </c>
      <c r="DB441" t="s">
        <v>299</v>
      </c>
      <c r="DE441">
        <v>1</v>
      </c>
      <c r="DF441">
        <v>1979</v>
      </c>
      <c r="DG441" t="s">
        <v>10788</v>
      </c>
      <c r="DH441">
        <v>7</v>
      </c>
      <c r="DI441" s="128" t="s">
        <v>156</v>
      </c>
      <c r="DJ4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1" s="130">
        <f>Table13[[#This Row],[JUST]]*Table13[[#This Row],[Storm Millage]]/1000</f>
        <v>0</v>
      </c>
      <c r="DL4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41" s="136">
        <f>Table13[[#This Row],[JUST]]*Table13[[#This Row],[Recreational Millage]]/1000</f>
        <v>6318.5418956838685</v>
      </c>
      <c r="DN441" s="137">
        <f>Table13[[#This Row],[Recreational Assessment]]+Table13[[#This Row],[Storm Assessment]]</f>
        <v>6318.5418956838685</v>
      </c>
      <c r="DO441" s="145" t="e">
        <f>Methodology!#REF!</f>
        <v>#REF!</v>
      </c>
      <c r="DP441" s="146" t="e">
        <f>(Table13[[#This Row],[JUST]]*Table13[[#This Row],[Ad Valorem Recreational Millage]])/1000</f>
        <v>#REF!</v>
      </c>
    </row>
    <row r="442" spans="1:120" x14ac:dyDescent="0.3">
      <c r="A442">
        <v>910</v>
      </c>
      <c r="B442">
        <v>1</v>
      </c>
      <c r="C442" s="165" t="s">
        <v>10757</v>
      </c>
      <c r="D442" t="s">
        <v>3484</v>
      </c>
      <c r="E442" t="s">
        <v>10758</v>
      </c>
      <c r="F442">
        <v>10004700</v>
      </c>
      <c r="G442" s="32" t="s">
        <v>181</v>
      </c>
      <c r="I442" t="s">
        <v>401</v>
      </c>
      <c r="J442">
        <v>1</v>
      </c>
      <c r="K442">
        <v>0</v>
      </c>
      <c r="L442">
        <v>0</v>
      </c>
      <c r="M442">
        <v>0.155</v>
      </c>
      <c r="N442" t="s">
        <v>135</v>
      </c>
      <c r="O442" t="s">
        <v>136</v>
      </c>
      <c r="R442" t="s">
        <v>3594</v>
      </c>
      <c r="S442" t="s">
        <v>140</v>
      </c>
      <c r="T442">
        <v>100</v>
      </c>
      <c r="U442" t="s">
        <v>511</v>
      </c>
      <c r="W442" t="s">
        <v>10759</v>
      </c>
      <c r="X442" t="s">
        <v>10760</v>
      </c>
      <c r="Y442" t="s">
        <v>10295</v>
      </c>
      <c r="AA442" t="s">
        <v>145</v>
      </c>
      <c r="AB442" t="s">
        <v>146</v>
      </c>
      <c r="AC442" s="119">
        <v>771975</v>
      </c>
      <c r="AD442">
        <v>771975</v>
      </c>
      <c r="AE442">
        <v>771975</v>
      </c>
      <c r="AF442">
        <v>645240</v>
      </c>
      <c r="AG442">
        <v>124290</v>
      </c>
      <c r="AH442">
        <v>0</v>
      </c>
      <c r="AI442">
        <v>2445</v>
      </c>
      <c r="AJ442">
        <v>0</v>
      </c>
      <c r="AK442">
        <v>0</v>
      </c>
      <c r="AL442">
        <v>0</v>
      </c>
      <c r="AM442">
        <v>0</v>
      </c>
      <c r="AN442" s="32">
        <v>0</v>
      </c>
      <c r="AO442">
        <v>0</v>
      </c>
      <c r="AP442">
        <v>0</v>
      </c>
      <c r="AQ442">
        <v>0</v>
      </c>
      <c r="AR442">
        <v>0</v>
      </c>
      <c r="AS442">
        <v>1</v>
      </c>
      <c r="AT442">
        <v>1979</v>
      </c>
      <c r="AV442">
        <v>2639</v>
      </c>
      <c r="AW442">
        <v>1558</v>
      </c>
      <c r="AX442">
        <v>1.5</v>
      </c>
      <c r="AY442">
        <v>2</v>
      </c>
      <c r="AZ442">
        <v>2</v>
      </c>
      <c r="BB442" t="s">
        <v>233</v>
      </c>
      <c r="BS442" t="s">
        <v>10761</v>
      </c>
      <c r="BV442" t="s">
        <v>4068</v>
      </c>
      <c r="BX442" t="s">
        <v>4069</v>
      </c>
      <c r="BY442" t="s">
        <v>331</v>
      </c>
      <c r="BZ442" t="s">
        <v>4070</v>
      </c>
      <c r="CB442" s="27">
        <v>43409</v>
      </c>
      <c r="CC442">
        <v>1025000</v>
      </c>
      <c r="CD442" t="s">
        <v>210</v>
      </c>
      <c r="CE442" t="s">
        <v>181</v>
      </c>
      <c r="CF442" t="s">
        <v>181</v>
      </c>
      <c r="CG442" t="s">
        <v>10762</v>
      </c>
      <c r="CH442" s="27">
        <v>42823</v>
      </c>
      <c r="CI442">
        <v>850000</v>
      </c>
      <c r="CJ442" t="s">
        <v>210</v>
      </c>
      <c r="CK442" t="s">
        <v>181</v>
      </c>
      <c r="CL442" t="s">
        <v>181</v>
      </c>
      <c r="CM442" t="s">
        <v>10763</v>
      </c>
      <c r="CN442" s="27">
        <v>36298</v>
      </c>
      <c r="CO442">
        <v>420000</v>
      </c>
      <c r="CP442" t="s">
        <v>210</v>
      </c>
      <c r="CQ442" t="s">
        <v>151</v>
      </c>
      <c r="CR442" t="s">
        <v>151</v>
      </c>
      <c r="CS442" t="s">
        <v>10764</v>
      </c>
      <c r="CT442" s="27">
        <v>33725</v>
      </c>
      <c r="CU442">
        <v>315000</v>
      </c>
      <c r="CV442" t="s">
        <v>210</v>
      </c>
      <c r="CW442" t="s">
        <v>151</v>
      </c>
      <c r="CX442" t="s">
        <v>151</v>
      </c>
      <c r="CY442" t="s">
        <v>10765</v>
      </c>
      <c r="CZ442" t="s">
        <v>10766</v>
      </c>
      <c r="DA442" t="s">
        <v>154</v>
      </c>
      <c r="DB442" t="s">
        <v>299</v>
      </c>
      <c r="DE442">
        <v>1</v>
      </c>
      <c r="DF442">
        <v>1978</v>
      </c>
      <c r="DG442" t="s">
        <v>10767</v>
      </c>
      <c r="DH442">
        <v>7</v>
      </c>
      <c r="DI442" s="128" t="s">
        <v>156</v>
      </c>
      <c r="DJ4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2" s="130">
        <f>Table13[[#This Row],[JUST]]*Table13[[#This Row],[Storm Millage]]/1000</f>
        <v>0</v>
      </c>
      <c r="DL4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42" s="136">
        <f>Table13[[#This Row],[JUST]]*Table13[[#This Row],[Recreational Millage]]/1000</f>
        <v>6331.8457641114592</v>
      </c>
      <c r="DN442" s="137">
        <f>Table13[[#This Row],[Recreational Assessment]]+Table13[[#This Row],[Storm Assessment]]</f>
        <v>6331.8457641114592</v>
      </c>
      <c r="DO442" s="145" t="e">
        <f>Methodology!#REF!</f>
        <v>#REF!</v>
      </c>
      <c r="DP442" s="146" t="e">
        <f>(Table13[[#This Row],[JUST]]*Table13[[#This Row],[Ad Valorem Recreational Millage]])/1000</f>
        <v>#REF!</v>
      </c>
    </row>
    <row r="443" spans="1:120" x14ac:dyDescent="0.3">
      <c r="A443">
        <v>1110</v>
      </c>
      <c r="B443">
        <v>1</v>
      </c>
      <c r="C443" s="165" t="s">
        <v>9459</v>
      </c>
      <c r="D443" t="s">
        <v>3484</v>
      </c>
      <c r="E443" t="s">
        <v>3210</v>
      </c>
      <c r="F443">
        <v>10004685</v>
      </c>
      <c r="G443" s="32" t="s">
        <v>181</v>
      </c>
      <c r="I443" t="s">
        <v>401</v>
      </c>
      <c r="J443">
        <v>1</v>
      </c>
      <c r="K443">
        <v>0</v>
      </c>
      <c r="L443">
        <v>0</v>
      </c>
      <c r="M443">
        <v>0.14099999999999999</v>
      </c>
      <c r="N443" t="s">
        <v>135</v>
      </c>
      <c r="O443" t="s">
        <v>136</v>
      </c>
      <c r="R443" t="s">
        <v>3594</v>
      </c>
      <c r="S443" t="s">
        <v>140</v>
      </c>
      <c r="T443">
        <v>100</v>
      </c>
      <c r="U443" t="s">
        <v>511</v>
      </c>
      <c r="W443" t="s">
        <v>9460</v>
      </c>
      <c r="X443" t="s">
        <v>3212</v>
      </c>
      <c r="Y443" t="s">
        <v>7829</v>
      </c>
      <c r="AA443" t="s">
        <v>145</v>
      </c>
      <c r="AB443" t="s">
        <v>146</v>
      </c>
      <c r="AC443" s="119">
        <v>773591</v>
      </c>
      <c r="AD443">
        <v>773591</v>
      </c>
      <c r="AE443">
        <v>773591</v>
      </c>
      <c r="AF443">
        <v>645240</v>
      </c>
      <c r="AG443">
        <v>126080</v>
      </c>
      <c r="AH443">
        <v>0</v>
      </c>
      <c r="AI443">
        <v>2271</v>
      </c>
      <c r="AJ443">
        <v>0</v>
      </c>
      <c r="AK443">
        <v>0</v>
      </c>
      <c r="AL443">
        <v>0</v>
      </c>
      <c r="AM443">
        <v>0</v>
      </c>
      <c r="AN443" s="32">
        <v>0</v>
      </c>
      <c r="AO443">
        <v>0</v>
      </c>
      <c r="AP443">
        <v>0</v>
      </c>
      <c r="AQ443">
        <v>0</v>
      </c>
      <c r="AR443">
        <v>0</v>
      </c>
      <c r="AS443">
        <v>1</v>
      </c>
      <c r="AT443">
        <v>1979</v>
      </c>
      <c r="AV443">
        <v>3187</v>
      </c>
      <c r="AW443">
        <v>1680</v>
      </c>
      <c r="AX443">
        <v>1.5</v>
      </c>
      <c r="AY443">
        <v>3</v>
      </c>
      <c r="AZ443">
        <v>2</v>
      </c>
      <c r="BB443" t="s">
        <v>233</v>
      </c>
      <c r="BS443" t="s">
        <v>9461</v>
      </c>
      <c r="BV443" t="s">
        <v>7005</v>
      </c>
      <c r="BX443" t="s">
        <v>2280</v>
      </c>
      <c r="BY443" t="s">
        <v>331</v>
      </c>
      <c r="BZ443" t="s">
        <v>7006</v>
      </c>
      <c r="CB443" s="27">
        <v>28915</v>
      </c>
      <c r="CC443">
        <v>133420</v>
      </c>
      <c r="CD443" t="s">
        <v>150</v>
      </c>
      <c r="CE443" t="s">
        <v>151</v>
      </c>
      <c r="CF443" t="s">
        <v>151</v>
      </c>
      <c r="CG443" t="s">
        <v>9462</v>
      </c>
      <c r="CZ443" t="s">
        <v>9463</v>
      </c>
      <c r="DA443" t="s">
        <v>154</v>
      </c>
      <c r="DB443" t="s">
        <v>299</v>
      </c>
      <c r="DE443">
        <v>1</v>
      </c>
      <c r="DF443">
        <v>1979</v>
      </c>
      <c r="DG443" t="s">
        <v>9464</v>
      </c>
      <c r="DH443">
        <v>7</v>
      </c>
      <c r="DI443" s="128" t="s">
        <v>156</v>
      </c>
      <c r="DJ4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3" s="130">
        <f>Table13[[#This Row],[JUST]]*Table13[[#This Row],[Storm Millage]]/1000</f>
        <v>0</v>
      </c>
      <c r="DL4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43" s="136">
        <f>Table13[[#This Row],[JUST]]*Table13[[#This Row],[Recreational Millage]]/1000</f>
        <v>6345.1004197088614</v>
      </c>
      <c r="DN443" s="137">
        <f>Table13[[#This Row],[Recreational Assessment]]+Table13[[#This Row],[Storm Assessment]]</f>
        <v>6345.1004197088614</v>
      </c>
      <c r="DO443" s="145" t="e">
        <f>Methodology!#REF!</f>
        <v>#REF!</v>
      </c>
      <c r="DP443" s="146" t="e">
        <f>(Table13[[#This Row],[JUST]]*Table13[[#This Row],[Ad Valorem Recreational Millage]])/1000</f>
        <v>#REF!</v>
      </c>
    </row>
    <row r="444" spans="1:120" x14ac:dyDescent="0.3">
      <c r="A444">
        <v>468</v>
      </c>
      <c r="B444">
        <v>1</v>
      </c>
      <c r="C444" s="165" t="s">
        <v>7582</v>
      </c>
      <c r="D444" t="s">
        <v>131</v>
      </c>
      <c r="E444" t="s">
        <v>3775</v>
      </c>
      <c r="F444">
        <v>10004842</v>
      </c>
      <c r="G444" s="32" t="s">
        <v>196</v>
      </c>
      <c r="H444" t="s">
        <v>299</v>
      </c>
      <c r="I444" t="s">
        <v>778</v>
      </c>
      <c r="J444">
        <v>0</v>
      </c>
      <c r="K444">
        <v>0</v>
      </c>
      <c r="L444">
        <v>0</v>
      </c>
      <c r="M444">
        <v>4.2430000000000002E-2</v>
      </c>
      <c r="N444" t="s">
        <v>135</v>
      </c>
      <c r="O444" t="s">
        <v>136</v>
      </c>
      <c r="S444" t="s">
        <v>140</v>
      </c>
      <c r="T444">
        <v>410</v>
      </c>
      <c r="U444" t="s">
        <v>5334</v>
      </c>
      <c r="V444" t="s">
        <v>205</v>
      </c>
      <c r="W444" t="s">
        <v>7583</v>
      </c>
      <c r="X444" t="s">
        <v>7559</v>
      </c>
      <c r="Y444" t="s">
        <v>189</v>
      </c>
      <c r="Z444" t="s">
        <v>10</v>
      </c>
      <c r="AA444" t="s">
        <v>145</v>
      </c>
      <c r="AB444" t="s">
        <v>146</v>
      </c>
      <c r="AC444" s="119">
        <v>776008</v>
      </c>
      <c r="AD444">
        <v>776008</v>
      </c>
      <c r="AE444">
        <v>776008</v>
      </c>
      <c r="AF444">
        <v>0</v>
      </c>
      <c r="AG444">
        <v>776008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 s="32">
        <v>0</v>
      </c>
      <c r="AO444">
        <v>0</v>
      </c>
      <c r="AP444">
        <v>0</v>
      </c>
      <c r="AQ444">
        <v>0</v>
      </c>
      <c r="AR444">
        <v>0</v>
      </c>
      <c r="AS444">
        <v>1</v>
      </c>
      <c r="AT444">
        <v>1979</v>
      </c>
      <c r="AV444">
        <v>1285</v>
      </c>
      <c r="AW444">
        <v>1285</v>
      </c>
      <c r="AX444">
        <v>1</v>
      </c>
      <c r="AY444">
        <v>2</v>
      </c>
      <c r="AZ444">
        <v>2</v>
      </c>
      <c r="BC444" t="s">
        <v>233</v>
      </c>
      <c r="BD444" t="s">
        <v>233</v>
      </c>
      <c r="BS444" t="s">
        <v>7584</v>
      </c>
      <c r="BV444" t="s">
        <v>7585</v>
      </c>
      <c r="BX444" t="s">
        <v>1549</v>
      </c>
      <c r="BY444" t="s">
        <v>264</v>
      </c>
      <c r="BZ444" t="s">
        <v>1550</v>
      </c>
      <c r="CB444" s="27">
        <v>35309</v>
      </c>
      <c r="CC444">
        <v>345000</v>
      </c>
      <c r="CD444" t="s">
        <v>210</v>
      </c>
      <c r="CE444" t="s">
        <v>151</v>
      </c>
      <c r="CF444" t="s">
        <v>151</v>
      </c>
      <c r="CG444" t="s">
        <v>7586</v>
      </c>
      <c r="CZ444" t="s">
        <v>7587</v>
      </c>
      <c r="DA444" t="s">
        <v>154</v>
      </c>
      <c r="DB444" t="s">
        <v>242</v>
      </c>
      <c r="DE444">
        <v>1</v>
      </c>
      <c r="DF444">
        <v>1979</v>
      </c>
      <c r="DG444" t="s">
        <v>7588</v>
      </c>
      <c r="DH444">
        <v>7</v>
      </c>
      <c r="DI444" s="128" t="s">
        <v>156</v>
      </c>
      <c r="DJ4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4" s="130">
        <f>Table13[[#This Row],[JUST]]*Table13[[#This Row],[Storm Millage]]/1000</f>
        <v>0</v>
      </c>
      <c r="DL4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44" s="136">
        <f>Table13[[#This Row],[JUST]]*Table13[[#This Row],[Recreational Millage]]/1000</f>
        <v>6364.9249881364094</v>
      </c>
      <c r="DN444" s="137">
        <f>Table13[[#This Row],[Recreational Assessment]]+Table13[[#This Row],[Storm Assessment]]</f>
        <v>6364.9249881364094</v>
      </c>
      <c r="DO444" s="145" t="e">
        <f>Methodology!#REF!</f>
        <v>#REF!</v>
      </c>
      <c r="DP444" s="146" t="e">
        <f>(Table13[[#This Row],[JUST]]*Table13[[#This Row],[Ad Valorem Recreational Millage]])/1000</f>
        <v>#REF!</v>
      </c>
    </row>
    <row r="445" spans="1:120" x14ac:dyDescent="0.3">
      <c r="A445">
        <v>849</v>
      </c>
      <c r="B445">
        <v>1</v>
      </c>
      <c r="C445" s="165" t="s">
        <v>10211</v>
      </c>
      <c r="D445" t="s">
        <v>3484</v>
      </c>
      <c r="E445" t="s">
        <v>3269</v>
      </c>
      <c r="F445">
        <v>10004689</v>
      </c>
      <c r="G445" s="32" t="s">
        <v>181</v>
      </c>
      <c r="I445" t="s">
        <v>401</v>
      </c>
      <c r="J445">
        <v>1</v>
      </c>
      <c r="K445">
        <v>0</v>
      </c>
      <c r="L445">
        <v>0</v>
      </c>
      <c r="M445">
        <v>0.124</v>
      </c>
      <c r="N445" t="s">
        <v>135</v>
      </c>
      <c r="O445" t="s">
        <v>136</v>
      </c>
      <c r="R445" t="s">
        <v>3594</v>
      </c>
      <c r="S445" t="s">
        <v>140</v>
      </c>
      <c r="T445">
        <v>100</v>
      </c>
      <c r="U445" t="s">
        <v>511</v>
      </c>
      <c r="W445" t="s">
        <v>10212</v>
      </c>
      <c r="X445" t="s">
        <v>3271</v>
      </c>
      <c r="Y445" t="s">
        <v>7829</v>
      </c>
      <c r="AA445" t="s">
        <v>145</v>
      </c>
      <c r="AB445" t="s">
        <v>146</v>
      </c>
      <c r="AC445" s="119">
        <v>776811</v>
      </c>
      <c r="AD445">
        <v>776811</v>
      </c>
      <c r="AE445">
        <v>776811</v>
      </c>
      <c r="AF445">
        <v>645240</v>
      </c>
      <c r="AG445">
        <v>127521</v>
      </c>
      <c r="AH445">
        <v>0</v>
      </c>
      <c r="AI445">
        <v>4050</v>
      </c>
      <c r="AJ445">
        <v>0</v>
      </c>
      <c r="AK445">
        <v>0</v>
      </c>
      <c r="AL445">
        <v>0</v>
      </c>
      <c r="AM445">
        <v>0</v>
      </c>
      <c r="AN445" s="32">
        <v>0</v>
      </c>
      <c r="AO445">
        <v>0</v>
      </c>
      <c r="AP445">
        <v>0</v>
      </c>
      <c r="AQ445">
        <v>0</v>
      </c>
      <c r="AR445">
        <v>0</v>
      </c>
      <c r="AS445">
        <v>1</v>
      </c>
      <c r="AT445">
        <v>1980</v>
      </c>
      <c r="AV445">
        <v>2370</v>
      </c>
      <c r="AW445">
        <v>1440</v>
      </c>
      <c r="AX445">
        <v>1.5</v>
      </c>
      <c r="AY445">
        <v>2</v>
      </c>
      <c r="AZ445">
        <v>2</v>
      </c>
      <c r="BS445" t="s">
        <v>10213</v>
      </c>
      <c r="BV445" t="s">
        <v>6988</v>
      </c>
      <c r="BX445" t="s">
        <v>6730</v>
      </c>
      <c r="BY445" t="s">
        <v>785</v>
      </c>
      <c r="BZ445" t="s">
        <v>6989</v>
      </c>
      <c r="CB445" s="27">
        <v>40647</v>
      </c>
      <c r="CC445">
        <v>673800</v>
      </c>
      <c r="CD445" t="s">
        <v>210</v>
      </c>
      <c r="CE445" t="s">
        <v>181</v>
      </c>
      <c r="CF445" t="s">
        <v>181</v>
      </c>
      <c r="CG445" t="s">
        <v>10214</v>
      </c>
      <c r="CH445" s="27">
        <v>38174</v>
      </c>
      <c r="CI445">
        <v>815000</v>
      </c>
      <c r="CJ445" t="s">
        <v>210</v>
      </c>
      <c r="CK445" t="s">
        <v>151</v>
      </c>
      <c r="CL445" t="s">
        <v>151</v>
      </c>
      <c r="CM445" t="s">
        <v>10215</v>
      </c>
      <c r="CN445" s="27">
        <v>37757</v>
      </c>
      <c r="CO445">
        <v>367400</v>
      </c>
      <c r="CP445" t="s">
        <v>210</v>
      </c>
      <c r="CQ445" t="s">
        <v>383</v>
      </c>
      <c r="CR445" t="s">
        <v>383</v>
      </c>
      <c r="CS445" t="s">
        <v>10216</v>
      </c>
      <c r="CT445" s="27">
        <v>36468</v>
      </c>
      <c r="CU445">
        <v>82500</v>
      </c>
      <c r="CV445" t="s">
        <v>210</v>
      </c>
      <c r="CW445" t="s">
        <v>181</v>
      </c>
      <c r="CX445" t="s">
        <v>181</v>
      </c>
      <c r="CY445" t="s">
        <v>10217</v>
      </c>
      <c r="CZ445" t="s">
        <v>10218</v>
      </c>
      <c r="DA445" t="s">
        <v>154</v>
      </c>
      <c r="DB445" t="s">
        <v>299</v>
      </c>
      <c r="DE445">
        <v>1</v>
      </c>
      <c r="DF445">
        <v>1979</v>
      </c>
      <c r="DG445" t="s">
        <v>10219</v>
      </c>
      <c r="DH445">
        <v>7</v>
      </c>
      <c r="DI445" s="128" t="s">
        <v>156</v>
      </c>
      <c r="DJ4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5" s="130">
        <f>Table13[[#This Row],[JUST]]*Table13[[#This Row],[Storm Millage]]/1000</f>
        <v>0</v>
      </c>
      <c r="DL4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45" s="136">
        <f>Table13[[#This Row],[JUST]]*Table13[[#This Row],[Recreational Millage]]/1000</f>
        <v>6371.5113052432871</v>
      </c>
      <c r="DN445" s="137">
        <f>Table13[[#This Row],[Recreational Assessment]]+Table13[[#This Row],[Storm Assessment]]</f>
        <v>6371.5113052432871</v>
      </c>
      <c r="DO445" s="145" t="e">
        <f>Methodology!#REF!</f>
        <v>#REF!</v>
      </c>
      <c r="DP445" s="146" t="e">
        <f>(Table13[[#This Row],[JUST]]*Table13[[#This Row],[Ad Valorem Recreational Millage]])/1000</f>
        <v>#REF!</v>
      </c>
    </row>
    <row r="446" spans="1:120" x14ac:dyDescent="0.3">
      <c r="A446">
        <v>901</v>
      </c>
      <c r="B446">
        <v>1</v>
      </c>
      <c r="C446" s="165" t="s">
        <v>9446</v>
      </c>
      <c r="D446" t="s">
        <v>3484</v>
      </c>
      <c r="E446" t="s">
        <v>3191</v>
      </c>
      <c r="F446">
        <v>10004684</v>
      </c>
      <c r="G446" s="32" t="s">
        <v>181</v>
      </c>
      <c r="I446" t="s">
        <v>401</v>
      </c>
      <c r="J446">
        <v>1</v>
      </c>
      <c r="K446">
        <v>0</v>
      </c>
      <c r="L446">
        <v>0</v>
      </c>
      <c r="M446">
        <v>0.14299999999999999</v>
      </c>
      <c r="N446" t="s">
        <v>135</v>
      </c>
      <c r="O446" t="s">
        <v>136</v>
      </c>
      <c r="R446" t="s">
        <v>3594</v>
      </c>
      <c r="S446" t="s">
        <v>140</v>
      </c>
      <c r="T446">
        <v>100</v>
      </c>
      <c r="U446" t="s">
        <v>511</v>
      </c>
      <c r="W446" t="s">
        <v>9447</v>
      </c>
      <c r="X446" t="s">
        <v>3193</v>
      </c>
      <c r="Y446" t="s">
        <v>7829</v>
      </c>
      <c r="AA446" t="s">
        <v>145</v>
      </c>
      <c r="AB446" t="s">
        <v>146</v>
      </c>
      <c r="AC446" s="119">
        <v>780038</v>
      </c>
      <c r="AD446">
        <v>780038</v>
      </c>
      <c r="AE446">
        <v>780038</v>
      </c>
      <c r="AF446">
        <v>645240</v>
      </c>
      <c r="AG446">
        <v>131018</v>
      </c>
      <c r="AH446">
        <v>0</v>
      </c>
      <c r="AI446">
        <v>3780</v>
      </c>
      <c r="AJ446">
        <v>0</v>
      </c>
      <c r="AK446">
        <v>0</v>
      </c>
      <c r="AL446">
        <v>0</v>
      </c>
      <c r="AM446">
        <v>0</v>
      </c>
      <c r="AN446" s="32">
        <v>0</v>
      </c>
      <c r="AO446">
        <v>0</v>
      </c>
      <c r="AP446">
        <v>0</v>
      </c>
      <c r="AQ446">
        <v>0</v>
      </c>
      <c r="AR446">
        <v>0</v>
      </c>
      <c r="AS446">
        <v>1</v>
      </c>
      <c r="AT446">
        <v>1979</v>
      </c>
      <c r="AV446">
        <v>2712</v>
      </c>
      <c r="AW446">
        <v>1440</v>
      </c>
      <c r="AX446">
        <v>1.5</v>
      </c>
      <c r="AY446">
        <v>2</v>
      </c>
      <c r="AZ446">
        <v>2</v>
      </c>
      <c r="BB446" t="s">
        <v>233</v>
      </c>
      <c r="BS446" t="s">
        <v>9448</v>
      </c>
      <c r="BV446" t="s">
        <v>9449</v>
      </c>
      <c r="BW446" t="s">
        <v>9450</v>
      </c>
      <c r="BX446" t="s">
        <v>9451</v>
      </c>
      <c r="BZ446" t="s">
        <v>9452</v>
      </c>
      <c r="CA446" t="s">
        <v>548</v>
      </c>
      <c r="CB446" s="27">
        <v>41010</v>
      </c>
      <c r="CC446">
        <v>745000</v>
      </c>
      <c r="CD446" t="s">
        <v>210</v>
      </c>
      <c r="CE446" t="s">
        <v>181</v>
      </c>
      <c r="CF446" t="s">
        <v>181</v>
      </c>
      <c r="CG446" t="s">
        <v>9453</v>
      </c>
      <c r="CH446" s="27">
        <v>38016</v>
      </c>
      <c r="CI446">
        <v>825000</v>
      </c>
      <c r="CJ446" t="s">
        <v>210</v>
      </c>
      <c r="CK446" t="s">
        <v>151</v>
      </c>
      <c r="CL446" t="s">
        <v>151</v>
      </c>
      <c r="CM446" t="s">
        <v>9454</v>
      </c>
      <c r="CN446" s="27">
        <v>36280</v>
      </c>
      <c r="CO446">
        <v>475000</v>
      </c>
      <c r="CP446" t="s">
        <v>210</v>
      </c>
      <c r="CQ446" t="s">
        <v>151</v>
      </c>
      <c r="CR446" t="s">
        <v>151</v>
      </c>
      <c r="CS446" t="s">
        <v>9455</v>
      </c>
      <c r="CT446" s="27">
        <v>34700</v>
      </c>
      <c r="CU446">
        <v>345000</v>
      </c>
      <c r="CV446" t="s">
        <v>210</v>
      </c>
      <c r="CW446" t="s">
        <v>151</v>
      </c>
      <c r="CX446" t="s">
        <v>151</v>
      </c>
      <c r="CY446" t="s">
        <v>9456</v>
      </c>
      <c r="CZ446" t="s">
        <v>9457</v>
      </c>
      <c r="DA446" t="s">
        <v>154</v>
      </c>
      <c r="DB446" t="s">
        <v>299</v>
      </c>
      <c r="DE446">
        <v>1</v>
      </c>
      <c r="DF446">
        <v>1978</v>
      </c>
      <c r="DG446" t="s">
        <v>9458</v>
      </c>
      <c r="DH446">
        <v>7</v>
      </c>
      <c r="DI446" s="128" t="s">
        <v>156</v>
      </c>
      <c r="DJ4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6" s="130">
        <f>Table13[[#This Row],[JUST]]*Table13[[#This Row],[Storm Millage]]/1000</f>
        <v>0</v>
      </c>
      <c r="DL4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46" s="136">
        <f>Table13[[#This Row],[JUST]]*Table13[[#This Row],[Recreational Millage]]/1000</f>
        <v>6397.9796057462663</v>
      </c>
      <c r="DN446" s="137">
        <f>Table13[[#This Row],[Recreational Assessment]]+Table13[[#This Row],[Storm Assessment]]</f>
        <v>6397.9796057462663</v>
      </c>
      <c r="DO446" s="145" t="e">
        <f>Methodology!#REF!</f>
        <v>#REF!</v>
      </c>
      <c r="DP446" s="146" t="e">
        <f>(Table13[[#This Row],[JUST]]*Table13[[#This Row],[Ad Valorem Recreational Millage]])/1000</f>
        <v>#REF!</v>
      </c>
    </row>
    <row r="447" spans="1:120" x14ac:dyDescent="0.3">
      <c r="A447">
        <v>742</v>
      </c>
      <c r="B447">
        <v>1</v>
      </c>
      <c r="C447" s="165" t="s">
        <v>10789</v>
      </c>
      <c r="D447" t="s">
        <v>3484</v>
      </c>
      <c r="E447" t="s">
        <v>10790</v>
      </c>
      <c r="F447">
        <v>10004703</v>
      </c>
      <c r="G447" s="32" t="s">
        <v>181</v>
      </c>
      <c r="I447" t="s">
        <v>401</v>
      </c>
      <c r="J447">
        <v>1</v>
      </c>
      <c r="K447">
        <v>0</v>
      </c>
      <c r="L447">
        <v>0</v>
      </c>
      <c r="M447">
        <v>0.14899999999999999</v>
      </c>
      <c r="N447" t="s">
        <v>135</v>
      </c>
      <c r="O447" t="s">
        <v>136</v>
      </c>
      <c r="R447" t="s">
        <v>3594</v>
      </c>
      <c r="S447" t="s">
        <v>140</v>
      </c>
      <c r="T447">
        <v>100</v>
      </c>
      <c r="U447" t="s">
        <v>511</v>
      </c>
      <c r="W447" t="s">
        <v>10791</v>
      </c>
      <c r="X447" t="s">
        <v>10792</v>
      </c>
      <c r="Y447" t="s">
        <v>10295</v>
      </c>
      <c r="AA447" t="s">
        <v>145</v>
      </c>
      <c r="AB447" t="s">
        <v>146</v>
      </c>
      <c r="AC447" s="119">
        <v>780050</v>
      </c>
      <c r="AD447">
        <v>780050</v>
      </c>
      <c r="AE447">
        <v>780050</v>
      </c>
      <c r="AF447">
        <v>645240</v>
      </c>
      <c r="AG447">
        <v>130007</v>
      </c>
      <c r="AH447">
        <v>0</v>
      </c>
      <c r="AI447">
        <v>4803</v>
      </c>
      <c r="AJ447">
        <v>0</v>
      </c>
      <c r="AK447">
        <v>0</v>
      </c>
      <c r="AL447">
        <v>0</v>
      </c>
      <c r="AM447">
        <v>0</v>
      </c>
      <c r="AN447" s="32">
        <v>0</v>
      </c>
      <c r="AO447">
        <v>0</v>
      </c>
      <c r="AP447">
        <v>0</v>
      </c>
      <c r="AQ447">
        <v>0</v>
      </c>
      <c r="AR447">
        <v>0</v>
      </c>
      <c r="AS447">
        <v>1</v>
      </c>
      <c r="AT447">
        <v>1980</v>
      </c>
      <c r="AV447">
        <v>2466</v>
      </c>
      <c r="AW447">
        <v>1664</v>
      </c>
      <c r="AX447">
        <v>2</v>
      </c>
      <c r="AY447">
        <v>2</v>
      </c>
      <c r="AZ447">
        <v>2.5</v>
      </c>
      <c r="BS447" t="s">
        <v>10793</v>
      </c>
      <c r="BT447" t="s">
        <v>10794</v>
      </c>
      <c r="BV447" t="s">
        <v>10795</v>
      </c>
      <c r="BX447" t="s">
        <v>10796</v>
      </c>
      <c r="BY447" t="s">
        <v>343</v>
      </c>
      <c r="BZ447" t="s">
        <v>2000</v>
      </c>
      <c r="CB447" s="27">
        <v>35370</v>
      </c>
      <c r="CC447">
        <v>315000</v>
      </c>
      <c r="CD447" t="s">
        <v>210</v>
      </c>
      <c r="CE447" t="s">
        <v>151</v>
      </c>
      <c r="CF447" t="s">
        <v>151</v>
      </c>
      <c r="CG447" t="s">
        <v>10797</v>
      </c>
      <c r="CH447" s="27">
        <v>32905</v>
      </c>
      <c r="CI447">
        <v>327000</v>
      </c>
      <c r="CJ447" t="s">
        <v>210</v>
      </c>
      <c r="CK447" t="s">
        <v>151</v>
      </c>
      <c r="CL447" t="s">
        <v>151</v>
      </c>
      <c r="CM447" t="s">
        <v>10798</v>
      </c>
      <c r="CZ447" t="s">
        <v>10799</v>
      </c>
      <c r="DA447" t="s">
        <v>154</v>
      </c>
      <c r="DB447" t="s">
        <v>299</v>
      </c>
      <c r="DE447">
        <v>1</v>
      </c>
      <c r="DF447">
        <v>1979</v>
      </c>
      <c r="DG447" t="s">
        <v>10800</v>
      </c>
      <c r="DH447">
        <v>7</v>
      </c>
      <c r="DI447" s="128" t="s">
        <v>156</v>
      </c>
      <c r="DJ44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7" s="130">
        <f>Table13[[#This Row],[JUST]]*Table13[[#This Row],[Storm Millage]]/1000</f>
        <v>0</v>
      </c>
      <c r="DL44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47" s="136">
        <f>Table13[[#This Row],[JUST]]*Table13[[#This Row],[Recreational Millage]]/1000</f>
        <v>6398.0780314066442</v>
      </c>
      <c r="DN447" s="137">
        <f>Table13[[#This Row],[Recreational Assessment]]+Table13[[#This Row],[Storm Assessment]]</f>
        <v>6398.0780314066442</v>
      </c>
      <c r="DO447" s="145" t="e">
        <f>Methodology!#REF!</f>
        <v>#REF!</v>
      </c>
      <c r="DP447" s="146" t="e">
        <f>(Table13[[#This Row],[JUST]]*Table13[[#This Row],[Ad Valorem Recreational Millage]])/1000</f>
        <v>#REF!</v>
      </c>
    </row>
    <row r="448" spans="1:120" x14ac:dyDescent="0.3">
      <c r="A448">
        <v>926</v>
      </c>
      <c r="B448">
        <v>1</v>
      </c>
      <c r="C448" s="165" t="s">
        <v>11078</v>
      </c>
      <c r="D448" t="s">
        <v>3484</v>
      </c>
      <c r="E448" t="s">
        <v>11079</v>
      </c>
      <c r="F448">
        <v>10004708</v>
      </c>
      <c r="G448" s="32" t="s">
        <v>181</v>
      </c>
      <c r="I448" t="s">
        <v>401</v>
      </c>
      <c r="J448">
        <v>1</v>
      </c>
      <c r="K448">
        <v>0</v>
      </c>
      <c r="L448">
        <v>0</v>
      </c>
      <c r="M448">
        <v>0.104</v>
      </c>
      <c r="N448" t="s">
        <v>135</v>
      </c>
      <c r="O448" t="s">
        <v>136</v>
      </c>
      <c r="R448" t="s">
        <v>3594</v>
      </c>
      <c r="S448" t="s">
        <v>140</v>
      </c>
      <c r="T448">
        <v>100</v>
      </c>
      <c r="U448" t="s">
        <v>511</v>
      </c>
      <c r="W448" t="s">
        <v>11080</v>
      </c>
      <c r="X448" t="s">
        <v>11081</v>
      </c>
      <c r="Y448" t="s">
        <v>10295</v>
      </c>
      <c r="AA448" t="s">
        <v>145</v>
      </c>
      <c r="AB448" t="s">
        <v>146</v>
      </c>
      <c r="AC448" s="119">
        <v>780050</v>
      </c>
      <c r="AD448">
        <v>780050</v>
      </c>
      <c r="AE448">
        <v>780050</v>
      </c>
      <c r="AF448">
        <v>645240</v>
      </c>
      <c r="AG448">
        <v>134810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 s="32">
        <v>0</v>
      </c>
      <c r="AO448">
        <v>0</v>
      </c>
      <c r="AP448">
        <v>0</v>
      </c>
      <c r="AQ448">
        <v>0</v>
      </c>
      <c r="AR448">
        <v>0</v>
      </c>
      <c r="AS448">
        <v>1</v>
      </c>
      <c r="AT448">
        <v>1980</v>
      </c>
      <c r="AV448">
        <v>2041</v>
      </c>
      <c r="AW448">
        <v>1554</v>
      </c>
      <c r="AX448">
        <v>2</v>
      </c>
      <c r="AY448">
        <v>2</v>
      </c>
      <c r="AZ448">
        <v>2.5</v>
      </c>
      <c r="BS448" t="s">
        <v>11082</v>
      </c>
      <c r="BT448" t="s">
        <v>11083</v>
      </c>
      <c r="BV448" t="s">
        <v>11084</v>
      </c>
      <c r="BX448" t="s">
        <v>11085</v>
      </c>
      <c r="BY448" t="s">
        <v>11086</v>
      </c>
      <c r="BZ448" t="s">
        <v>11087</v>
      </c>
      <c r="CB448" s="27">
        <v>39400</v>
      </c>
      <c r="CC448">
        <v>835000</v>
      </c>
      <c r="CD448" t="s">
        <v>210</v>
      </c>
      <c r="CE448" t="s">
        <v>383</v>
      </c>
      <c r="CF448" t="s">
        <v>383</v>
      </c>
      <c r="CG448" t="s">
        <v>11088</v>
      </c>
      <c r="CH448" s="27">
        <v>32051</v>
      </c>
      <c r="CI448">
        <v>172000</v>
      </c>
      <c r="CJ448" t="s">
        <v>210</v>
      </c>
      <c r="CK448" t="s">
        <v>151</v>
      </c>
      <c r="CL448" t="s">
        <v>151</v>
      </c>
      <c r="CM448" t="s">
        <v>11089</v>
      </c>
      <c r="CN448" s="27">
        <v>30072</v>
      </c>
      <c r="CO448">
        <v>170000</v>
      </c>
      <c r="CP448" t="s">
        <v>210</v>
      </c>
      <c r="CQ448" t="s">
        <v>181</v>
      </c>
      <c r="CR448" t="s">
        <v>181</v>
      </c>
      <c r="CS448" t="s">
        <v>11090</v>
      </c>
      <c r="CZ448" t="s">
        <v>11091</v>
      </c>
      <c r="DA448" t="s">
        <v>154</v>
      </c>
      <c r="DB448" t="s">
        <v>299</v>
      </c>
      <c r="DE448">
        <v>1</v>
      </c>
      <c r="DF448">
        <v>1980</v>
      </c>
      <c r="DG448" t="s">
        <v>11092</v>
      </c>
      <c r="DH448">
        <v>7</v>
      </c>
      <c r="DI448" s="128" t="s">
        <v>156</v>
      </c>
      <c r="DJ4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8" s="130">
        <f>Table13[[#This Row],[JUST]]*Table13[[#This Row],[Storm Millage]]/1000</f>
        <v>0</v>
      </c>
      <c r="DL4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48" s="136">
        <f>Table13[[#This Row],[JUST]]*Table13[[#This Row],[Recreational Millage]]/1000</f>
        <v>6398.0780314066442</v>
      </c>
      <c r="DN448" s="137">
        <f>Table13[[#This Row],[Recreational Assessment]]+Table13[[#This Row],[Storm Assessment]]</f>
        <v>6398.0780314066442</v>
      </c>
      <c r="DO448" s="145" t="e">
        <f>Methodology!#REF!</f>
        <v>#REF!</v>
      </c>
      <c r="DP448" s="146" t="e">
        <f>(Table13[[#This Row],[JUST]]*Table13[[#This Row],[Ad Valorem Recreational Millage]])/1000</f>
        <v>#REF!</v>
      </c>
    </row>
    <row r="449" spans="1:120" x14ac:dyDescent="0.3">
      <c r="A449">
        <v>559</v>
      </c>
      <c r="B449">
        <v>1</v>
      </c>
      <c r="C449" s="165" t="s">
        <v>7269</v>
      </c>
      <c r="D449" t="s">
        <v>777</v>
      </c>
      <c r="E449" t="s">
        <v>1338</v>
      </c>
      <c r="F449">
        <v>10593171</v>
      </c>
      <c r="G449" s="32" t="s">
        <v>196</v>
      </c>
      <c r="H449" t="s">
        <v>299</v>
      </c>
      <c r="I449" t="s">
        <v>226</v>
      </c>
      <c r="J449">
        <v>1</v>
      </c>
      <c r="K449">
        <v>0</v>
      </c>
      <c r="L449">
        <v>0</v>
      </c>
      <c r="M449">
        <v>0.14036000000000001</v>
      </c>
      <c r="N449" t="s">
        <v>135</v>
      </c>
      <c r="O449" t="s">
        <v>136</v>
      </c>
      <c r="P449" t="s">
        <v>137</v>
      </c>
      <c r="Q449" t="s">
        <v>138</v>
      </c>
      <c r="S449" t="s">
        <v>140</v>
      </c>
      <c r="V449" t="s">
        <v>205</v>
      </c>
      <c r="W449" t="s">
        <v>7270</v>
      </c>
      <c r="X449" t="s">
        <v>7230</v>
      </c>
      <c r="Y449" t="s">
        <v>189</v>
      </c>
      <c r="Z449" t="s">
        <v>7271</v>
      </c>
      <c r="AA449" t="s">
        <v>145</v>
      </c>
      <c r="AB449" t="s">
        <v>146</v>
      </c>
      <c r="AC449" s="30">
        <v>1507603</v>
      </c>
      <c r="AD449">
        <v>1507603</v>
      </c>
      <c r="AE449">
        <v>1457603</v>
      </c>
      <c r="AF449">
        <v>0</v>
      </c>
      <c r="AG449">
        <v>1507603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50000</v>
      </c>
      <c r="AO449">
        <v>0</v>
      </c>
      <c r="AP449">
        <v>0</v>
      </c>
      <c r="AQ449">
        <v>0</v>
      </c>
      <c r="AR449">
        <v>0</v>
      </c>
      <c r="AS449">
        <v>1</v>
      </c>
      <c r="AT449">
        <v>2015</v>
      </c>
      <c r="AV449">
        <v>2640</v>
      </c>
      <c r="AW449">
        <v>2640</v>
      </c>
      <c r="AX449">
        <v>2</v>
      </c>
      <c r="AY449">
        <v>4</v>
      </c>
      <c r="AZ449">
        <v>3</v>
      </c>
      <c r="BD449" t="s">
        <v>233</v>
      </c>
      <c r="BS449" t="s">
        <v>7272</v>
      </c>
      <c r="BT449" t="s">
        <v>7273</v>
      </c>
      <c r="BV449" t="s">
        <v>7274</v>
      </c>
      <c r="BX449" t="s">
        <v>145</v>
      </c>
      <c r="BY449" t="s">
        <v>149</v>
      </c>
      <c r="BZ449" t="s">
        <v>146</v>
      </c>
      <c r="CZ449" t="s">
        <v>7275</v>
      </c>
      <c r="DA449" t="s">
        <v>154</v>
      </c>
      <c r="DB449" t="s">
        <v>242</v>
      </c>
      <c r="DE449">
        <v>1</v>
      </c>
      <c r="DF449">
        <v>2019</v>
      </c>
      <c r="DG449" t="s">
        <v>7276</v>
      </c>
      <c r="DH449">
        <v>7</v>
      </c>
      <c r="DI449" s="128" t="s">
        <v>156</v>
      </c>
      <c r="DJ4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49" s="130">
        <f>Table13[[#This Row],[JUST]]*Table13[[#This Row],[Storm Millage]]/1000</f>
        <v>0</v>
      </c>
      <c r="DL4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49" s="136">
        <f>Table13[[#This Row],[JUST]]*Table13[[#This Row],[Recreational Millage]]/1000</f>
        <v>6408.002611252221</v>
      </c>
      <c r="DN449" s="137">
        <f>Table13[[#This Row],[Recreational Assessment]]+Table13[[#This Row],[Storm Assessment]]</f>
        <v>6408.002611252221</v>
      </c>
      <c r="DO449" s="145" t="e">
        <f>Methodology!#REF!</f>
        <v>#REF!</v>
      </c>
      <c r="DP449" s="146" t="e">
        <f>(Table13[[#This Row],[JUST]]*Table13[[#This Row],[Ad Valorem Recreational Millage]])/1000</f>
        <v>#REF!</v>
      </c>
    </row>
    <row r="450" spans="1:120" x14ac:dyDescent="0.3">
      <c r="A450">
        <v>731</v>
      </c>
      <c r="B450">
        <v>1</v>
      </c>
      <c r="C450" s="165" t="s">
        <v>5713</v>
      </c>
      <c r="D450" t="s">
        <v>5555</v>
      </c>
      <c r="E450" t="s">
        <v>4225</v>
      </c>
      <c r="F450">
        <v>10004727</v>
      </c>
      <c r="G450" s="32" t="s">
        <v>181</v>
      </c>
      <c r="I450" t="s">
        <v>226</v>
      </c>
      <c r="J450">
        <v>1</v>
      </c>
      <c r="K450">
        <v>0</v>
      </c>
      <c r="L450">
        <v>0</v>
      </c>
      <c r="M450">
        <v>0.1404</v>
      </c>
      <c r="N450" t="s">
        <v>135</v>
      </c>
      <c r="O450" t="s">
        <v>136</v>
      </c>
      <c r="R450" t="s">
        <v>227</v>
      </c>
      <c r="S450" t="s">
        <v>140</v>
      </c>
      <c r="T450">
        <v>100</v>
      </c>
      <c r="U450" t="s">
        <v>511</v>
      </c>
      <c r="W450" t="s">
        <v>5714</v>
      </c>
      <c r="X450" t="s">
        <v>5715</v>
      </c>
      <c r="Y450" t="s">
        <v>5557</v>
      </c>
      <c r="AA450" t="s">
        <v>145</v>
      </c>
      <c r="AB450" t="s">
        <v>146</v>
      </c>
      <c r="AC450" s="119">
        <v>784883</v>
      </c>
      <c r="AD450">
        <v>784883</v>
      </c>
      <c r="AE450">
        <v>784883</v>
      </c>
      <c r="AF450">
        <v>646600</v>
      </c>
      <c r="AG450">
        <v>106094</v>
      </c>
      <c r="AH450">
        <v>1265</v>
      </c>
      <c r="AI450">
        <v>30924</v>
      </c>
      <c r="AJ450">
        <v>0</v>
      </c>
      <c r="AK450">
        <v>0</v>
      </c>
      <c r="AL450">
        <v>0</v>
      </c>
      <c r="AM450">
        <v>0</v>
      </c>
      <c r="AN450" s="32">
        <v>0</v>
      </c>
      <c r="AO450">
        <v>0</v>
      </c>
      <c r="AP450">
        <v>0</v>
      </c>
      <c r="AQ450">
        <v>0</v>
      </c>
      <c r="AR450">
        <v>0</v>
      </c>
      <c r="AS450">
        <v>1</v>
      </c>
      <c r="AT450">
        <v>1966</v>
      </c>
      <c r="AV450">
        <v>2600</v>
      </c>
      <c r="AW450">
        <v>1107</v>
      </c>
      <c r="AX450">
        <v>1</v>
      </c>
      <c r="AY450">
        <v>3</v>
      </c>
      <c r="AZ450">
        <v>3</v>
      </c>
      <c r="BA450" t="s">
        <v>233</v>
      </c>
      <c r="BC450" t="s">
        <v>233</v>
      </c>
      <c r="BS450" t="s">
        <v>5716</v>
      </c>
      <c r="BT450" t="s">
        <v>5717</v>
      </c>
      <c r="BV450" t="s">
        <v>5718</v>
      </c>
      <c r="BX450" t="s">
        <v>5719</v>
      </c>
      <c r="BY450" t="s">
        <v>3450</v>
      </c>
      <c r="BZ450" t="s">
        <v>5720</v>
      </c>
      <c r="CB450" s="27">
        <v>39984</v>
      </c>
      <c r="CC450">
        <v>1100000</v>
      </c>
      <c r="CD450" t="s">
        <v>210</v>
      </c>
      <c r="CE450" t="s">
        <v>181</v>
      </c>
      <c r="CF450" t="s">
        <v>181</v>
      </c>
      <c r="CG450" t="s">
        <v>5721</v>
      </c>
      <c r="CH450" s="27">
        <v>37790</v>
      </c>
      <c r="CI450">
        <v>902500</v>
      </c>
      <c r="CJ450" t="s">
        <v>210</v>
      </c>
      <c r="CK450" t="s">
        <v>151</v>
      </c>
      <c r="CL450" t="s">
        <v>151</v>
      </c>
      <c r="CM450" t="s">
        <v>5722</v>
      </c>
      <c r="CN450" s="27">
        <v>36913</v>
      </c>
      <c r="CO450">
        <v>781500</v>
      </c>
      <c r="CP450" t="s">
        <v>210</v>
      </c>
      <c r="CQ450" t="s">
        <v>151</v>
      </c>
      <c r="CR450" t="s">
        <v>151</v>
      </c>
      <c r="CS450" t="s">
        <v>5723</v>
      </c>
      <c r="CT450" s="27">
        <v>36546</v>
      </c>
      <c r="CU450">
        <v>495000</v>
      </c>
      <c r="CV450" t="s">
        <v>210</v>
      </c>
      <c r="CW450" t="s">
        <v>151</v>
      </c>
      <c r="CX450" t="s">
        <v>151</v>
      </c>
      <c r="CY450" t="s">
        <v>5724</v>
      </c>
      <c r="CZ450" t="s">
        <v>5725</v>
      </c>
      <c r="DA450" t="s">
        <v>154</v>
      </c>
      <c r="DB450" t="s">
        <v>299</v>
      </c>
      <c r="DE450">
        <v>1</v>
      </c>
      <c r="DF450">
        <v>1900</v>
      </c>
      <c r="DG450" t="s">
        <v>5726</v>
      </c>
      <c r="DH450">
        <v>7</v>
      </c>
      <c r="DI450" s="128" t="s">
        <v>156</v>
      </c>
      <c r="DJ4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0" s="130">
        <f>Table13[[#This Row],[JUST]]*Table13[[#This Row],[Storm Millage]]/1000</f>
        <v>0</v>
      </c>
      <c r="DL4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50" s="136">
        <f>Table13[[#This Row],[JUST]]*Table13[[#This Row],[Recreational Millage]]/1000</f>
        <v>6437.718966123377</v>
      </c>
      <c r="DN450" s="137">
        <f>Table13[[#This Row],[Recreational Assessment]]+Table13[[#This Row],[Storm Assessment]]</f>
        <v>6437.718966123377</v>
      </c>
      <c r="DO450" s="145" t="e">
        <f>Methodology!#REF!</f>
        <v>#REF!</v>
      </c>
      <c r="DP450" s="146" t="e">
        <f>(Table13[[#This Row],[JUST]]*Table13[[#This Row],[Ad Valorem Recreational Millage]])/1000</f>
        <v>#REF!</v>
      </c>
    </row>
    <row r="451" spans="1:120" x14ac:dyDescent="0.3">
      <c r="A451">
        <v>928</v>
      </c>
      <c r="B451">
        <v>1</v>
      </c>
      <c r="C451" s="165" t="s">
        <v>11663</v>
      </c>
      <c r="D451" t="s">
        <v>3484</v>
      </c>
      <c r="E451" t="s">
        <v>11664</v>
      </c>
      <c r="F451">
        <v>10004713</v>
      </c>
      <c r="G451" s="32" t="s">
        <v>181</v>
      </c>
      <c r="I451" t="s">
        <v>401</v>
      </c>
      <c r="J451">
        <v>1</v>
      </c>
      <c r="K451">
        <v>0</v>
      </c>
      <c r="L451">
        <v>0</v>
      </c>
      <c r="M451">
        <v>0.127</v>
      </c>
      <c r="N451" t="s">
        <v>135</v>
      </c>
      <c r="O451" t="s">
        <v>136</v>
      </c>
      <c r="R451" t="s">
        <v>3594</v>
      </c>
      <c r="S451" t="s">
        <v>140</v>
      </c>
      <c r="T451">
        <v>100</v>
      </c>
      <c r="U451" t="s">
        <v>511</v>
      </c>
      <c r="W451" t="s">
        <v>11665</v>
      </c>
      <c r="X451" t="s">
        <v>11666</v>
      </c>
      <c r="Y451" t="s">
        <v>11356</v>
      </c>
      <c r="AA451" t="s">
        <v>145</v>
      </c>
      <c r="AB451" t="s">
        <v>146</v>
      </c>
      <c r="AC451" s="119">
        <v>787323</v>
      </c>
      <c r="AD451">
        <v>787323</v>
      </c>
      <c r="AE451">
        <v>787323</v>
      </c>
      <c r="AF451">
        <v>645240</v>
      </c>
      <c r="AG451">
        <v>137759</v>
      </c>
      <c r="AH451">
        <v>0</v>
      </c>
      <c r="AI451">
        <v>4324</v>
      </c>
      <c r="AJ451">
        <v>0</v>
      </c>
      <c r="AK451">
        <v>0</v>
      </c>
      <c r="AL451">
        <v>0</v>
      </c>
      <c r="AM451">
        <v>0</v>
      </c>
      <c r="AN451" s="32">
        <v>0</v>
      </c>
      <c r="AO451">
        <v>0</v>
      </c>
      <c r="AP451">
        <v>0</v>
      </c>
      <c r="AQ451">
        <v>0</v>
      </c>
      <c r="AR451">
        <v>0</v>
      </c>
      <c r="AS451">
        <v>1</v>
      </c>
      <c r="AT451">
        <v>1980</v>
      </c>
      <c r="AV451">
        <v>2586</v>
      </c>
      <c r="AW451">
        <v>1622</v>
      </c>
      <c r="AX451">
        <v>1.5</v>
      </c>
      <c r="AY451">
        <v>2</v>
      </c>
      <c r="AZ451">
        <v>2</v>
      </c>
      <c r="BB451" t="s">
        <v>233</v>
      </c>
      <c r="BS451" t="s">
        <v>11667</v>
      </c>
      <c r="BV451" t="s">
        <v>11668</v>
      </c>
      <c r="BX451" t="s">
        <v>11669</v>
      </c>
      <c r="BY451" t="s">
        <v>171</v>
      </c>
      <c r="BZ451" t="s">
        <v>11670</v>
      </c>
      <c r="CB451" s="27">
        <v>42594</v>
      </c>
      <c r="CC451">
        <v>830000</v>
      </c>
      <c r="CD451" t="s">
        <v>210</v>
      </c>
      <c r="CE451" t="s">
        <v>181</v>
      </c>
      <c r="CF451" t="s">
        <v>181</v>
      </c>
      <c r="CG451" t="s">
        <v>11671</v>
      </c>
      <c r="CH451" s="27">
        <v>39225</v>
      </c>
      <c r="CI451">
        <v>855000</v>
      </c>
      <c r="CJ451" t="s">
        <v>210</v>
      </c>
      <c r="CK451" t="s">
        <v>151</v>
      </c>
      <c r="CL451" t="s">
        <v>151</v>
      </c>
      <c r="CM451" t="s">
        <v>11672</v>
      </c>
      <c r="CN451" s="27">
        <v>35096</v>
      </c>
      <c r="CO451">
        <v>320000</v>
      </c>
      <c r="CP451" t="s">
        <v>210</v>
      </c>
      <c r="CQ451" t="s">
        <v>151</v>
      </c>
      <c r="CR451" t="s">
        <v>151</v>
      </c>
      <c r="CS451" t="s">
        <v>11673</v>
      </c>
      <c r="CT451" s="27">
        <v>29373</v>
      </c>
      <c r="CU451">
        <v>120000</v>
      </c>
      <c r="CV451" t="s">
        <v>150</v>
      </c>
      <c r="CW451" t="s">
        <v>151</v>
      </c>
      <c r="CX451" t="s">
        <v>151</v>
      </c>
      <c r="CY451" t="s">
        <v>11674</v>
      </c>
      <c r="CZ451" t="s">
        <v>11675</v>
      </c>
      <c r="DA451" t="s">
        <v>154</v>
      </c>
      <c r="DB451" t="s">
        <v>299</v>
      </c>
      <c r="DE451">
        <v>1</v>
      </c>
      <c r="DF451">
        <v>1980</v>
      </c>
      <c r="DG451" t="s">
        <v>11676</v>
      </c>
      <c r="DH451">
        <v>7</v>
      </c>
      <c r="DI451" s="128" t="s">
        <v>156</v>
      </c>
      <c r="DJ4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1" s="130">
        <f>Table13[[#This Row],[JUST]]*Table13[[#This Row],[Storm Millage]]/1000</f>
        <v>0</v>
      </c>
      <c r="DL4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51" s="136">
        <f>Table13[[#This Row],[JUST]]*Table13[[#This Row],[Recreational Millage]]/1000</f>
        <v>6457.7321837333157</v>
      </c>
      <c r="DN451" s="137">
        <f>Table13[[#This Row],[Recreational Assessment]]+Table13[[#This Row],[Storm Assessment]]</f>
        <v>6457.7321837333157</v>
      </c>
      <c r="DO451" s="145" t="e">
        <f>Methodology!#REF!</f>
        <v>#REF!</v>
      </c>
      <c r="DP451" s="146" t="e">
        <f>(Table13[[#This Row],[JUST]]*Table13[[#This Row],[Ad Valorem Recreational Millage]])/1000</f>
        <v>#REF!</v>
      </c>
    </row>
    <row r="452" spans="1:120" x14ac:dyDescent="0.3">
      <c r="A452">
        <v>749</v>
      </c>
      <c r="B452">
        <v>1</v>
      </c>
      <c r="C452" s="165" t="s">
        <v>10259</v>
      </c>
      <c r="D452" t="s">
        <v>3625</v>
      </c>
      <c r="E452" t="s">
        <v>5754</v>
      </c>
      <c r="F452">
        <v>10004692</v>
      </c>
      <c r="G452" s="32" t="s">
        <v>181</v>
      </c>
      <c r="I452" t="s">
        <v>401</v>
      </c>
      <c r="J452">
        <v>1</v>
      </c>
      <c r="K452">
        <v>0</v>
      </c>
      <c r="L452">
        <v>0</v>
      </c>
      <c r="M452">
        <v>0.13869999999999999</v>
      </c>
      <c r="N452" t="s">
        <v>135</v>
      </c>
      <c r="O452" t="s">
        <v>136</v>
      </c>
      <c r="R452" t="s">
        <v>3594</v>
      </c>
      <c r="S452" t="s">
        <v>140</v>
      </c>
      <c r="T452">
        <v>100</v>
      </c>
      <c r="U452" t="s">
        <v>511</v>
      </c>
      <c r="W452" t="s">
        <v>10260</v>
      </c>
      <c r="X452" t="s">
        <v>10261</v>
      </c>
      <c r="Y452" t="s">
        <v>10223</v>
      </c>
      <c r="AA452" t="s">
        <v>145</v>
      </c>
      <c r="AB452" t="s">
        <v>146</v>
      </c>
      <c r="AC452" s="119">
        <v>792968</v>
      </c>
      <c r="AD452">
        <v>792968</v>
      </c>
      <c r="AE452">
        <v>792968</v>
      </c>
      <c r="AF452">
        <v>645240</v>
      </c>
      <c r="AG452">
        <v>135074</v>
      </c>
      <c r="AH452">
        <v>0</v>
      </c>
      <c r="AI452">
        <v>12654</v>
      </c>
      <c r="AJ452">
        <v>0</v>
      </c>
      <c r="AK452">
        <v>0</v>
      </c>
      <c r="AL452">
        <v>0</v>
      </c>
      <c r="AM452">
        <v>0</v>
      </c>
      <c r="AN452" s="32">
        <v>0</v>
      </c>
      <c r="AO452">
        <v>0</v>
      </c>
      <c r="AP452">
        <v>0</v>
      </c>
      <c r="AQ452">
        <v>0</v>
      </c>
      <c r="AR452">
        <v>0</v>
      </c>
      <c r="AS452">
        <v>1</v>
      </c>
      <c r="AT452">
        <v>1980</v>
      </c>
      <c r="AV452">
        <v>1926</v>
      </c>
      <c r="AW452">
        <v>1440</v>
      </c>
      <c r="AX452">
        <v>2</v>
      </c>
      <c r="AY452">
        <v>2</v>
      </c>
      <c r="AZ452">
        <v>2.5</v>
      </c>
      <c r="BS452" t="s">
        <v>10262</v>
      </c>
      <c r="BT452" t="s">
        <v>10263</v>
      </c>
      <c r="BV452" t="s">
        <v>10264</v>
      </c>
      <c r="BX452" t="s">
        <v>10265</v>
      </c>
      <c r="BY452" t="s">
        <v>194</v>
      </c>
      <c r="BZ452" t="s">
        <v>2581</v>
      </c>
      <c r="CB452" s="27">
        <v>37830</v>
      </c>
      <c r="CC452">
        <v>795000</v>
      </c>
      <c r="CD452" t="s">
        <v>210</v>
      </c>
      <c r="CE452" t="s">
        <v>151</v>
      </c>
      <c r="CF452" t="s">
        <v>151</v>
      </c>
      <c r="CG452" t="s">
        <v>10266</v>
      </c>
      <c r="CH452" s="27">
        <v>36033</v>
      </c>
      <c r="CI452">
        <v>425000</v>
      </c>
      <c r="CJ452" t="s">
        <v>210</v>
      </c>
      <c r="CK452" t="s">
        <v>151</v>
      </c>
      <c r="CL452" t="s">
        <v>151</v>
      </c>
      <c r="CM452" t="s">
        <v>10267</v>
      </c>
      <c r="CN452" s="27">
        <v>35536</v>
      </c>
      <c r="CO452">
        <v>325000</v>
      </c>
      <c r="CP452" t="s">
        <v>210</v>
      </c>
      <c r="CQ452" t="s">
        <v>151</v>
      </c>
      <c r="CR452" t="s">
        <v>151</v>
      </c>
      <c r="CS452" t="s">
        <v>10268</v>
      </c>
      <c r="CT452" s="27">
        <v>32660</v>
      </c>
      <c r="CU452">
        <v>268000</v>
      </c>
      <c r="CV452" t="s">
        <v>210</v>
      </c>
      <c r="CW452" t="s">
        <v>151</v>
      </c>
      <c r="CX452" t="s">
        <v>151</v>
      </c>
      <c r="CY452" t="s">
        <v>10269</v>
      </c>
      <c r="CZ452" t="s">
        <v>10270</v>
      </c>
      <c r="DA452" t="s">
        <v>154</v>
      </c>
      <c r="DB452" t="s">
        <v>299</v>
      </c>
      <c r="DE452">
        <v>1</v>
      </c>
      <c r="DF452">
        <v>1980</v>
      </c>
      <c r="DG452" t="s">
        <v>10271</v>
      </c>
      <c r="DH452">
        <v>7</v>
      </c>
      <c r="DI452" s="128" t="s">
        <v>156</v>
      </c>
      <c r="DJ45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2" s="130">
        <f>Table13[[#This Row],[JUST]]*Table13[[#This Row],[Storm Millage]]/1000</f>
        <v>0</v>
      </c>
      <c r="DL45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52" s="136">
        <f>Table13[[#This Row],[JUST]]*Table13[[#This Row],[Recreational Millage]]/1000</f>
        <v>6504.0332548022097</v>
      </c>
      <c r="DN452" s="137">
        <f>Table13[[#This Row],[Recreational Assessment]]+Table13[[#This Row],[Storm Assessment]]</f>
        <v>6504.0332548022097</v>
      </c>
      <c r="DO452" s="145" t="e">
        <f>Methodology!#REF!</f>
        <v>#REF!</v>
      </c>
      <c r="DP452" s="146" t="e">
        <f>(Table13[[#This Row],[JUST]]*Table13[[#This Row],[Ad Valorem Recreational Millage]])/1000</f>
        <v>#REF!</v>
      </c>
    </row>
    <row r="453" spans="1:120" x14ac:dyDescent="0.3">
      <c r="A453">
        <v>225</v>
      </c>
      <c r="B453">
        <v>1</v>
      </c>
      <c r="C453" s="165" t="s">
        <v>7491</v>
      </c>
      <c r="D453" t="s">
        <v>158</v>
      </c>
      <c r="E453" t="s">
        <v>3775</v>
      </c>
      <c r="F453">
        <v>10004844</v>
      </c>
      <c r="G453" s="32" t="s">
        <v>196</v>
      </c>
      <c r="H453" t="s">
        <v>299</v>
      </c>
      <c r="I453" t="s">
        <v>778</v>
      </c>
      <c r="J453">
        <v>0</v>
      </c>
      <c r="K453">
        <v>0</v>
      </c>
      <c r="L453">
        <v>0</v>
      </c>
      <c r="M453">
        <v>4.274E-2</v>
      </c>
      <c r="N453" t="s">
        <v>135</v>
      </c>
      <c r="O453" t="s">
        <v>136</v>
      </c>
      <c r="S453" t="s">
        <v>140</v>
      </c>
      <c r="T453">
        <v>421</v>
      </c>
      <c r="U453" t="s">
        <v>3911</v>
      </c>
      <c r="V453" t="s">
        <v>205</v>
      </c>
      <c r="W453" t="s">
        <v>7492</v>
      </c>
      <c r="X453" t="s">
        <v>7475</v>
      </c>
      <c r="Y453" t="s">
        <v>189</v>
      </c>
      <c r="Z453" t="s">
        <v>7493</v>
      </c>
      <c r="AA453" t="s">
        <v>145</v>
      </c>
      <c r="AB453" t="s">
        <v>146</v>
      </c>
      <c r="AC453" s="119">
        <v>794580</v>
      </c>
      <c r="AD453">
        <v>794580</v>
      </c>
      <c r="AE453">
        <v>794580</v>
      </c>
      <c r="AF453">
        <v>0</v>
      </c>
      <c r="AG453">
        <v>794580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 s="32">
        <v>0</v>
      </c>
      <c r="AO453">
        <v>0</v>
      </c>
      <c r="AP453">
        <v>0</v>
      </c>
      <c r="AQ453">
        <v>0</v>
      </c>
      <c r="AR453">
        <v>0</v>
      </c>
      <c r="AS453">
        <v>1</v>
      </c>
      <c r="AT453">
        <v>1979</v>
      </c>
      <c r="AV453">
        <v>1285</v>
      </c>
      <c r="AW453">
        <v>1285</v>
      </c>
      <c r="AX453">
        <v>1</v>
      </c>
      <c r="AY453">
        <v>2</v>
      </c>
      <c r="AZ453">
        <v>2</v>
      </c>
      <c r="BC453" t="s">
        <v>233</v>
      </c>
      <c r="BD453" t="s">
        <v>233</v>
      </c>
      <c r="BS453" t="s">
        <v>7494</v>
      </c>
      <c r="BT453" t="s">
        <v>7495</v>
      </c>
      <c r="BV453" t="s">
        <v>7496</v>
      </c>
      <c r="BX453" t="s">
        <v>7497</v>
      </c>
      <c r="BY453" t="s">
        <v>3101</v>
      </c>
      <c r="BZ453" t="s">
        <v>7498</v>
      </c>
      <c r="CB453" s="27">
        <v>35975</v>
      </c>
      <c r="CC453">
        <v>435000</v>
      </c>
      <c r="CD453" t="s">
        <v>210</v>
      </c>
      <c r="CE453" t="s">
        <v>151</v>
      </c>
      <c r="CF453" t="s">
        <v>151</v>
      </c>
      <c r="CG453" t="s">
        <v>7499</v>
      </c>
      <c r="CH453" s="27">
        <v>35309</v>
      </c>
      <c r="CI453">
        <v>365000</v>
      </c>
      <c r="CJ453" t="s">
        <v>210</v>
      </c>
      <c r="CK453" t="s">
        <v>151</v>
      </c>
      <c r="CL453" t="s">
        <v>151</v>
      </c>
      <c r="CM453" t="s">
        <v>7500</v>
      </c>
      <c r="CZ453" t="s">
        <v>7501</v>
      </c>
      <c r="DA453" t="s">
        <v>154</v>
      </c>
      <c r="DB453" t="s">
        <v>242</v>
      </c>
      <c r="DE453">
        <v>1</v>
      </c>
      <c r="DF453">
        <v>1979</v>
      </c>
      <c r="DG453" t="s">
        <v>7502</v>
      </c>
      <c r="DH453">
        <v>7</v>
      </c>
      <c r="DI453" s="128" t="s">
        <v>156</v>
      </c>
      <c r="DJ4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3" s="130">
        <f>Table13[[#This Row],[JUST]]*Table13[[#This Row],[Storm Millage]]/1000</f>
        <v>0</v>
      </c>
      <c r="DL4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53" s="136">
        <f>Table13[[#This Row],[JUST]]*Table13[[#This Row],[Recreational Millage]]/1000</f>
        <v>6517.2551018461518</v>
      </c>
      <c r="DN453" s="137">
        <f>Table13[[#This Row],[Recreational Assessment]]+Table13[[#This Row],[Storm Assessment]]</f>
        <v>6517.2551018461518</v>
      </c>
      <c r="DO453" s="145" t="e">
        <f>Methodology!#REF!</f>
        <v>#REF!</v>
      </c>
      <c r="DP453" s="146" t="e">
        <f>(Table13[[#This Row],[JUST]]*Table13[[#This Row],[Ad Valorem Recreational Millage]])/1000</f>
        <v>#REF!</v>
      </c>
    </row>
    <row r="454" spans="1:120" x14ac:dyDescent="0.3">
      <c r="A454">
        <v>382</v>
      </c>
      <c r="B454">
        <v>1</v>
      </c>
      <c r="C454" s="165" t="s">
        <v>7503</v>
      </c>
      <c r="D454" t="s">
        <v>158</v>
      </c>
      <c r="E454" t="s">
        <v>3818</v>
      </c>
      <c r="F454">
        <v>10004845</v>
      </c>
      <c r="G454" s="32" t="s">
        <v>196</v>
      </c>
      <c r="H454" t="s">
        <v>299</v>
      </c>
      <c r="I454" t="s">
        <v>778</v>
      </c>
      <c r="J454">
        <v>0</v>
      </c>
      <c r="K454">
        <v>0</v>
      </c>
      <c r="L454">
        <v>0</v>
      </c>
      <c r="M454">
        <v>4.274E-2</v>
      </c>
      <c r="N454" t="s">
        <v>135</v>
      </c>
      <c r="O454" t="s">
        <v>136</v>
      </c>
      <c r="S454" t="s">
        <v>140</v>
      </c>
      <c r="T454">
        <v>421</v>
      </c>
      <c r="U454" t="s">
        <v>3911</v>
      </c>
      <c r="V454" t="s">
        <v>205</v>
      </c>
      <c r="W454" t="s">
        <v>7504</v>
      </c>
      <c r="X454" t="s">
        <v>7475</v>
      </c>
      <c r="Y454" t="s">
        <v>189</v>
      </c>
      <c r="Z454" t="s">
        <v>7505</v>
      </c>
      <c r="AA454" t="s">
        <v>145</v>
      </c>
      <c r="AB454" t="s">
        <v>146</v>
      </c>
      <c r="AC454" s="119">
        <v>794580</v>
      </c>
      <c r="AD454">
        <v>794580</v>
      </c>
      <c r="AE454">
        <v>794580</v>
      </c>
      <c r="AF454">
        <v>0</v>
      </c>
      <c r="AG454">
        <v>794580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 s="32">
        <v>0</v>
      </c>
      <c r="AO454">
        <v>0</v>
      </c>
      <c r="AP454">
        <v>0</v>
      </c>
      <c r="AQ454">
        <v>0</v>
      </c>
      <c r="AR454">
        <v>0</v>
      </c>
      <c r="AS454">
        <v>1</v>
      </c>
      <c r="AT454">
        <v>1979</v>
      </c>
      <c r="AV454">
        <v>1285</v>
      </c>
      <c r="AW454">
        <v>1285</v>
      </c>
      <c r="AX454">
        <v>1</v>
      </c>
      <c r="AY454">
        <v>2</v>
      </c>
      <c r="AZ454">
        <v>2</v>
      </c>
      <c r="BC454" t="s">
        <v>233</v>
      </c>
      <c r="BD454" t="s">
        <v>233</v>
      </c>
      <c r="BS454" t="s">
        <v>7506</v>
      </c>
      <c r="BT454" t="s">
        <v>7507</v>
      </c>
      <c r="BV454" t="s">
        <v>7508</v>
      </c>
      <c r="BX454" t="s">
        <v>1309</v>
      </c>
      <c r="BY454" t="s">
        <v>458</v>
      </c>
      <c r="BZ454" t="s">
        <v>1310</v>
      </c>
      <c r="CB454" s="27">
        <v>41806</v>
      </c>
      <c r="CC454">
        <v>750000</v>
      </c>
      <c r="CD454" t="s">
        <v>210</v>
      </c>
      <c r="CE454" t="s">
        <v>181</v>
      </c>
      <c r="CF454" t="s">
        <v>181</v>
      </c>
      <c r="CG454" t="s">
        <v>7509</v>
      </c>
      <c r="CH454" s="27">
        <v>39195</v>
      </c>
      <c r="CI454">
        <v>140500</v>
      </c>
      <c r="CJ454" t="s">
        <v>210</v>
      </c>
      <c r="CK454" t="s">
        <v>383</v>
      </c>
      <c r="CL454" t="s">
        <v>383</v>
      </c>
      <c r="CM454" t="s">
        <v>7510</v>
      </c>
      <c r="CN454" s="27">
        <v>35975</v>
      </c>
      <c r="CO454">
        <v>212500</v>
      </c>
      <c r="CP454" t="s">
        <v>210</v>
      </c>
      <c r="CQ454" t="s">
        <v>181</v>
      </c>
      <c r="CR454" t="s">
        <v>181</v>
      </c>
      <c r="CS454" t="s">
        <v>7511</v>
      </c>
      <c r="CT454" s="27">
        <v>34029</v>
      </c>
      <c r="CU454">
        <v>380000</v>
      </c>
      <c r="CV454" t="s">
        <v>210</v>
      </c>
      <c r="CW454" t="s">
        <v>151</v>
      </c>
      <c r="CX454" t="s">
        <v>151</v>
      </c>
      <c r="CY454" t="s">
        <v>7512</v>
      </c>
      <c r="CZ454" t="s">
        <v>7513</v>
      </c>
      <c r="DA454" t="s">
        <v>154</v>
      </c>
      <c r="DB454" t="s">
        <v>242</v>
      </c>
      <c r="DE454">
        <v>1</v>
      </c>
      <c r="DF454">
        <v>1979</v>
      </c>
      <c r="DG454" t="s">
        <v>7514</v>
      </c>
      <c r="DH454">
        <v>7</v>
      </c>
      <c r="DI454" s="128" t="s">
        <v>156</v>
      </c>
      <c r="DJ4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4" s="130">
        <f>Table13[[#This Row],[JUST]]*Table13[[#This Row],[Storm Millage]]/1000</f>
        <v>0</v>
      </c>
      <c r="DL4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54" s="136">
        <f>Table13[[#This Row],[JUST]]*Table13[[#This Row],[Recreational Millage]]/1000</f>
        <v>6517.2551018461518</v>
      </c>
      <c r="DN454" s="137">
        <f>Table13[[#This Row],[Recreational Assessment]]+Table13[[#This Row],[Storm Assessment]]</f>
        <v>6517.2551018461518</v>
      </c>
      <c r="DO454" s="145" t="e">
        <f>Methodology!#REF!</f>
        <v>#REF!</v>
      </c>
      <c r="DP454" s="146" t="e">
        <f>(Table13[[#This Row],[JUST]]*Table13[[#This Row],[Ad Valorem Recreational Millage]])/1000</f>
        <v>#REF!</v>
      </c>
    </row>
    <row r="455" spans="1:120" x14ac:dyDescent="0.3">
      <c r="A455">
        <v>312</v>
      </c>
      <c r="B455">
        <v>1</v>
      </c>
      <c r="C455" s="165" t="s">
        <v>7569</v>
      </c>
      <c r="D455" t="s">
        <v>3890</v>
      </c>
      <c r="E455" t="s">
        <v>3818</v>
      </c>
      <c r="F455">
        <v>10004841</v>
      </c>
      <c r="G455" s="32" t="s">
        <v>196</v>
      </c>
      <c r="H455" t="s">
        <v>299</v>
      </c>
      <c r="I455" t="s">
        <v>778</v>
      </c>
      <c r="J455">
        <v>0</v>
      </c>
      <c r="K455">
        <v>0</v>
      </c>
      <c r="L455">
        <v>0</v>
      </c>
      <c r="M455">
        <v>4.267E-2</v>
      </c>
      <c r="N455" t="s">
        <v>135</v>
      </c>
      <c r="O455" t="s">
        <v>136</v>
      </c>
      <c r="S455" t="s">
        <v>140</v>
      </c>
      <c r="T455">
        <v>410</v>
      </c>
      <c r="U455" t="s">
        <v>5334</v>
      </c>
      <c r="V455" t="s">
        <v>205</v>
      </c>
      <c r="W455" t="s">
        <v>7570</v>
      </c>
      <c r="X455" t="s">
        <v>7559</v>
      </c>
      <c r="Y455" t="s">
        <v>189</v>
      </c>
      <c r="Z455" t="s">
        <v>5300</v>
      </c>
      <c r="AA455" t="s">
        <v>145</v>
      </c>
      <c r="AB455" t="s">
        <v>146</v>
      </c>
      <c r="AC455" s="119">
        <v>794580</v>
      </c>
      <c r="AD455">
        <v>794580</v>
      </c>
      <c r="AE455">
        <v>794580</v>
      </c>
      <c r="AF455">
        <v>0</v>
      </c>
      <c r="AG455">
        <v>794580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 s="32">
        <v>0</v>
      </c>
      <c r="AO455">
        <v>0</v>
      </c>
      <c r="AP455">
        <v>0</v>
      </c>
      <c r="AQ455">
        <v>0</v>
      </c>
      <c r="AR455">
        <v>0</v>
      </c>
      <c r="AS455">
        <v>1</v>
      </c>
      <c r="AT455">
        <v>1979</v>
      </c>
      <c r="AV455">
        <v>1285</v>
      </c>
      <c r="AW455">
        <v>1285</v>
      </c>
      <c r="AX455">
        <v>1</v>
      </c>
      <c r="AY455">
        <v>2</v>
      </c>
      <c r="AZ455">
        <v>2</v>
      </c>
      <c r="BC455" t="s">
        <v>233</v>
      </c>
      <c r="BD455" t="s">
        <v>233</v>
      </c>
      <c r="BS455" t="s">
        <v>7571</v>
      </c>
      <c r="BT455" t="s">
        <v>7572</v>
      </c>
      <c r="BV455" t="s">
        <v>7573</v>
      </c>
      <c r="BX455" t="s">
        <v>7574</v>
      </c>
      <c r="BY455" t="s">
        <v>149</v>
      </c>
      <c r="BZ455" t="s">
        <v>7575</v>
      </c>
      <c r="CB455" s="27">
        <v>44181</v>
      </c>
      <c r="CC455">
        <v>970000</v>
      </c>
      <c r="CD455" t="s">
        <v>210</v>
      </c>
      <c r="CE455" t="s">
        <v>181</v>
      </c>
      <c r="CF455" t="s">
        <v>181</v>
      </c>
      <c r="CG455" t="s">
        <v>7576</v>
      </c>
      <c r="CH455" s="27">
        <v>43818</v>
      </c>
      <c r="CI455">
        <v>875000</v>
      </c>
      <c r="CJ455" t="s">
        <v>210</v>
      </c>
      <c r="CK455" t="s">
        <v>181</v>
      </c>
      <c r="CL455" t="s">
        <v>181</v>
      </c>
      <c r="CM455" t="s">
        <v>7577</v>
      </c>
      <c r="CN455" s="27">
        <v>41712</v>
      </c>
      <c r="CO455">
        <v>780000</v>
      </c>
      <c r="CP455" t="s">
        <v>210</v>
      </c>
      <c r="CQ455" t="s">
        <v>181</v>
      </c>
      <c r="CR455" t="s">
        <v>181</v>
      </c>
      <c r="CS455" t="s">
        <v>7578</v>
      </c>
      <c r="CT455" s="27">
        <v>29618</v>
      </c>
      <c r="CU455">
        <v>185000</v>
      </c>
      <c r="CV455" t="s">
        <v>210</v>
      </c>
      <c r="CW455" t="s">
        <v>151</v>
      </c>
      <c r="CX455" t="s">
        <v>151</v>
      </c>
      <c r="CY455" t="s">
        <v>7579</v>
      </c>
      <c r="CZ455" t="s">
        <v>7580</v>
      </c>
      <c r="DA455" t="s">
        <v>154</v>
      </c>
      <c r="DB455" t="s">
        <v>242</v>
      </c>
      <c r="DE455">
        <v>1</v>
      </c>
      <c r="DF455">
        <v>1979</v>
      </c>
      <c r="DG455" t="s">
        <v>7581</v>
      </c>
      <c r="DH455">
        <v>7</v>
      </c>
      <c r="DI455" s="128" t="s">
        <v>156</v>
      </c>
      <c r="DJ4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5" s="130">
        <f>Table13[[#This Row],[JUST]]*Table13[[#This Row],[Storm Millage]]/1000</f>
        <v>0</v>
      </c>
      <c r="DL4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55" s="136">
        <f>Table13[[#This Row],[JUST]]*Table13[[#This Row],[Recreational Millage]]/1000</f>
        <v>6517.2551018461518</v>
      </c>
      <c r="DN455" s="137">
        <f>Table13[[#This Row],[Recreational Assessment]]+Table13[[#This Row],[Storm Assessment]]</f>
        <v>6517.2551018461518</v>
      </c>
      <c r="DO455" s="145" t="e">
        <f>Methodology!#REF!</f>
        <v>#REF!</v>
      </c>
      <c r="DP455" s="146" t="e">
        <f>(Table13[[#This Row],[JUST]]*Table13[[#This Row],[Ad Valorem Recreational Millage]])/1000</f>
        <v>#REF!</v>
      </c>
    </row>
    <row r="456" spans="1:120" x14ac:dyDescent="0.3">
      <c r="A456">
        <v>913</v>
      </c>
      <c r="B456">
        <v>1</v>
      </c>
      <c r="C456" s="165" t="s">
        <v>7442</v>
      </c>
      <c r="D456" t="s">
        <v>3790</v>
      </c>
      <c r="E456" t="s">
        <v>5754</v>
      </c>
      <c r="F456">
        <v>10004753</v>
      </c>
      <c r="G456" s="32" t="s">
        <v>181</v>
      </c>
      <c r="I456" t="s">
        <v>226</v>
      </c>
      <c r="J456">
        <v>1</v>
      </c>
      <c r="K456">
        <v>0</v>
      </c>
      <c r="L456">
        <v>0</v>
      </c>
      <c r="M456">
        <v>0.22</v>
      </c>
      <c r="N456" t="s">
        <v>135</v>
      </c>
      <c r="O456" t="s">
        <v>136</v>
      </c>
      <c r="R456" t="s">
        <v>227</v>
      </c>
      <c r="S456" t="s">
        <v>140</v>
      </c>
      <c r="T456">
        <v>100</v>
      </c>
      <c r="U456" t="s">
        <v>511</v>
      </c>
      <c r="W456" t="s">
        <v>7443</v>
      </c>
      <c r="X456" t="s">
        <v>7444</v>
      </c>
      <c r="Y456" t="s">
        <v>3512</v>
      </c>
      <c r="AA456" t="s">
        <v>145</v>
      </c>
      <c r="AB456" t="s">
        <v>146</v>
      </c>
      <c r="AC456" s="119">
        <v>795385</v>
      </c>
      <c r="AD456">
        <v>795385</v>
      </c>
      <c r="AE456">
        <v>795385</v>
      </c>
      <c r="AF456">
        <v>641250</v>
      </c>
      <c r="AG456">
        <v>135288</v>
      </c>
      <c r="AH456">
        <v>0</v>
      </c>
      <c r="AI456">
        <v>18847</v>
      </c>
      <c r="AJ456">
        <v>0</v>
      </c>
      <c r="AK456">
        <v>0</v>
      </c>
      <c r="AL456">
        <v>0</v>
      </c>
      <c r="AM456">
        <v>0</v>
      </c>
      <c r="AN456" s="32">
        <v>0</v>
      </c>
      <c r="AO456">
        <v>0</v>
      </c>
      <c r="AP456">
        <v>0</v>
      </c>
      <c r="AQ456">
        <v>0</v>
      </c>
      <c r="AR456">
        <v>0</v>
      </c>
      <c r="AS456">
        <v>1</v>
      </c>
      <c r="AT456">
        <v>1985</v>
      </c>
      <c r="AV456">
        <v>3864</v>
      </c>
      <c r="AW456">
        <v>1680</v>
      </c>
      <c r="AX456">
        <v>2</v>
      </c>
      <c r="AY456">
        <v>2</v>
      </c>
      <c r="AZ456">
        <v>2</v>
      </c>
      <c r="BB456" t="s">
        <v>233</v>
      </c>
      <c r="BC456" t="s">
        <v>233</v>
      </c>
      <c r="BS456" t="s">
        <v>7445</v>
      </c>
      <c r="BV456" t="s">
        <v>7446</v>
      </c>
      <c r="BX456" t="s">
        <v>4592</v>
      </c>
      <c r="BY456" t="s">
        <v>3872</v>
      </c>
      <c r="BZ456" t="s">
        <v>7447</v>
      </c>
      <c r="CB456" s="27">
        <v>35278</v>
      </c>
      <c r="CC456">
        <v>220000</v>
      </c>
      <c r="CD456" t="s">
        <v>210</v>
      </c>
      <c r="CE456" t="s">
        <v>151</v>
      </c>
      <c r="CF456" t="s">
        <v>151</v>
      </c>
      <c r="CG456" t="s">
        <v>7448</v>
      </c>
      <c r="CH456" s="27">
        <v>30286</v>
      </c>
      <c r="CI456">
        <v>30500</v>
      </c>
      <c r="CJ456" t="s">
        <v>150</v>
      </c>
      <c r="CK456" t="s">
        <v>655</v>
      </c>
      <c r="CL456" t="s">
        <v>655</v>
      </c>
      <c r="CM456" t="s">
        <v>7449</v>
      </c>
      <c r="CZ456" t="s">
        <v>7450</v>
      </c>
      <c r="DA456" t="s">
        <v>154</v>
      </c>
      <c r="DB456" t="s">
        <v>299</v>
      </c>
      <c r="DE456">
        <v>1</v>
      </c>
      <c r="DF456">
        <v>1900</v>
      </c>
      <c r="DG456" t="s">
        <v>7451</v>
      </c>
      <c r="DH456">
        <v>7</v>
      </c>
      <c r="DI456" s="128" t="s">
        <v>156</v>
      </c>
      <c r="DJ4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6" s="130">
        <f>Table13[[#This Row],[JUST]]*Table13[[#This Row],[Storm Millage]]/1000</f>
        <v>0</v>
      </c>
      <c r="DL4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56" s="136">
        <f>Table13[[#This Row],[JUST]]*Table13[[#This Row],[Recreational Millage]]/1000</f>
        <v>6523.8578232297577</v>
      </c>
      <c r="DN456" s="137">
        <f>Table13[[#This Row],[Recreational Assessment]]+Table13[[#This Row],[Storm Assessment]]</f>
        <v>6523.8578232297577</v>
      </c>
      <c r="DO456" s="145" t="e">
        <f>Methodology!#REF!</f>
        <v>#REF!</v>
      </c>
      <c r="DP456" s="146" t="e">
        <f>(Table13[[#This Row],[JUST]]*Table13[[#This Row],[Ad Valorem Recreational Millage]])/1000</f>
        <v>#REF!</v>
      </c>
    </row>
    <row r="457" spans="1:120" x14ac:dyDescent="0.3">
      <c r="A457">
        <v>934</v>
      </c>
      <c r="B457">
        <v>1</v>
      </c>
      <c r="C457" s="165" t="s">
        <v>10220</v>
      </c>
      <c r="D457" t="s">
        <v>3484</v>
      </c>
      <c r="E457" t="s">
        <v>5665</v>
      </c>
      <c r="F457">
        <v>10004690</v>
      </c>
      <c r="G457" s="32" t="s">
        <v>181</v>
      </c>
      <c r="I457" t="s">
        <v>401</v>
      </c>
      <c r="J457">
        <v>1</v>
      </c>
      <c r="K457">
        <v>0</v>
      </c>
      <c r="L457">
        <v>0</v>
      </c>
      <c r="M457">
        <v>0.11700000000000001</v>
      </c>
      <c r="N457" t="s">
        <v>135</v>
      </c>
      <c r="O457" t="s">
        <v>136</v>
      </c>
      <c r="R457" t="s">
        <v>3594</v>
      </c>
      <c r="S457" t="s">
        <v>140</v>
      </c>
      <c r="T457">
        <v>100</v>
      </c>
      <c r="U457" t="s">
        <v>511</v>
      </c>
      <c r="W457" t="s">
        <v>10221</v>
      </c>
      <c r="X457" t="s">
        <v>10222</v>
      </c>
      <c r="Y457" t="s">
        <v>10223</v>
      </c>
      <c r="AA457" t="s">
        <v>145</v>
      </c>
      <c r="AB457" t="s">
        <v>146</v>
      </c>
      <c r="AC457" s="119">
        <v>797814</v>
      </c>
      <c r="AD457">
        <v>797814</v>
      </c>
      <c r="AE457">
        <v>797814</v>
      </c>
      <c r="AF457">
        <v>645240</v>
      </c>
      <c r="AG457">
        <v>150039</v>
      </c>
      <c r="AH457">
        <v>0</v>
      </c>
      <c r="AI457">
        <v>2535</v>
      </c>
      <c r="AJ457">
        <v>0</v>
      </c>
      <c r="AK457">
        <v>0</v>
      </c>
      <c r="AL457">
        <v>0</v>
      </c>
      <c r="AM457">
        <v>0</v>
      </c>
      <c r="AN457" s="32">
        <v>0</v>
      </c>
      <c r="AO457">
        <v>0</v>
      </c>
      <c r="AP457">
        <v>0</v>
      </c>
      <c r="AQ457">
        <v>0</v>
      </c>
      <c r="AR457">
        <v>0</v>
      </c>
      <c r="AS457">
        <v>1</v>
      </c>
      <c r="AT457">
        <v>1979</v>
      </c>
      <c r="AV457">
        <v>3254</v>
      </c>
      <c r="AW457">
        <v>1698</v>
      </c>
      <c r="AX457">
        <v>1.5</v>
      </c>
      <c r="AY457">
        <v>2</v>
      </c>
      <c r="AZ457">
        <v>2</v>
      </c>
      <c r="BB457" t="s">
        <v>233</v>
      </c>
      <c r="BS457" t="s">
        <v>10224</v>
      </c>
      <c r="BT457" t="s">
        <v>10225</v>
      </c>
      <c r="BV457" t="s">
        <v>10226</v>
      </c>
      <c r="BX457" t="s">
        <v>10227</v>
      </c>
      <c r="BY457" t="s">
        <v>264</v>
      </c>
      <c r="BZ457" t="s">
        <v>10228</v>
      </c>
      <c r="CZ457" t="s">
        <v>10229</v>
      </c>
      <c r="DA457" t="s">
        <v>154</v>
      </c>
      <c r="DB457" t="s">
        <v>299</v>
      </c>
      <c r="DE457">
        <v>1</v>
      </c>
      <c r="DF457">
        <v>1980</v>
      </c>
      <c r="DG457" t="s">
        <v>10230</v>
      </c>
      <c r="DH457">
        <v>7</v>
      </c>
      <c r="DI457" s="128" t="s">
        <v>156</v>
      </c>
      <c r="DJ4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7" s="130">
        <f>Table13[[#This Row],[JUST]]*Table13[[#This Row],[Storm Millage]]/1000</f>
        <v>0</v>
      </c>
      <c r="DL4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57" s="136">
        <f>Table13[[#This Row],[JUST]]*Table13[[#This Row],[Recreational Millage]]/1000</f>
        <v>6543.7808173176845</v>
      </c>
      <c r="DN457" s="137">
        <f>Table13[[#This Row],[Recreational Assessment]]+Table13[[#This Row],[Storm Assessment]]</f>
        <v>6543.7808173176845</v>
      </c>
      <c r="DO457" s="145" t="e">
        <f>Methodology!#REF!</f>
        <v>#REF!</v>
      </c>
      <c r="DP457" s="146" t="e">
        <f>(Table13[[#This Row],[JUST]]*Table13[[#This Row],[Ad Valorem Recreational Millage]])/1000</f>
        <v>#REF!</v>
      </c>
    </row>
    <row r="458" spans="1:120" x14ac:dyDescent="0.3">
      <c r="A458">
        <v>109</v>
      </c>
      <c r="B458">
        <v>1</v>
      </c>
      <c r="C458" s="165" t="s">
        <v>5393</v>
      </c>
      <c r="D458" t="s">
        <v>216</v>
      </c>
      <c r="E458" t="s">
        <v>413</v>
      </c>
      <c r="F458">
        <v>10004631</v>
      </c>
      <c r="G458" s="32" t="s">
        <v>196</v>
      </c>
      <c r="H458" t="s">
        <v>299</v>
      </c>
      <c r="I458" t="s">
        <v>226</v>
      </c>
      <c r="J458">
        <v>1</v>
      </c>
      <c r="K458">
        <v>0</v>
      </c>
      <c r="L458">
        <v>0</v>
      </c>
      <c r="M458">
        <v>2.4049999999999998E-2</v>
      </c>
      <c r="N458" t="s">
        <v>135</v>
      </c>
      <c r="O458" t="s">
        <v>136</v>
      </c>
      <c r="S458" t="s">
        <v>140</v>
      </c>
      <c r="T458">
        <v>410</v>
      </c>
      <c r="U458" t="s">
        <v>5334</v>
      </c>
      <c r="V458" t="s">
        <v>205</v>
      </c>
      <c r="W458" t="s">
        <v>5394</v>
      </c>
      <c r="X458" t="s">
        <v>5336</v>
      </c>
      <c r="Y458" t="s">
        <v>5229</v>
      </c>
      <c r="Z458" t="s">
        <v>3334</v>
      </c>
      <c r="AA458" t="s">
        <v>145</v>
      </c>
      <c r="AB458" t="s">
        <v>146</v>
      </c>
      <c r="AC458" s="119">
        <v>802655</v>
      </c>
      <c r="AD458">
        <v>288943</v>
      </c>
      <c r="AE458">
        <v>288943</v>
      </c>
      <c r="AF458">
        <v>0</v>
      </c>
      <c r="AG458">
        <v>802655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 s="32">
        <v>0</v>
      </c>
      <c r="AO458">
        <v>0</v>
      </c>
      <c r="AP458">
        <v>0</v>
      </c>
      <c r="AQ458">
        <v>0</v>
      </c>
      <c r="AR458">
        <v>0</v>
      </c>
      <c r="AS458">
        <v>1</v>
      </c>
      <c r="AT458">
        <v>1981</v>
      </c>
      <c r="AV458">
        <v>1278</v>
      </c>
      <c r="AW458">
        <v>1278</v>
      </c>
      <c r="AX458">
        <v>1</v>
      </c>
      <c r="AY458">
        <v>2</v>
      </c>
      <c r="AZ458">
        <v>1</v>
      </c>
      <c r="BC458" t="s">
        <v>233</v>
      </c>
      <c r="BS458" t="s">
        <v>5351</v>
      </c>
      <c r="BV458" t="s">
        <v>4142</v>
      </c>
      <c r="BX458" t="s">
        <v>4143</v>
      </c>
      <c r="BY458" t="s">
        <v>711</v>
      </c>
      <c r="BZ458" t="s">
        <v>4144</v>
      </c>
      <c r="CB458" s="27">
        <v>38699</v>
      </c>
      <c r="CC458">
        <v>97000</v>
      </c>
      <c r="CD458" t="s">
        <v>210</v>
      </c>
      <c r="CE458" t="s">
        <v>383</v>
      </c>
      <c r="CF458" t="s">
        <v>383</v>
      </c>
      <c r="CG458" t="s">
        <v>5395</v>
      </c>
      <c r="CH458" s="27">
        <v>33725</v>
      </c>
      <c r="CI458">
        <v>242000</v>
      </c>
      <c r="CJ458" t="s">
        <v>210</v>
      </c>
      <c r="CK458" t="s">
        <v>151</v>
      </c>
      <c r="CL458" t="s">
        <v>151</v>
      </c>
      <c r="CM458" t="s">
        <v>5396</v>
      </c>
      <c r="CZ458" t="s">
        <v>5397</v>
      </c>
      <c r="DA458" t="s">
        <v>154</v>
      </c>
      <c r="DB458" t="s">
        <v>242</v>
      </c>
      <c r="DE458">
        <v>1</v>
      </c>
      <c r="DF458">
        <v>1982</v>
      </c>
      <c r="DG458" t="s">
        <v>5398</v>
      </c>
      <c r="DH458">
        <v>7</v>
      </c>
      <c r="DI458" s="128" t="s">
        <v>156</v>
      </c>
      <c r="DJ4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8" s="130">
        <f>Table13[[#This Row],[JUST]]*Table13[[#This Row],[Storm Millage]]/1000</f>
        <v>0</v>
      </c>
      <c r="DL4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58" s="136">
        <f>Table13[[#This Row],[JUST]]*Table13[[#This Row],[Recreational Millage]]/1000</f>
        <v>6583.4873691413368</v>
      </c>
      <c r="DN458" s="137">
        <f>Table13[[#This Row],[Recreational Assessment]]+Table13[[#This Row],[Storm Assessment]]</f>
        <v>6583.4873691413368</v>
      </c>
      <c r="DO458" s="145" t="e">
        <f>Methodology!#REF!</f>
        <v>#REF!</v>
      </c>
      <c r="DP458" s="146" t="e">
        <f>(Table13[[#This Row],[JUST]]*Table13[[#This Row],[Ad Valorem Recreational Millage]])/1000</f>
        <v>#REF!</v>
      </c>
    </row>
    <row r="459" spans="1:120" x14ac:dyDescent="0.3">
      <c r="A459">
        <v>818</v>
      </c>
      <c r="B459">
        <v>1</v>
      </c>
      <c r="C459" s="165" t="s">
        <v>10272</v>
      </c>
      <c r="D459" t="s">
        <v>3484</v>
      </c>
      <c r="E459" t="s">
        <v>5848</v>
      </c>
      <c r="F459">
        <v>10004693</v>
      </c>
      <c r="G459" s="32" t="s">
        <v>181</v>
      </c>
      <c r="I459" t="s">
        <v>401</v>
      </c>
      <c r="J459">
        <v>1</v>
      </c>
      <c r="K459">
        <v>0</v>
      </c>
      <c r="L459">
        <v>0</v>
      </c>
      <c r="M459">
        <v>0.12</v>
      </c>
      <c r="N459" t="s">
        <v>135</v>
      </c>
      <c r="O459" t="s">
        <v>136</v>
      </c>
      <c r="R459" t="s">
        <v>3594</v>
      </c>
      <c r="S459" t="s">
        <v>140</v>
      </c>
      <c r="T459">
        <v>100</v>
      </c>
      <c r="U459" t="s">
        <v>511</v>
      </c>
      <c r="W459" t="s">
        <v>10273</v>
      </c>
      <c r="X459" t="s">
        <v>724</v>
      </c>
      <c r="Y459" t="s">
        <v>10223</v>
      </c>
      <c r="AA459" t="s">
        <v>145</v>
      </c>
      <c r="AB459" t="s">
        <v>146</v>
      </c>
      <c r="AC459" s="119">
        <v>803465</v>
      </c>
      <c r="AD459">
        <v>803465</v>
      </c>
      <c r="AE459">
        <v>803465</v>
      </c>
      <c r="AF459">
        <v>645240</v>
      </c>
      <c r="AG459">
        <v>149717</v>
      </c>
      <c r="AH459">
        <v>0</v>
      </c>
      <c r="AI459">
        <v>8508</v>
      </c>
      <c r="AJ459">
        <v>0</v>
      </c>
      <c r="AK459">
        <v>0</v>
      </c>
      <c r="AL459">
        <v>0</v>
      </c>
      <c r="AM459">
        <v>0</v>
      </c>
      <c r="AN459" s="32">
        <v>0</v>
      </c>
      <c r="AO459">
        <v>0</v>
      </c>
      <c r="AP459">
        <v>0</v>
      </c>
      <c r="AQ459">
        <v>0</v>
      </c>
      <c r="AR459">
        <v>0</v>
      </c>
      <c r="AS459">
        <v>1</v>
      </c>
      <c r="AT459">
        <v>1980</v>
      </c>
      <c r="AV459">
        <v>2602</v>
      </c>
      <c r="AW459">
        <v>1606</v>
      </c>
      <c r="AX459">
        <v>1.7999999499999999</v>
      </c>
      <c r="AY459">
        <v>3</v>
      </c>
      <c r="AZ459">
        <v>3</v>
      </c>
      <c r="BB459" t="s">
        <v>233</v>
      </c>
      <c r="BS459" t="s">
        <v>10274</v>
      </c>
      <c r="BT459" t="s">
        <v>10275</v>
      </c>
      <c r="BV459" t="s">
        <v>10276</v>
      </c>
      <c r="BX459" t="s">
        <v>10277</v>
      </c>
      <c r="BY459" t="s">
        <v>638</v>
      </c>
      <c r="BZ459" t="s">
        <v>10278</v>
      </c>
      <c r="CB459" s="27">
        <v>35642</v>
      </c>
      <c r="CC459">
        <v>362000</v>
      </c>
      <c r="CD459" t="s">
        <v>210</v>
      </c>
      <c r="CE459" t="s">
        <v>151</v>
      </c>
      <c r="CF459" t="s">
        <v>151</v>
      </c>
      <c r="CG459" t="s">
        <v>10279</v>
      </c>
      <c r="CH459" s="27">
        <v>29677</v>
      </c>
      <c r="CI459">
        <v>190000</v>
      </c>
      <c r="CJ459" t="s">
        <v>210</v>
      </c>
      <c r="CK459" t="s">
        <v>181</v>
      </c>
      <c r="CL459" t="s">
        <v>181</v>
      </c>
      <c r="CM459" t="s">
        <v>10280</v>
      </c>
      <c r="CZ459" t="s">
        <v>10281</v>
      </c>
      <c r="DA459" t="s">
        <v>154</v>
      </c>
      <c r="DB459" t="s">
        <v>299</v>
      </c>
      <c r="DE459">
        <v>1</v>
      </c>
      <c r="DF459">
        <v>1979</v>
      </c>
      <c r="DG459" t="s">
        <v>10282</v>
      </c>
      <c r="DH459">
        <v>7</v>
      </c>
      <c r="DI459" s="128" t="s">
        <v>156</v>
      </c>
      <c r="DJ4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59" s="130">
        <f>Table13[[#This Row],[JUST]]*Table13[[#This Row],[Storm Millage]]/1000</f>
        <v>0</v>
      </c>
      <c r="DL4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59" s="136">
        <f>Table13[[#This Row],[JUST]]*Table13[[#This Row],[Recreational Millage]]/1000</f>
        <v>6590.1311012167671</v>
      </c>
      <c r="DN459" s="137">
        <f>Table13[[#This Row],[Recreational Assessment]]+Table13[[#This Row],[Storm Assessment]]</f>
        <v>6590.1311012167671</v>
      </c>
      <c r="DO459" s="145" t="e">
        <f>Methodology!#REF!</f>
        <v>#REF!</v>
      </c>
      <c r="DP459" s="146" t="e">
        <f>(Table13[[#This Row],[JUST]]*Table13[[#This Row],[Ad Valorem Recreational Millage]])/1000</f>
        <v>#REF!</v>
      </c>
    </row>
    <row r="460" spans="1:120" x14ac:dyDescent="0.3">
      <c r="A460">
        <v>200</v>
      </c>
      <c r="B460">
        <v>1</v>
      </c>
      <c r="C460" s="165" t="s">
        <v>1403</v>
      </c>
      <c r="D460" t="s">
        <v>777</v>
      </c>
      <c r="E460" t="s">
        <v>1404</v>
      </c>
      <c r="F460">
        <v>10004313</v>
      </c>
      <c r="G460" s="32" t="s">
        <v>196</v>
      </c>
      <c r="H460" t="s">
        <v>299</v>
      </c>
      <c r="I460" t="s">
        <v>226</v>
      </c>
      <c r="J460">
        <v>1</v>
      </c>
      <c r="K460">
        <v>0</v>
      </c>
      <c r="L460">
        <v>0</v>
      </c>
      <c r="M460">
        <v>0.22176999999999999</v>
      </c>
      <c r="N460" t="s">
        <v>135</v>
      </c>
      <c r="O460" t="s">
        <v>136</v>
      </c>
      <c r="S460" t="s">
        <v>140</v>
      </c>
      <c r="V460" t="s">
        <v>229</v>
      </c>
      <c r="W460" t="s">
        <v>1405</v>
      </c>
      <c r="X460" t="s">
        <v>1406</v>
      </c>
      <c r="Y460" t="s">
        <v>1227</v>
      </c>
      <c r="AA460" t="s">
        <v>145</v>
      </c>
      <c r="AB460" t="s">
        <v>146</v>
      </c>
      <c r="AC460" s="119">
        <v>417478</v>
      </c>
      <c r="AD460">
        <v>417478</v>
      </c>
      <c r="AE460">
        <v>417478</v>
      </c>
      <c r="AF460">
        <v>0</v>
      </c>
      <c r="AG460">
        <v>417478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 s="32">
        <v>0</v>
      </c>
      <c r="AO460">
        <v>0</v>
      </c>
      <c r="AP460">
        <v>0</v>
      </c>
      <c r="AQ460">
        <v>0</v>
      </c>
      <c r="AR460">
        <v>0</v>
      </c>
      <c r="AS460">
        <v>1</v>
      </c>
      <c r="AT460">
        <v>1976</v>
      </c>
      <c r="AV460">
        <v>687</v>
      </c>
      <c r="AW460">
        <v>687</v>
      </c>
      <c r="AX460">
        <v>2</v>
      </c>
      <c r="AY460">
        <v>2</v>
      </c>
      <c r="AZ460">
        <v>2</v>
      </c>
      <c r="BC460" t="s">
        <v>233</v>
      </c>
      <c r="BS460" t="s">
        <v>1407</v>
      </c>
      <c r="BV460" t="s">
        <v>1408</v>
      </c>
      <c r="BX460" t="s">
        <v>1409</v>
      </c>
      <c r="BY460" t="s">
        <v>638</v>
      </c>
      <c r="BZ460" t="s">
        <v>1410</v>
      </c>
      <c r="CB460" s="27">
        <v>31079</v>
      </c>
      <c r="CC460">
        <v>250000</v>
      </c>
      <c r="CD460" t="s">
        <v>210</v>
      </c>
      <c r="CE460" t="s">
        <v>151</v>
      </c>
      <c r="CF460" t="s">
        <v>151</v>
      </c>
      <c r="CG460" t="s">
        <v>1411</v>
      </c>
      <c r="CZ460" t="s">
        <v>1412</v>
      </c>
      <c r="DA460" t="s">
        <v>154</v>
      </c>
      <c r="DB460" t="s">
        <v>242</v>
      </c>
      <c r="DE460">
        <v>1</v>
      </c>
      <c r="DF460">
        <v>1978</v>
      </c>
      <c r="DG460" t="s">
        <v>1413</v>
      </c>
      <c r="DH460">
        <v>2</v>
      </c>
      <c r="DI460" s="128" t="s">
        <v>696</v>
      </c>
      <c r="DJ4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60" s="130">
        <f>Table13[[#This Row],[JUST]]*Table13[[#This Row],[Storm Millage]]/1000</f>
        <v>3191.8302842277417</v>
      </c>
      <c r="DL4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60" s="136">
        <f>Table13[[#This Row],[JUST]]*Table13[[#This Row],[Recreational Millage]]/1000</f>
        <v>3424.2123202302196</v>
      </c>
      <c r="DN460" s="137">
        <f>Table13[[#This Row],[Recreational Assessment]]+Table13[[#This Row],[Storm Assessment]]</f>
        <v>6616.0426044579617</v>
      </c>
      <c r="DO460" s="145" t="e">
        <f>Methodology!#REF!</f>
        <v>#REF!</v>
      </c>
      <c r="DP460" s="146" t="e">
        <f>(Table13[[#This Row],[JUST]]*Table13[[#This Row],[Ad Valorem Recreational Millage]])/1000</f>
        <v>#REF!</v>
      </c>
    </row>
    <row r="461" spans="1:120" x14ac:dyDescent="0.3">
      <c r="A461">
        <v>511</v>
      </c>
      <c r="B461">
        <v>1</v>
      </c>
      <c r="C461" s="165" t="s">
        <v>1414</v>
      </c>
      <c r="D461" t="s">
        <v>777</v>
      </c>
      <c r="E461" t="s">
        <v>1415</v>
      </c>
      <c r="F461">
        <v>10004314</v>
      </c>
      <c r="G461" s="32" t="s">
        <v>196</v>
      </c>
      <c r="H461" t="s">
        <v>299</v>
      </c>
      <c r="I461" t="s">
        <v>226</v>
      </c>
      <c r="J461">
        <v>1</v>
      </c>
      <c r="K461">
        <v>0</v>
      </c>
      <c r="L461">
        <v>0</v>
      </c>
      <c r="M461">
        <v>0.22176999999999999</v>
      </c>
      <c r="N461" t="s">
        <v>135</v>
      </c>
      <c r="O461" t="s">
        <v>136</v>
      </c>
      <c r="S461" t="s">
        <v>140</v>
      </c>
      <c r="V461" t="s">
        <v>229</v>
      </c>
      <c r="W461" t="s">
        <v>1416</v>
      </c>
      <c r="X461" t="s">
        <v>1417</v>
      </c>
      <c r="Y461" t="s">
        <v>1227</v>
      </c>
      <c r="AA461" t="s">
        <v>145</v>
      </c>
      <c r="AB461" t="s">
        <v>146</v>
      </c>
      <c r="AC461" s="119">
        <v>417478</v>
      </c>
      <c r="AD461">
        <v>417478</v>
      </c>
      <c r="AE461">
        <v>417478</v>
      </c>
      <c r="AF461">
        <v>0</v>
      </c>
      <c r="AG461">
        <v>417478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 s="32">
        <v>0</v>
      </c>
      <c r="AO461">
        <v>0</v>
      </c>
      <c r="AP461">
        <v>0</v>
      </c>
      <c r="AQ461">
        <v>0</v>
      </c>
      <c r="AR461">
        <v>0</v>
      </c>
      <c r="AS461">
        <v>1</v>
      </c>
      <c r="AT461">
        <v>1976</v>
      </c>
      <c r="AV461">
        <v>687</v>
      </c>
      <c r="AW461">
        <v>687</v>
      </c>
      <c r="AX461">
        <v>2</v>
      </c>
      <c r="AY461">
        <v>2</v>
      </c>
      <c r="AZ461">
        <v>2</v>
      </c>
      <c r="BC461" t="s">
        <v>233</v>
      </c>
      <c r="BS461" t="s">
        <v>1418</v>
      </c>
      <c r="BV461" t="s">
        <v>1419</v>
      </c>
      <c r="BX461" t="s">
        <v>1420</v>
      </c>
      <c r="BY461" t="s">
        <v>430</v>
      </c>
      <c r="BZ461" t="s">
        <v>1421</v>
      </c>
      <c r="CB461" s="27">
        <v>30103</v>
      </c>
      <c r="CC461">
        <v>230000</v>
      </c>
      <c r="CD461" t="s">
        <v>210</v>
      </c>
      <c r="CE461" t="s">
        <v>151</v>
      </c>
      <c r="CF461" t="s">
        <v>151</v>
      </c>
      <c r="CG461" t="s">
        <v>1422</v>
      </c>
      <c r="CH461" s="27">
        <v>28642</v>
      </c>
      <c r="CI461">
        <v>130000</v>
      </c>
      <c r="CJ461" t="s">
        <v>210</v>
      </c>
      <c r="CK461" t="s">
        <v>151</v>
      </c>
      <c r="CL461" t="s">
        <v>151</v>
      </c>
      <c r="CM461" t="s">
        <v>1423</v>
      </c>
      <c r="CZ461" t="s">
        <v>1424</v>
      </c>
      <c r="DA461" t="s">
        <v>154</v>
      </c>
      <c r="DB461" t="s">
        <v>242</v>
      </c>
      <c r="DE461">
        <v>1</v>
      </c>
      <c r="DF461">
        <v>1978</v>
      </c>
      <c r="DG461" t="s">
        <v>1425</v>
      </c>
      <c r="DH461">
        <v>2</v>
      </c>
      <c r="DI461" s="128" t="s">
        <v>696</v>
      </c>
      <c r="DJ4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61" s="130">
        <f>Table13[[#This Row],[JUST]]*Table13[[#This Row],[Storm Millage]]/1000</f>
        <v>3191.8302842277417</v>
      </c>
      <c r="DL4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61" s="136">
        <f>Table13[[#This Row],[JUST]]*Table13[[#This Row],[Recreational Millage]]/1000</f>
        <v>3424.2123202302196</v>
      </c>
      <c r="DN461" s="137">
        <f>Table13[[#This Row],[Recreational Assessment]]+Table13[[#This Row],[Storm Assessment]]</f>
        <v>6616.0426044579617</v>
      </c>
      <c r="DO461" s="145" t="e">
        <f>Methodology!#REF!</f>
        <v>#REF!</v>
      </c>
      <c r="DP461" s="146" t="e">
        <f>(Table13[[#This Row],[JUST]]*Table13[[#This Row],[Ad Valorem Recreational Millage]])/1000</f>
        <v>#REF!</v>
      </c>
    </row>
    <row r="462" spans="1:120" x14ac:dyDescent="0.3">
      <c r="A462">
        <v>44</v>
      </c>
      <c r="B462">
        <v>1</v>
      </c>
      <c r="C462" s="165" t="s">
        <v>1426</v>
      </c>
      <c r="D462" t="s">
        <v>777</v>
      </c>
      <c r="E462" t="s">
        <v>1427</v>
      </c>
      <c r="F462">
        <v>10004309</v>
      </c>
      <c r="G462" s="32" t="s">
        <v>196</v>
      </c>
      <c r="H462" t="s">
        <v>299</v>
      </c>
      <c r="I462" t="s">
        <v>226</v>
      </c>
      <c r="J462">
        <v>1</v>
      </c>
      <c r="K462">
        <v>0</v>
      </c>
      <c r="L462">
        <v>0</v>
      </c>
      <c r="M462">
        <v>0.22176999999999999</v>
      </c>
      <c r="N462" t="s">
        <v>135</v>
      </c>
      <c r="O462" t="s">
        <v>136</v>
      </c>
      <c r="S462" t="s">
        <v>140</v>
      </c>
      <c r="V462" t="s">
        <v>229</v>
      </c>
      <c r="W462" t="s">
        <v>1428</v>
      </c>
      <c r="X462" t="s">
        <v>1429</v>
      </c>
      <c r="Y462" t="s">
        <v>1227</v>
      </c>
      <c r="AA462" t="s">
        <v>145</v>
      </c>
      <c r="AB462" t="s">
        <v>146</v>
      </c>
      <c r="AC462" s="119">
        <v>417478</v>
      </c>
      <c r="AD462">
        <v>417478</v>
      </c>
      <c r="AE462">
        <v>417478</v>
      </c>
      <c r="AF462">
        <v>0</v>
      </c>
      <c r="AG462">
        <v>417478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 s="32">
        <v>0</v>
      </c>
      <c r="AO462">
        <v>0</v>
      </c>
      <c r="AP462">
        <v>0</v>
      </c>
      <c r="AQ462">
        <v>0</v>
      </c>
      <c r="AR462">
        <v>0</v>
      </c>
      <c r="AS462">
        <v>1</v>
      </c>
      <c r="AT462">
        <v>1976</v>
      </c>
      <c r="AV462">
        <v>687</v>
      </c>
      <c r="AW462">
        <v>687</v>
      </c>
      <c r="AX462">
        <v>2</v>
      </c>
      <c r="AY462">
        <v>2</v>
      </c>
      <c r="AZ462">
        <v>2</v>
      </c>
      <c r="BC462" t="s">
        <v>233</v>
      </c>
      <c r="BS462" t="s">
        <v>1430</v>
      </c>
      <c r="BT462" t="s">
        <v>1431</v>
      </c>
      <c r="BV462" t="s">
        <v>1432</v>
      </c>
      <c r="BX462" t="s">
        <v>1433</v>
      </c>
      <c r="BY462" t="s">
        <v>149</v>
      </c>
      <c r="BZ462" t="s">
        <v>1434</v>
      </c>
      <c r="CB462" s="27">
        <v>38533</v>
      </c>
      <c r="CC462">
        <v>985000</v>
      </c>
      <c r="CD462" t="s">
        <v>210</v>
      </c>
      <c r="CE462" t="s">
        <v>151</v>
      </c>
      <c r="CF462" t="s">
        <v>151</v>
      </c>
      <c r="CG462" t="s">
        <v>1435</v>
      </c>
      <c r="CH462" s="27">
        <v>36280</v>
      </c>
      <c r="CI462">
        <v>488800</v>
      </c>
      <c r="CJ462" t="s">
        <v>210</v>
      </c>
      <c r="CK462" t="s">
        <v>151</v>
      </c>
      <c r="CL462" t="s">
        <v>151</v>
      </c>
      <c r="CM462" t="s">
        <v>1436</v>
      </c>
      <c r="CN462" s="27">
        <v>34060</v>
      </c>
      <c r="CO462">
        <v>375000</v>
      </c>
      <c r="CP462" t="s">
        <v>210</v>
      </c>
      <c r="CQ462" t="s">
        <v>151</v>
      </c>
      <c r="CR462" t="s">
        <v>151</v>
      </c>
      <c r="CS462" t="s">
        <v>1437</v>
      </c>
      <c r="CT462" s="27">
        <v>32568</v>
      </c>
      <c r="CU462">
        <v>235000</v>
      </c>
      <c r="CV462" t="s">
        <v>210</v>
      </c>
      <c r="CW462" t="s">
        <v>151</v>
      </c>
      <c r="CX462" t="s">
        <v>151</v>
      </c>
      <c r="CY462" t="s">
        <v>1438</v>
      </c>
      <c r="CZ462" t="s">
        <v>1439</v>
      </c>
      <c r="DA462" t="s">
        <v>154</v>
      </c>
      <c r="DB462" t="s">
        <v>242</v>
      </c>
      <c r="DE462">
        <v>1</v>
      </c>
      <c r="DF462">
        <v>1978</v>
      </c>
      <c r="DG462" t="s">
        <v>1440</v>
      </c>
      <c r="DH462">
        <v>2</v>
      </c>
      <c r="DI462" s="128" t="s">
        <v>696</v>
      </c>
      <c r="DJ4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62" s="130">
        <f>Table13[[#This Row],[JUST]]*Table13[[#This Row],[Storm Millage]]/1000</f>
        <v>3191.8302842277417</v>
      </c>
      <c r="DL4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62" s="136">
        <f>Table13[[#This Row],[JUST]]*Table13[[#This Row],[Recreational Millage]]/1000</f>
        <v>3424.2123202302196</v>
      </c>
      <c r="DN462" s="137">
        <f>Table13[[#This Row],[Recreational Assessment]]+Table13[[#This Row],[Storm Assessment]]</f>
        <v>6616.0426044579617</v>
      </c>
      <c r="DO462" s="145" t="e">
        <f>Methodology!#REF!</f>
        <v>#REF!</v>
      </c>
      <c r="DP462" s="146" t="e">
        <f>(Table13[[#This Row],[JUST]]*Table13[[#This Row],[Ad Valorem Recreational Millage]])/1000</f>
        <v>#REF!</v>
      </c>
    </row>
    <row r="463" spans="1:120" x14ac:dyDescent="0.3">
      <c r="A463">
        <v>521</v>
      </c>
      <c r="B463">
        <v>1</v>
      </c>
      <c r="C463" s="165" t="s">
        <v>1441</v>
      </c>
      <c r="D463" t="s">
        <v>777</v>
      </c>
      <c r="E463" t="s">
        <v>1442</v>
      </c>
      <c r="F463">
        <v>10004310</v>
      </c>
      <c r="G463" s="32" t="s">
        <v>196</v>
      </c>
      <c r="H463" t="s">
        <v>299</v>
      </c>
      <c r="I463" t="s">
        <v>226</v>
      </c>
      <c r="J463">
        <v>1</v>
      </c>
      <c r="K463">
        <v>0</v>
      </c>
      <c r="L463">
        <v>0</v>
      </c>
      <c r="M463">
        <v>0.22176999999999999</v>
      </c>
      <c r="N463" t="s">
        <v>135</v>
      </c>
      <c r="O463" t="s">
        <v>136</v>
      </c>
      <c r="S463" t="s">
        <v>140</v>
      </c>
      <c r="V463" t="s">
        <v>229</v>
      </c>
      <c r="W463" t="s">
        <v>1443</v>
      </c>
      <c r="X463" t="s">
        <v>1444</v>
      </c>
      <c r="Y463" t="s">
        <v>1227</v>
      </c>
      <c r="AA463" t="s">
        <v>145</v>
      </c>
      <c r="AB463" t="s">
        <v>146</v>
      </c>
      <c r="AC463" s="119">
        <v>417478</v>
      </c>
      <c r="AD463">
        <v>417478</v>
      </c>
      <c r="AE463">
        <v>417478</v>
      </c>
      <c r="AF463">
        <v>0</v>
      </c>
      <c r="AG463">
        <v>417478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 s="32">
        <v>0</v>
      </c>
      <c r="AO463">
        <v>0</v>
      </c>
      <c r="AP463">
        <v>0</v>
      </c>
      <c r="AQ463">
        <v>0</v>
      </c>
      <c r="AR463">
        <v>0</v>
      </c>
      <c r="AS463">
        <v>1</v>
      </c>
      <c r="AT463">
        <v>1976</v>
      </c>
      <c r="AV463">
        <v>687</v>
      </c>
      <c r="AW463">
        <v>687</v>
      </c>
      <c r="AX463">
        <v>2</v>
      </c>
      <c r="AY463">
        <v>2</v>
      </c>
      <c r="AZ463">
        <v>2</v>
      </c>
      <c r="BC463" t="s">
        <v>233</v>
      </c>
      <c r="BS463" t="s">
        <v>1445</v>
      </c>
      <c r="BT463" t="s">
        <v>1446</v>
      </c>
      <c r="BV463" t="s">
        <v>1447</v>
      </c>
      <c r="BX463" t="s">
        <v>293</v>
      </c>
      <c r="BY463" t="s">
        <v>294</v>
      </c>
      <c r="BZ463" t="s">
        <v>601</v>
      </c>
      <c r="CB463" s="27">
        <v>30042</v>
      </c>
      <c r="CC463">
        <v>245000</v>
      </c>
      <c r="CD463" t="s">
        <v>210</v>
      </c>
      <c r="CE463" t="s">
        <v>151</v>
      </c>
      <c r="CF463" t="s">
        <v>151</v>
      </c>
      <c r="CG463" t="s">
        <v>1448</v>
      </c>
      <c r="CH463" s="27">
        <v>29160</v>
      </c>
      <c r="CI463">
        <v>156000</v>
      </c>
      <c r="CJ463" t="s">
        <v>210</v>
      </c>
      <c r="CK463" t="s">
        <v>151</v>
      </c>
      <c r="CL463" t="s">
        <v>151</v>
      </c>
      <c r="CM463" t="s">
        <v>1449</v>
      </c>
      <c r="CZ463" t="s">
        <v>1450</v>
      </c>
      <c r="DA463" t="s">
        <v>154</v>
      </c>
      <c r="DB463" t="s">
        <v>242</v>
      </c>
      <c r="DE463">
        <v>1</v>
      </c>
      <c r="DF463">
        <v>1978</v>
      </c>
      <c r="DG463" t="s">
        <v>1451</v>
      </c>
      <c r="DH463">
        <v>2</v>
      </c>
      <c r="DI463" s="128" t="s">
        <v>696</v>
      </c>
      <c r="DJ4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63" s="130">
        <f>Table13[[#This Row],[JUST]]*Table13[[#This Row],[Storm Millage]]/1000</f>
        <v>3191.8302842277417</v>
      </c>
      <c r="DL4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63" s="136">
        <f>Table13[[#This Row],[JUST]]*Table13[[#This Row],[Recreational Millage]]/1000</f>
        <v>3424.2123202302196</v>
      </c>
      <c r="DN463" s="137">
        <f>Table13[[#This Row],[Recreational Assessment]]+Table13[[#This Row],[Storm Assessment]]</f>
        <v>6616.0426044579617</v>
      </c>
      <c r="DO463" s="145" t="e">
        <f>Methodology!#REF!</f>
        <v>#REF!</v>
      </c>
      <c r="DP463" s="146" t="e">
        <f>(Table13[[#This Row],[JUST]]*Table13[[#This Row],[Ad Valorem Recreational Millage]])/1000</f>
        <v>#REF!</v>
      </c>
    </row>
    <row r="464" spans="1:120" x14ac:dyDescent="0.3">
      <c r="A464">
        <v>141</v>
      </c>
      <c r="B464">
        <v>1</v>
      </c>
      <c r="C464" s="165" t="s">
        <v>1647</v>
      </c>
      <c r="D464" t="s">
        <v>801</v>
      </c>
      <c r="E464" t="s">
        <v>1427</v>
      </c>
      <c r="F464">
        <v>10004325</v>
      </c>
      <c r="G464" s="32" t="s">
        <v>196</v>
      </c>
      <c r="H464" t="s">
        <v>299</v>
      </c>
      <c r="I464" t="s">
        <v>226</v>
      </c>
      <c r="J464">
        <v>1</v>
      </c>
      <c r="K464">
        <v>0</v>
      </c>
      <c r="L464">
        <v>0</v>
      </c>
      <c r="M464">
        <v>0.14596999999999999</v>
      </c>
      <c r="N464" t="s">
        <v>135</v>
      </c>
      <c r="O464" t="s">
        <v>136</v>
      </c>
      <c r="S464" t="s">
        <v>140</v>
      </c>
      <c r="V464" t="s">
        <v>229</v>
      </c>
      <c r="W464" t="s">
        <v>1648</v>
      </c>
      <c r="X464" t="s">
        <v>1649</v>
      </c>
      <c r="Y464" t="s">
        <v>1227</v>
      </c>
      <c r="AA464" t="s">
        <v>145</v>
      </c>
      <c r="AB464" t="s">
        <v>146</v>
      </c>
      <c r="AC464" s="119">
        <v>417478</v>
      </c>
      <c r="AD464">
        <v>417478</v>
      </c>
      <c r="AE464">
        <v>417478</v>
      </c>
      <c r="AF464">
        <v>0</v>
      </c>
      <c r="AG464">
        <v>417478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 s="32">
        <v>0</v>
      </c>
      <c r="AO464">
        <v>0</v>
      </c>
      <c r="AP464">
        <v>0</v>
      </c>
      <c r="AQ464">
        <v>0</v>
      </c>
      <c r="AR464">
        <v>0</v>
      </c>
      <c r="AS464">
        <v>1</v>
      </c>
      <c r="AT464">
        <v>1976</v>
      </c>
      <c r="AV464">
        <v>687</v>
      </c>
      <c r="AW464">
        <v>687</v>
      </c>
      <c r="AX464">
        <v>2</v>
      </c>
      <c r="AY464">
        <v>2</v>
      </c>
      <c r="AZ464">
        <v>2</v>
      </c>
      <c r="BC464" t="s">
        <v>233</v>
      </c>
      <c r="BS464" t="s">
        <v>1650</v>
      </c>
      <c r="BT464" t="s">
        <v>1651</v>
      </c>
      <c r="BV464" t="s">
        <v>1652</v>
      </c>
      <c r="BX464" t="s">
        <v>176</v>
      </c>
      <c r="BY464" t="s">
        <v>149</v>
      </c>
      <c r="BZ464" t="s">
        <v>177</v>
      </c>
      <c r="CB464" s="27">
        <v>33451</v>
      </c>
      <c r="CC464">
        <v>310000</v>
      </c>
      <c r="CD464" t="s">
        <v>210</v>
      </c>
      <c r="CE464" t="s">
        <v>151</v>
      </c>
      <c r="CF464" t="s">
        <v>151</v>
      </c>
      <c r="CG464" t="s">
        <v>1653</v>
      </c>
      <c r="CH464" s="27">
        <v>32509</v>
      </c>
      <c r="CI464">
        <v>210000</v>
      </c>
      <c r="CJ464" t="s">
        <v>210</v>
      </c>
      <c r="CK464" t="s">
        <v>151</v>
      </c>
      <c r="CL464" t="s">
        <v>151</v>
      </c>
      <c r="CM464" t="s">
        <v>1654</v>
      </c>
      <c r="CZ464" t="s">
        <v>1655</v>
      </c>
      <c r="DA464" t="s">
        <v>154</v>
      </c>
      <c r="DB464" t="s">
        <v>242</v>
      </c>
      <c r="DE464">
        <v>1</v>
      </c>
      <c r="DF464">
        <v>1978</v>
      </c>
      <c r="DG464" t="s">
        <v>1656</v>
      </c>
      <c r="DH464">
        <v>2</v>
      </c>
      <c r="DI464" s="128" t="s">
        <v>696</v>
      </c>
      <c r="DJ46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64" s="130">
        <f>Table13[[#This Row],[JUST]]*Table13[[#This Row],[Storm Millage]]/1000</f>
        <v>3191.8302842277417</v>
      </c>
      <c r="DL46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64" s="136">
        <f>Table13[[#This Row],[JUST]]*Table13[[#This Row],[Recreational Millage]]/1000</f>
        <v>3424.2123202302196</v>
      </c>
      <c r="DN464" s="137">
        <f>Table13[[#This Row],[Recreational Assessment]]+Table13[[#This Row],[Storm Assessment]]</f>
        <v>6616.0426044579617</v>
      </c>
      <c r="DO464" s="145" t="e">
        <f>Methodology!#REF!</f>
        <v>#REF!</v>
      </c>
      <c r="DP464" s="146" t="e">
        <f>(Table13[[#This Row],[JUST]]*Table13[[#This Row],[Ad Valorem Recreational Millage]])/1000</f>
        <v>#REF!</v>
      </c>
    </row>
    <row r="465" spans="1:120" x14ac:dyDescent="0.3">
      <c r="A465">
        <v>517</v>
      </c>
      <c r="B465">
        <v>1</v>
      </c>
      <c r="C465" s="165" t="s">
        <v>1657</v>
      </c>
      <c r="D465" t="s">
        <v>801</v>
      </c>
      <c r="E465" t="s">
        <v>1442</v>
      </c>
      <c r="F465">
        <v>10004326</v>
      </c>
      <c r="G465" s="32" t="s">
        <v>196</v>
      </c>
      <c r="H465" t="s">
        <v>299</v>
      </c>
      <c r="I465" t="s">
        <v>226</v>
      </c>
      <c r="J465">
        <v>1</v>
      </c>
      <c r="K465">
        <v>0</v>
      </c>
      <c r="L465">
        <v>0</v>
      </c>
      <c r="M465">
        <v>0.14596999999999999</v>
      </c>
      <c r="N465" t="s">
        <v>135</v>
      </c>
      <c r="O465" t="s">
        <v>136</v>
      </c>
      <c r="S465" t="s">
        <v>140</v>
      </c>
      <c r="V465" t="s">
        <v>229</v>
      </c>
      <c r="W465" t="s">
        <v>1658</v>
      </c>
      <c r="X465" t="s">
        <v>1659</v>
      </c>
      <c r="Y465" t="s">
        <v>1227</v>
      </c>
      <c r="AA465" t="s">
        <v>145</v>
      </c>
      <c r="AB465" t="s">
        <v>146</v>
      </c>
      <c r="AC465" s="119">
        <v>417478</v>
      </c>
      <c r="AD465">
        <v>417478</v>
      </c>
      <c r="AE465">
        <v>417478</v>
      </c>
      <c r="AF465">
        <v>0</v>
      </c>
      <c r="AG465">
        <v>417478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 s="32">
        <v>0</v>
      </c>
      <c r="AO465">
        <v>0</v>
      </c>
      <c r="AP465">
        <v>0</v>
      </c>
      <c r="AQ465">
        <v>0</v>
      </c>
      <c r="AR465">
        <v>0</v>
      </c>
      <c r="AS465">
        <v>1</v>
      </c>
      <c r="AT465">
        <v>1976</v>
      </c>
      <c r="AV465">
        <v>687</v>
      </c>
      <c r="AW465">
        <v>687</v>
      </c>
      <c r="AX465">
        <v>2</v>
      </c>
      <c r="AY465">
        <v>2</v>
      </c>
      <c r="AZ465">
        <v>2</v>
      </c>
      <c r="BC465" t="s">
        <v>233</v>
      </c>
      <c r="BS465" t="s">
        <v>1660</v>
      </c>
      <c r="BT465" t="s">
        <v>1661</v>
      </c>
      <c r="BV465" t="s">
        <v>1662</v>
      </c>
      <c r="BX465" t="s">
        <v>1663</v>
      </c>
      <c r="BY465" t="s">
        <v>278</v>
      </c>
      <c r="BZ465" t="s">
        <v>1664</v>
      </c>
      <c r="CB465" s="27">
        <v>38808</v>
      </c>
      <c r="CC465">
        <v>825000</v>
      </c>
      <c r="CD465" t="s">
        <v>210</v>
      </c>
      <c r="CE465" t="s">
        <v>151</v>
      </c>
      <c r="CF465" t="s">
        <v>151</v>
      </c>
      <c r="CG465" t="s">
        <v>1665</v>
      </c>
      <c r="CH465" s="27">
        <v>32994</v>
      </c>
      <c r="CI465">
        <v>265000</v>
      </c>
      <c r="CJ465" t="s">
        <v>210</v>
      </c>
      <c r="CK465" t="s">
        <v>181</v>
      </c>
      <c r="CL465" t="s">
        <v>181</v>
      </c>
      <c r="CM465" t="s">
        <v>1666</v>
      </c>
      <c r="CN465" s="27">
        <v>32599</v>
      </c>
      <c r="CO465">
        <v>275000</v>
      </c>
      <c r="CP465" t="s">
        <v>210</v>
      </c>
      <c r="CQ465" t="s">
        <v>151</v>
      </c>
      <c r="CR465" t="s">
        <v>151</v>
      </c>
      <c r="CS465" t="s">
        <v>1667</v>
      </c>
      <c r="CZ465" t="s">
        <v>1668</v>
      </c>
      <c r="DA465" t="s">
        <v>154</v>
      </c>
      <c r="DB465" t="s">
        <v>242</v>
      </c>
      <c r="DE465">
        <v>1</v>
      </c>
      <c r="DF465">
        <v>1978</v>
      </c>
      <c r="DG465" t="s">
        <v>1669</v>
      </c>
      <c r="DH465">
        <v>2</v>
      </c>
      <c r="DI465" s="128" t="s">
        <v>696</v>
      </c>
      <c r="DJ46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65" s="130">
        <f>Table13[[#This Row],[JUST]]*Table13[[#This Row],[Storm Millage]]/1000</f>
        <v>3191.8302842277417</v>
      </c>
      <c r="DL46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65" s="136">
        <f>Table13[[#This Row],[JUST]]*Table13[[#This Row],[Recreational Millage]]/1000</f>
        <v>3424.2123202302196</v>
      </c>
      <c r="DN465" s="137">
        <f>Table13[[#This Row],[Recreational Assessment]]+Table13[[#This Row],[Storm Assessment]]</f>
        <v>6616.0426044579617</v>
      </c>
      <c r="DO465" s="145" t="e">
        <f>Methodology!#REF!</f>
        <v>#REF!</v>
      </c>
      <c r="DP465" s="146" t="e">
        <f>(Table13[[#This Row],[JUST]]*Table13[[#This Row],[Ad Valorem Recreational Millage]])/1000</f>
        <v>#REF!</v>
      </c>
    </row>
    <row r="466" spans="1:120" x14ac:dyDescent="0.3">
      <c r="A466">
        <v>40</v>
      </c>
      <c r="B466">
        <v>1</v>
      </c>
      <c r="C466" s="165" t="s">
        <v>1693</v>
      </c>
      <c r="D466" t="s">
        <v>801</v>
      </c>
      <c r="E466" t="s">
        <v>1404</v>
      </c>
      <c r="F466">
        <v>10004329</v>
      </c>
      <c r="G466" s="32" t="s">
        <v>196</v>
      </c>
      <c r="H466" t="s">
        <v>299</v>
      </c>
      <c r="I466" t="s">
        <v>226</v>
      </c>
      <c r="J466">
        <v>1</v>
      </c>
      <c r="K466">
        <v>0</v>
      </c>
      <c r="L466">
        <v>0</v>
      </c>
      <c r="M466">
        <v>0.14596999999999999</v>
      </c>
      <c r="N466" t="s">
        <v>135</v>
      </c>
      <c r="O466" t="s">
        <v>136</v>
      </c>
      <c r="S466" t="s">
        <v>140</v>
      </c>
      <c r="V466" t="s">
        <v>229</v>
      </c>
      <c r="W466" t="s">
        <v>1694</v>
      </c>
      <c r="X466" t="s">
        <v>1695</v>
      </c>
      <c r="Y466" t="s">
        <v>1227</v>
      </c>
      <c r="AA466" t="s">
        <v>145</v>
      </c>
      <c r="AB466" t="s">
        <v>146</v>
      </c>
      <c r="AC466" s="119">
        <v>417478</v>
      </c>
      <c r="AD466">
        <v>417478</v>
      </c>
      <c r="AE466">
        <v>417478</v>
      </c>
      <c r="AF466">
        <v>0</v>
      </c>
      <c r="AG466">
        <v>417478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 s="32">
        <v>0</v>
      </c>
      <c r="AO466">
        <v>0</v>
      </c>
      <c r="AP466">
        <v>0</v>
      </c>
      <c r="AQ466">
        <v>0</v>
      </c>
      <c r="AR466">
        <v>0</v>
      </c>
      <c r="AS466">
        <v>1</v>
      </c>
      <c r="AT466">
        <v>1976</v>
      </c>
      <c r="AV466">
        <v>687</v>
      </c>
      <c r="AW466">
        <v>687</v>
      </c>
      <c r="AX466">
        <v>2</v>
      </c>
      <c r="AY466">
        <v>2</v>
      </c>
      <c r="AZ466">
        <v>2</v>
      </c>
      <c r="BC466" t="s">
        <v>233</v>
      </c>
      <c r="BS466" t="s">
        <v>1696</v>
      </c>
      <c r="BT466" t="s">
        <v>1697</v>
      </c>
      <c r="BV466" t="s">
        <v>1698</v>
      </c>
      <c r="BX466" t="s">
        <v>1699</v>
      </c>
      <c r="BY466" t="s">
        <v>481</v>
      </c>
      <c r="BZ466" t="s">
        <v>1700</v>
      </c>
      <c r="CB466" s="27">
        <v>36929</v>
      </c>
      <c r="CC466">
        <v>610000</v>
      </c>
      <c r="CD466" t="s">
        <v>210</v>
      </c>
      <c r="CE466" t="s">
        <v>151</v>
      </c>
      <c r="CF466" t="s">
        <v>151</v>
      </c>
      <c r="CG466" t="s">
        <v>1701</v>
      </c>
      <c r="CH466" s="27">
        <v>32356</v>
      </c>
      <c r="CI466">
        <v>210000</v>
      </c>
      <c r="CJ466" t="s">
        <v>210</v>
      </c>
      <c r="CK466" t="s">
        <v>151</v>
      </c>
      <c r="CL466" t="s">
        <v>151</v>
      </c>
      <c r="CM466" t="s">
        <v>1702</v>
      </c>
      <c r="CZ466" t="s">
        <v>1703</v>
      </c>
      <c r="DA466" t="s">
        <v>154</v>
      </c>
      <c r="DB466" t="s">
        <v>242</v>
      </c>
      <c r="DE466">
        <v>1</v>
      </c>
      <c r="DF466">
        <v>1978</v>
      </c>
      <c r="DG466" t="s">
        <v>1704</v>
      </c>
      <c r="DH466">
        <v>2</v>
      </c>
      <c r="DI466" s="128" t="s">
        <v>696</v>
      </c>
      <c r="DJ4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66" s="130">
        <f>Table13[[#This Row],[JUST]]*Table13[[#This Row],[Storm Millage]]/1000</f>
        <v>3191.8302842277417</v>
      </c>
      <c r="DL4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66" s="136">
        <f>Table13[[#This Row],[JUST]]*Table13[[#This Row],[Recreational Millage]]/1000</f>
        <v>3424.2123202302196</v>
      </c>
      <c r="DN466" s="137">
        <f>Table13[[#This Row],[Recreational Assessment]]+Table13[[#This Row],[Storm Assessment]]</f>
        <v>6616.0426044579617</v>
      </c>
      <c r="DO466" s="145" t="e">
        <f>Methodology!#REF!</f>
        <v>#REF!</v>
      </c>
      <c r="DP466" s="146" t="e">
        <f>(Table13[[#This Row],[JUST]]*Table13[[#This Row],[Ad Valorem Recreational Millage]])/1000</f>
        <v>#REF!</v>
      </c>
    </row>
    <row r="467" spans="1:120" x14ac:dyDescent="0.3">
      <c r="A467">
        <v>428</v>
      </c>
      <c r="B467">
        <v>1</v>
      </c>
      <c r="C467" s="165" t="s">
        <v>1705</v>
      </c>
      <c r="D467" t="s">
        <v>801</v>
      </c>
      <c r="E467" t="s">
        <v>1415</v>
      </c>
      <c r="F467">
        <v>10004330</v>
      </c>
      <c r="G467" s="32" t="s">
        <v>196</v>
      </c>
      <c r="H467" t="s">
        <v>299</v>
      </c>
      <c r="I467" t="s">
        <v>226</v>
      </c>
      <c r="J467">
        <v>1</v>
      </c>
      <c r="K467">
        <v>0</v>
      </c>
      <c r="L467">
        <v>0</v>
      </c>
      <c r="M467">
        <v>0.14596999999999999</v>
      </c>
      <c r="N467" t="s">
        <v>135</v>
      </c>
      <c r="O467" t="s">
        <v>136</v>
      </c>
      <c r="S467" t="s">
        <v>140</v>
      </c>
      <c r="V467" t="s">
        <v>229</v>
      </c>
      <c r="W467" t="s">
        <v>1706</v>
      </c>
      <c r="X467" t="s">
        <v>1707</v>
      </c>
      <c r="Y467" t="s">
        <v>1227</v>
      </c>
      <c r="AA467" t="s">
        <v>145</v>
      </c>
      <c r="AB467" t="s">
        <v>146</v>
      </c>
      <c r="AC467" s="119">
        <v>417478</v>
      </c>
      <c r="AD467">
        <v>417478</v>
      </c>
      <c r="AE467">
        <v>417478</v>
      </c>
      <c r="AF467">
        <v>0</v>
      </c>
      <c r="AG467">
        <v>417478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 s="32">
        <v>0</v>
      </c>
      <c r="AO467">
        <v>0</v>
      </c>
      <c r="AP467">
        <v>0</v>
      </c>
      <c r="AQ467">
        <v>0</v>
      </c>
      <c r="AR467">
        <v>0</v>
      </c>
      <c r="AS467">
        <v>1</v>
      </c>
      <c r="AT467">
        <v>1976</v>
      </c>
      <c r="AV467">
        <v>687</v>
      </c>
      <c r="AW467">
        <v>687</v>
      </c>
      <c r="AX467">
        <v>2</v>
      </c>
      <c r="AY467">
        <v>2</v>
      </c>
      <c r="AZ467">
        <v>2</v>
      </c>
      <c r="BC467" t="s">
        <v>233</v>
      </c>
      <c r="BS467" t="s">
        <v>1708</v>
      </c>
      <c r="BT467" t="s">
        <v>1709</v>
      </c>
      <c r="BV467" t="s">
        <v>1710</v>
      </c>
      <c r="BX467" t="s">
        <v>1711</v>
      </c>
      <c r="BY467" t="s">
        <v>264</v>
      </c>
      <c r="BZ467" t="s">
        <v>1712</v>
      </c>
      <c r="CB467" s="27">
        <v>38434</v>
      </c>
      <c r="CC467">
        <v>840000</v>
      </c>
      <c r="CD467" t="s">
        <v>210</v>
      </c>
      <c r="CE467" t="s">
        <v>151</v>
      </c>
      <c r="CF467" t="s">
        <v>151</v>
      </c>
      <c r="CG467" t="s">
        <v>1713</v>
      </c>
      <c r="CH467" s="27">
        <v>28139</v>
      </c>
      <c r="CI467">
        <v>71900</v>
      </c>
      <c r="CJ467" t="s">
        <v>210</v>
      </c>
      <c r="CK467" t="s">
        <v>151</v>
      </c>
      <c r="CL467" t="s">
        <v>151</v>
      </c>
      <c r="CM467" t="s">
        <v>1714</v>
      </c>
      <c r="CZ467" t="s">
        <v>1715</v>
      </c>
      <c r="DA467" t="s">
        <v>154</v>
      </c>
      <c r="DB467" t="s">
        <v>242</v>
      </c>
      <c r="DE467">
        <v>1</v>
      </c>
      <c r="DF467">
        <v>1978</v>
      </c>
      <c r="DG467" t="s">
        <v>1716</v>
      </c>
      <c r="DH467">
        <v>2</v>
      </c>
      <c r="DI467" s="128" t="s">
        <v>696</v>
      </c>
      <c r="DJ4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467" s="130">
        <f>Table13[[#This Row],[JUST]]*Table13[[#This Row],[Storm Millage]]/1000</f>
        <v>3191.8302842277417</v>
      </c>
      <c r="DL4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67" s="136">
        <f>Table13[[#This Row],[JUST]]*Table13[[#This Row],[Recreational Millage]]/1000</f>
        <v>3424.2123202302196</v>
      </c>
      <c r="DN467" s="137">
        <f>Table13[[#This Row],[Recreational Assessment]]+Table13[[#This Row],[Storm Assessment]]</f>
        <v>6616.0426044579617</v>
      </c>
      <c r="DO467" s="145" t="e">
        <f>Methodology!#REF!</f>
        <v>#REF!</v>
      </c>
      <c r="DP467" s="146" t="e">
        <f>(Table13[[#This Row],[JUST]]*Table13[[#This Row],[Ad Valorem Recreational Millage]])/1000</f>
        <v>#REF!</v>
      </c>
    </row>
    <row r="468" spans="1:120" x14ac:dyDescent="0.3">
      <c r="A468">
        <v>909</v>
      </c>
      <c r="B468">
        <v>1</v>
      </c>
      <c r="C468" s="165" t="s">
        <v>7058</v>
      </c>
      <c r="D468" t="s">
        <v>3484</v>
      </c>
      <c r="E468" t="s">
        <v>337</v>
      </c>
      <c r="F468">
        <v>10004671</v>
      </c>
      <c r="G468" s="32" t="s">
        <v>181</v>
      </c>
      <c r="I468" t="s">
        <v>401</v>
      </c>
      <c r="J468">
        <v>1</v>
      </c>
      <c r="K468">
        <v>0</v>
      </c>
      <c r="L468">
        <v>0</v>
      </c>
      <c r="M468">
        <v>0.16800000000000001</v>
      </c>
      <c r="N468" t="s">
        <v>135</v>
      </c>
      <c r="O468" t="s">
        <v>136</v>
      </c>
      <c r="R468" t="s">
        <v>3594</v>
      </c>
      <c r="S468" t="s">
        <v>140</v>
      </c>
      <c r="T468">
        <v>100</v>
      </c>
      <c r="U468" t="s">
        <v>511</v>
      </c>
      <c r="W468" t="s">
        <v>7059</v>
      </c>
      <c r="X468" t="s">
        <v>1142</v>
      </c>
      <c r="Y468" t="s">
        <v>6699</v>
      </c>
      <c r="AA468" t="s">
        <v>145</v>
      </c>
      <c r="AB468" t="s">
        <v>146</v>
      </c>
      <c r="AC468" s="119">
        <v>809916</v>
      </c>
      <c r="AD468">
        <v>809916</v>
      </c>
      <c r="AE468">
        <v>809916</v>
      </c>
      <c r="AF468">
        <v>645240</v>
      </c>
      <c r="AG468">
        <v>161959</v>
      </c>
      <c r="AH468">
        <v>0</v>
      </c>
      <c r="AI468">
        <v>2717</v>
      </c>
      <c r="AJ468">
        <v>0</v>
      </c>
      <c r="AK468">
        <v>0</v>
      </c>
      <c r="AL468">
        <v>0</v>
      </c>
      <c r="AM468">
        <v>0</v>
      </c>
      <c r="AN468" s="32">
        <v>0</v>
      </c>
      <c r="AO468">
        <v>0</v>
      </c>
      <c r="AP468">
        <v>0</v>
      </c>
      <c r="AQ468">
        <v>0</v>
      </c>
      <c r="AR468">
        <v>0</v>
      </c>
      <c r="AS468">
        <v>1</v>
      </c>
      <c r="AT468">
        <v>1980</v>
      </c>
      <c r="AV468">
        <v>3634</v>
      </c>
      <c r="AW468">
        <v>1676</v>
      </c>
      <c r="AX468">
        <v>1.5</v>
      </c>
      <c r="AY468">
        <v>2</v>
      </c>
      <c r="AZ468">
        <v>2</v>
      </c>
      <c r="BS468" t="s">
        <v>7060</v>
      </c>
      <c r="BV468" t="s">
        <v>7061</v>
      </c>
      <c r="BX468" t="s">
        <v>7062</v>
      </c>
      <c r="BY468" t="s">
        <v>238</v>
      </c>
      <c r="BZ468" t="s">
        <v>7063</v>
      </c>
      <c r="CB468" s="27">
        <v>42521</v>
      </c>
      <c r="CC468">
        <v>985000</v>
      </c>
      <c r="CD468" t="s">
        <v>210</v>
      </c>
      <c r="CE468" t="s">
        <v>181</v>
      </c>
      <c r="CF468" t="s">
        <v>181</v>
      </c>
      <c r="CG468" t="s">
        <v>7064</v>
      </c>
      <c r="CH468" s="27">
        <v>40897</v>
      </c>
      <c r="CI468">
        <v>740000</v>
      </c>
      <c r="CJ468" t="s">
        <v>210</v>
      </c>
      <c r="CK468" t="s">
        <v>181</v>
      </c>
      <c r="CL468" t="s">
        <v>181</v>
      </c>
      <c r="CM468" t="s">
        <v>7065</v>
      </c>
      <c r="CN468" s="27">
        <v>31533</v>
      </c>
      <c r="CO468">
        <v>295000</v>
      </c>
      <c r="CP468" t="s">
        <v>210</v>
      </c>
      <c r="CQ468" t="s">
        <v>151</v>
      </c>
      <c r="CR468" t="s">
        <v>151</v>
      </c>
      <c r="CS468" t="s">
        <v>7066</v>
      </c>
      <c r="CT468" s="27">
        <v>29007</v>
      </c>
      <c r="CU468">
        <v>117400</v>
      </c>
      <c r="CV468" t="s">
        <v>150</v>
      </c>
      <c r="CW468" t="s">
        <v>151</v>
      </c>
      <c r="CX468" t="s">
        <v>151</v>
      </c>
      <c r="CY468" t="s">
        <v>7067</v>
      </c>
      <c r="CZ468" t="s">
        <v>7068</v>
      </c>
      <c r="DA468" t="s">
        <v>154</v>
      </c>
      <c r="DB468" t="s">
        <v>299</v>
      </c>
      <c r="DE468">
        <v>1</v>
      </c>
      <c r="DF468">
        <v>1980</v>
      </c>
      <c r="DG468" t="s">
        <v>7069</v>
      </c>
      <c r="DH468">
        <v>7</v>
      </c>
      <c r="DI468" s="128" t="s">
        <v>156</v>
      </c>
      <c r="DJ4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68" s="130">
        <f>Table13[[#This Row],[JUST]]*Table13[[#This Row],[Storm Millage]]/1000</f>
        <v>0</v>
      </c>
      <c r="DL4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68" s="136">
        <f>Table13[[#This Row],[JUST]]*Table13[[#This Row],[Recreational Millage]]/1000</f>
        <v>6643.0430958076313</v>
      </c>
      <c r="DN468" s="137">
        <f>Table13[[#This Row],[Recreational Assessment]]+Table13[[#This Row],[Storm Assessment]]</f>
        <v>6643.0430958076313</v>
      </c>
      <c r="DO468" s="145" t="e">
        <f>Methodology!#REF!</f>
        <v>#REF!</v>
      </c>
      <c r="DP468" s="146" t="e">
        <f>(Table13[[#This Row],[JUST]]*Table13[[#This Row],[Ad Valorem Recreational Millage]])/1000</f>
        <v>#REF!</v>
      </c>
    </row>
    <row r="469" spans="1:120" x14ac:dyDescent="0.3">
      <c r="A469">
        <v>453</v>
      </c>
      <c r="B469">
        <v>1</v>
      </c>
      <c r="C469" s="165" t="s">
        <v>8016</v>
      </c>
      <c r="D469" t="s">
        <v>216</v>
      </c>
      <c r="E469" t="s">
        <v>8017</v>
      </c>
      <c r="F469">
        <v>10004044</v>
      </c>
      <c r="G469" s="32" t="s">
        <v>196</v>
      </c>
      <c r="H469" t="s">
        <v>299</v>
      </c>
      <c r="I469" t="s">
        <v>226</v>
      </c>
      <c r="J469">
        <v>1</v>
      </c>
      <c r="K469">
        <v>0</v>
      </c>
      <c r="L469">
        <v>0</v>
      </c>
      <c r="M469">
        <v>8.7300000000000003E-2</v>
      </c>
      <c r="N469" t="s">
        <v>135</v>
      </c>
      <c r="O469" t="s">
        <v>136</v>
      </c>
      <c r="P469" t="s">
        <v>137</v>
      </c>
      <c r="Q469" t="s">
        <v>138</v>
      </c>
      <c r="S469" t="s">
        <v>140</v>
      </c>
      <c r="V469" t="s">
        <v>229</v>
      </c>
      <c r="W469" t="s">
        <v>8018</v>
      </c>
      <c r="X469" t="s">
        <v>8017</v>
      </c>
      <c r="Y469" t="s">
        <v>7841</v>
      </c>
      <c r="AA469" t="s">
        <v>145</v>
      </c>
      <c r="AB469" t="s">
        <v>146</v>
      </c>
      <c r="AC469" s="30">
        <v>1564128</v>
      </c>
      <c r="AD469">
        <v>1546143</v>
      </c>
      <c r="AE469">
        <v>1496143</v>
      </c>
      <c r="AF469">
        <v>0</v>
      </c>
      <c r="AG469">
        <v>1564128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50000</v>
      </c>
      <c r="AO469">
        <v>0</v>
      </c>
      <c r="AP469">
        <v>0</v>
      </c>
      <c r="AQ469">
        <v>0</v>
      </c>
      <c r="AR469">
        <v>0</v>
      </c>
      <c r="AS469">
        <v>1</v>
      </c>
      <c r="AT469">
        <v>1985</v>
      </c>
      <c r="AV469">
        <v>2115</v>
      </c>
      <c r="AW469">
        <v>2115</v>
      </c>
      <c r="AX469">
        <v>2</v>
      </c>
      <c r="AY469">
        <v>3</v>
      </c>
      <c r="AZ469">
        <v>3</v>
      </c>
      <c r="BC469" t="s">
        <v>233</v>
      </c>
      <c r="BS469" t="s">
        <v>8019</v>
      </c>
      <c r="BT469" t="s">
        <v>8020</v>
      </c>
      <c r="BV469" t="s">
        <v>8018</v>
      </c>
      <c r="BX469" t="s">
        <v>145</v>
      </c>
      <c r="BY469" t="s">
        <v>149</v>
      </c>
      <c r="BZ469" t="s">
        <v>146</v>
      </c>
      <c r="CB469" s="27">
        <v>42200</v>
      </c>
      <c r="CC469">
        <v>1850000</v>
      </c>
      <c r="CD469" t="s">
        <v>210</v>
      </c>
      <c r="CE469" t="s">
        <v>181</v>
      </c>
      <c r="CF469" t="s">
        <v>181</v>
      </c>
      <c r="CG469" t="s">
        <v>8021</v>
      </c>
      <c r="CH469" s="27">
        <v>37956</v>
      </c>
      <c r="CI469">
        <v>1875000</v>
      </c>
      <c r="CJ469" t="s">
        <v>210</v>
      </c>
      <c r="CK469" t="s">
        <v>151</v>
      </c>
      <c r="CL469" t="s">
        <v>151</v>
      </c>
      <c r="CM469" t="s">
        <v>8022</v>
      </c>
      <c r="CN469" s="27">
        <v>33329</v>
      </c>
      <c r="CO469">
        <v>516600</v>
      </c>
      <c r="CP469" t="s">
        <v>210</v>
      </c>
      <c r="CQ469" t="s">
        <v>181</v>
      </c>
      <c r="CR469" t="s">
        <v>181</v>
      </c>
      <c r="CS469" t="s">
        <v>8023</v>
      </c>
      <c r="CT469" s="27">
        <v>31291</v>
      </c>
      <c r="CU469">
        <v>515000</v>
      </c>
      <c r="CV469" t="s">
        <v>210</v>
      </c>
      <c r="CW469" t="s">
        <v>151</v>
      </c>
      <c r="CX469" t="s">
        <v>151</v>
      </c>
      <c r="CY469" t="s">
        <v>8024</v>
      </c>
      <c r="CZ469" t="s">
        <v>8025</v>
      </c>
      <c r="DA469" t="s">
        <v>154</v>
      </c>
      <c r="DB469" t="s">
        <v>242</v>
      </c>
      <c r="DE469">
        <v>1</v>
      </c>
      <c r="DF469">
        <v>1986</v>
      </c>
      <c r="DG469" t="s">
        <v>8026</v>
      </c>
      <c r="DH469">
        <v>7</v>
      </c>
      <c r="DI469" s="128" t="s">
        <v>156</v>
      </c>
      <c r="DJ4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69" s="130">
        <f>Table13[[#This Row],[JUST]]*Table13[[#This Row],[Storm Millage]]/1000</f>
        <v>0</v>
      </c>
      <c r="DL4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69" s="136">
        <f>Table13[[#This Row],[JUST]]*Table13[[#This Row],[Recreational Millage]]/1000</f>
        <v>6648.2597264218193</v>
      </c>
      <c r="DN469" s="137">
        <f>Table13[[#This Row],[Recreational Assessment]]+Table13[[#This Row],[Storm Assessment]]</f>
        <v>6648.2597264218193</v>
      </c>
      <c r="DO469" s="145" t="e">
        <f>Methodology!#REF!</f>
        <v>#REF!</v>
      </c>
      <c r="DP469" s="146" t="e">
        <f>(Table13[[#This Row],[JUST]]*Table13[[#This Row],[Ad Valorem Recreational Millage]])/1000</f>
        <v>#REF!</v>
      </c>
    </row>
    <row r="470" spans="1:120" x14ac:dyDescent="0.3">
      <c r="A470">
        <v>562</v>
      </c>
      <c r="B470">
        <v>1</v>
      </c>
      <c r="C470" s="165" t="s">
        <v>8102</v>
      </c>
      <c r="D470" t="s">
        <v>216</v>
      </c>
      <c r="E470" t="s">
        <v>8103</v>
      </c>
      <c r="F470">
        <v>10004048</v>
      </c>
      <c r="G470" s="32" t="s">
        <v>196</v>
      </c>
      <c r="H470" t="s">
        <v>299</v>
      </c>
      <c r="I470" t="s">
        <v>226</v>
      </c>
      <c r="J470">
        <v>1</v>
      </c>
      <c r="K470">
        <v>0</v>
      </c>
      <c r="L470">
        <v>0</v>
      </c>
      <c r="M470">
        <v>8.7300000000000003E-2</v>
      </c>
      <c r="N470" t="s">
        <v>135</v>
      </c>
      <c r="O470" t="s">
        <v>136</v>
      </c>
      <c r="P470" t="s">
        <v>137</v>
      </c>
      <c r="Q470" t="s">
        <v>138</v>
      </c>
      <c r="S470" t="s">
        <v>140</v>
      </c>
      <c r="V470" t="s">
        <v>229</v>
      </c>
      <c r="W470" t="s">
        <v>8104</v>
      </c>
      <c r="X470" t="s">
        <v>8103</v>
      </c>
      <c r="Y470" t="s">
        <v>7841</v>
      </c>
      <c r="AA470" t="s">
        <v>145</v>
      </c>
      <c r="AB470" t="s">
        <v>146</v>
      </c>
      <c r="AC470" s="30">
        <v>1564128</v>
      </c>
      <c r="AD470">
        <v>1564128</v>
      </c>
      <c r="AE470">
        <v>1514128</v>
      </c>
      <c r="AF470">
        <v>0</v>
      </c>
      <c r="AG470">
        <v>1564128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50000</v>
      </c>
      <c r="AO470">
        <v>0</v>
      </c>
      <c r="AP470">
        <v>0</v>
      </c>
      <c r="AQ470">
        <v>0</v>
      </c>
      <c r="AR470">
        <v>0</v>
      </c>
      <c r="AS470">
        <v>1</v>
      </c>
      <c r="AT470">
        <v>1985</v>
      </c>
      <c r="AV470">
        <v>2115</v>
      </c>
      <c r="AW470">
        <v>2115</v>
      </c>
      <c r="AX470">
        <v>2</v>
      </c>
      <c r="AY470">
        <v>3</v>
      </c>
      <c r="AZ470">
        <v>3</v>
      </c>
      <c r="BC470" t="s">
        <v>233</v>
      </c>
      <c r="BS470" t="s">
        <v>8105</v>
      </c>
      <c r="BT470" t="s">
        <v>8106</v>
      </c>
      <c r="BV470" t="s">
        <v>8107</v>
      </c>
      <c r="BX470" t="s">
        <v>145</v>
      </c>
      <c r="BY470" t="s">
        <v>149</v>
      </c>
      <c r="BZ470" t="s">
        <v>146</v>
      </c>
      <c r="CB470" s="27">
        <v>33359</v>
      </c>
      <c r="CC470">
        <v>750000</v>
      </c>
      <c r="CD470" t="s">
        <v>210</v>
      </c>
      <c r="CE470" t="s">
        <v>151</v>
      </c>
      <c r="CF470" t="s">
        <v>151</v>
      </c>
      <c r="CG470" t="s">
        <v>8108</v>
      </c>
      <c r="CH470" s="27">
        <v>32660</v>
      </c>
      <c r="CI470">
        <v>650000</v>
      </c>
      <c r="CJ470" t="s">
        <v>210</v>
      </c>
      <c r="CK470" t="s">
        <v>151</v>
      </c>
      <c r="CL470" t="s">
        <v>151</v>
      </c>
      <c r="CM470" t="s">
        <v>8109</v>
      </c>
      <c r="CZ470" t="s">
        <v>8110</v>
      </c>
      <c r="DA470" t="s">
        <v>154</v>
      </c>
      <c r="DB470" t="s">
        <v>242</v>
      </c>
      <c r="DE470">
        <v>1</v>
      </c>
      <c r="DF470">
        <v>1986</v>
      </c>
      <c r="DG470" t="s">
        <v>8111</v>
      </c>
      <c r="DH470">
        <v>7</v>
      </c>
      <c r="DI470" s="128" t="s">
        <v>156</v>
      </c>
      <c r="DJ4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0" s="130">
        <f>Table13[[#This Row],[JUST]]*Table13[[#This Row],[Storm Millage]]/1000</f>
        <v>0</v>
      </c>
      <c r="DL4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70" s="136">
        <f>Table13[[#This Row],[JUST]]*Table13[[#This Row],[Recreational Millage]]/1000</f>
        <v>6648.2597264218193</v>
      </c>
      <c r="DN470" s="137">
        <f>Table13[[#This Row],[Recreational Assessment]]+Table13[[#This Row],[Storm Assessment]]</f>
        <v>6648.2597264218193</v>
      </c>
      <c r="DO470" s="145" t="e">
        <f>Methodology!#REF!</f>
        <v>#REF!</v>
      </c>
      <c r="DP470" s="146" t="e">
        <f>(Table13[[#This Row],[JUST]]*Table13[[#This Row],[Ad Valorem Recreational Millage]])/1000</f>
        <v>#REF!</v>
      </c>
    </row>
    <row r="471" spans="1:120" x14ac:dyDescent="0.3">
      <c r="A471">
        <v>494</v>
      </c>
      <c r="B471">
        <v>1</v>
      </c>
      <c r="C471" s="165" t="s">
        <v>8550</v>
      </c>
      <c r="D471" t="s">
        <v>216</v>
      </c>
      <c r="E471" t="s">
        <v>8551</v>
      </c>
      <c r="F471">
        <v>10004072</v>
      </c>
      <c r="G471" s="32" t="s">
        <v>196</v>
      </c>
      <c r="H471" t="s">
        <v>299</v>
      </c>
      <c r="I471" t="s">
        <v>226</v>
      </c>
      <c r="J471">
        <v>1</v>
      </c>
      <c r="K471">
        <v>0</v>
      </c>
      <c r="L471">
        <v>0</v>
      </c>
      <c r="M471">
        <v>8.7300000000000003E-2</v>
      </c>
      <c r="N471" t="s">
        <v>135</v>
      </c>
      <c r="O471" t="s">
        <v>136</v>
      </c>
      <c r="P471" t="s">
        <v>137</v>
      </c>
      <c r="Q471" t="s">
        <v>138</v>
      </c>
      <c r="S471" t="s">
        <v>140</v>
      </c>
      <c r="V471" t="s">
        <v>229</v>
      </c>
      <c r="W471" t="s">
        <v>8527</v>
      </c>
      <c r="X471" t="s">
        <v>8551</v>
      </c>
      <c r="Y471" t="s">
        <v>7841</v>
      </c>
      <c r="AA471" t="s">
        <v>145</v>
      </c>
      <c r="AB471" t="s">
        <v>146</v>
      </c>
      <c r="AC471" s="30">
        <v>1564128</v>
      </c>
      <c r="AD471">
        <v>1391932</v>
      </c>
      <c r="AE471">
        <v>1341932</v>
      </c>
      <c r="AF471">
        <v>0</v>
      </c>
      <c r="AG471">
        <v>1564128</v>
      </c>
      <c r="AH471">
        <v>0</v>
      </c>
      <c r="AI471">
        <v>13566</v>
      </c>
      <c r="AJ471">
        <v>0</v>
      </c>
      <c r="AK471">
        <v>0</v>
      </c>
      <c r="AL471">
        <v>0</v>
      </c>
      <c r="AM471">
        <v>0</v>
      </c>
      <c r="AN471">
        <v>50000</v>
      </c>
      <c r="AO471">
        <v>0</v>
      </c>
      <c r="AP471">
        <v>0</v>
      </c>
      <c r="AQ471">
        <v>0</v>
      </c>
      <c r="AR471">
        <v>0</v>
      </c>
      <c r="AS471">
        <v>1</v>
      </c>
      <c r="AT471">
        <v>1985</v>
      </c>
      <c r="AV471">
        <v>2115</v>
      </c>
      <c r="AW471">
        <v>2115</v>
      </c>
      <c r="AX471">
        <v>2</v>
      </c>
      <c r="AY471">
        <v>3</v>
      </c>
      <c r="AZ471">
        <v>3</v>
      </c>
      <c r="BC471" t="s">
        <v>233</v>
      </c>
      <c r="BS471" t="s">
        <v>8552</v>
      </c>
      <c r="BT471" t="s">
        <v>8553</v>
      </c>
      <c r="BV471" t="s">
        <v>8554</v>
      </c>
      <c r="BX471" t="s">
        <v>145</v>
      </c>
      <c r="BY471" t="s">
        <v>149</v>
      </c>
      <c r="BZ471" t="s">
        <v>146</v>
      </c>
      <c r="CB471" s="27">
        <v>31107</v>
      </c>
      <c r="CC471">
        <v>514000</v>
      </c>
      <c r="CD471" t="s">
        <v>210</v>
      </c>
      <c r="CE471" t="s">
        <v>151</v>
      </c>
      <c r="CF471" t="s">
        <v>151</v>
      </c>
      <c r="CG471" t="s">
        <v>8555</v>
      </c>
      <c r="CZ471" t="s">
        <v>8556</v>
      </c>
      <c r="DA471" t="s">
        <v>154</v>
      </c>
      <c r="DB471" t="s">
        <v>242</v>
      </c>
      <c r="DE471">
        <v>1</v>
      </c>
      <c r="DF471">
        <v>1986</v>
      </c>
      <c r="DG471" t="s">
        <v>8557</v>
      </c>
      <c r="DH471">
        <v>7</v>
      </c>
      <c r="DI471" s="128" t="s">
        <v>156</v>
      </c>
      <c r="DJ4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1" s="130">
        <f>Table13[[#This Row],[JUST]]*Table13[[#This Row],[Storm Millage]]/1000</f>
        <v>0</v>
      </c>
      <c r="DL4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71" s="136">
        <f>Table13[[#This Row],[JUST]]*Table13[[#This Row],[Recreational Millage]]/1000</f>
        <v>6648.2597264218193</v>
      </c>
      <c r="DN471" s="137">
        <f>Table13[[#This Row],[Recreational Assessment]]+Table13[[#This Row],[Storm Assessment]]</f>
        <v>6648.2597264218193</v>
      </c>
      <c r="DO471" s="145" t="e">
        <f>Methodology!#REF!</f>
        <v>#REF!</v>
      </c>
      <c r="DP471" s="146" t="e">
        <f>(Table13[[#This Row],[JUST]]*Table13[[#This Row],[Ad Valorem Recreational Millage]])/1000</f>
        <v>#REF!</v>
      </c>
    </row>
    <row r="472" spans="1:120" x14ac:dyDescent="0.3">
      <c r="A472">
        <v>878</v>
      </c>
      <c r="B472">
        <v>1</v>
      </c>
      <c r="C472" s="165" t="s">
        <v>6094</v>
      </c>
      <c r="D472" t="s">
        <v>131</v>
      </c>
      <c r="E472" t="s">
        <v>1004</v>
      </c>
      <c r="F472">
        <v>10004156</v>
      </c>
      <c r="G472" s="32" t="s">
        <v>553</v>
      </c>
      <c r="I472" t="s">
        <v>226</v>
      </c>
      <c r="J472">
        <v>1</v>
      </c>
      <c r="K472">
        <v>0</v>
      </c>
      <c r="L472">
        <v>0</v>
      </c>
      <c r="M472">
        <v>0.155</v>
      </c>
      <c r="N472" t="s">
        <v>135</v>
      </c>
      <c r="O472" t="s">
        <v>136</v>
      </c>
      <c r="R472" t="s">
        <v>227</v>
      </c>
      <c r="S472" t="s">
        <v>140</v>
      </c>
      <c r="T472">
        <v>0</v>
      </c>
      <c r="U472" t="s">
        <v>554</v>
      </c>
      <c r="W472" t="s">
        <v>6095</v>
      </c>
      <c r="X472" t="s">
        <v>6077</v>
      </c>
      <c r="Y472" t="s">
        <v>162</v>
      </c>
      <c r="AA472" t="s">
        <v>145</v>
      </c>
      <c r="AB472" t="s">
        <v>146</v>
      </c>
      <c r="AC472" s="119">
        <v>810635</v>
      </c>
      <c r="AD472">
        <v>810635</v>
      </c>
      <c r="AE472">
        <v>810635</v>
      </c>
      <c r="AF472">
        <v>810635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 s="32">
        <v>0</v>
      </c>
      <c r="AO472">
        <v>0</v>
      </c>
      <c r="AP472">
        <v>0</v>
      </c>
      <c r="AQ472">
        <v>0</v>
      </c>
      <c r="AR472">
        <v>0</v>
      </c>
      <c r="BS472" t="s">
        <v>6096</v>
      </c>
      <c r="BV472" t="s">
        <v>6097</v>
      </c>
      <c r="BX472" t="s">
        <v>5891</v>
      </c>
      <c r="BY472" t="s">
        <v>873</v>
      </c>
      <c r="BZ472" t="s">
        <v>6098</v>
      </c>
      <c r="CZ472" t="s">
        <v>6099</v>
      </c>
      <c r="DA472" t="s">
        <v>154</v>
      </c>
      <c r="DE472">
        <v>0</v>
      </c>
      <c r="DF472">
        <v>1900</v>
      </c>
      <c r="DG472" t="s">
        <v>6100</v>
      </c>
      <c r="DH472">
        <v>7</v>
      </c>
      <c r="DI472" s="128" t="s">
        <v>156</v>
      </c>
      <c r="DJ4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2" s="130">
        <f>Table13[[#This Row],[JUST]]*Table13[[#This Row],[Storm Millage]]/1000</f>
        <v>0</v>
      </c>
      <c r="DL4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72" s="136">
        <f>Table13[[#This Row],[JUST]]*Table13[[#This Row],[Recreational Millage]]/1000</f>
        <v>6648.9404332918712</v>
      </c>
      <c r="DN472" s="137">
        <f>Table13[[#This Row],[Recreational Assessment]]+Table13[[#This Row],[Storm Assessment]]</f>
        <v>6648.9404332918712</v>
      </c>
      <c r="DO472" s="145" t="e">
        <f>Methodology!#REF!</f>
        <v>#REF!</v>
      </c>
      <c r="DP472" s="146" t="e">
        <f>(Table13[[#This Row],[JUST]]*Table13[[#This Row],[Ad Valorem Recreational Millage]])/1000</f>
        <v>#REF!</v>
      </c>
    </row>
    <row r="473" spans="1:120" x14ac:dyDescent="0.3">
      <c r="A473">
        <v>918</v>
      </c>
      <c r="B473">
        <v>1</v>
      </c>
      <c r="C473" s="165" t="s">
        <v>6386</v>
      </c>
      <c r="D473" t="s">
        <v>3790</v>
      </c>
      <c r="E473" t="s">
        <v>3234</v>
      </c>
      <c r="F473">
        <v>10004746</v>
      </c>
      <c r="G473" s="32" t="s">
        <v>181</v>
      </c>
      <c r="I473" t="s">
        <v>226</v>
      </c>
      <c r="J473">
        <v>1</v>
      </c>
      <c r="K473">
        <v>0</v>
      </c>
      <c r="L473">
        <v>0</v>
      </c>
      <c r="M473">
        <v>0.249</v>
      </c>
      <c r="N473" t="s">
        <v>135</v>
      </c>
      <c r="O473" t="s">
        <v>136</v>
      </c>
      <c r="R473" t="s">
        <v>227</v>
      </c>
      <c r="S473" t="s">
        <v>140</v>
      </c>
      <c r="T473">
        <v>100</v>
      </c>
      <c r="U473" t="s">
        <v>511</v>
      </c>
      <c r="W473" t="s">
        <v>6387</v>
      </c>
      <c r="X473" t="s">
        <v>6365</v>
      </c>
      <c r="Y473" t="s">
        <v>5738</v>
      </c>
      <c r="AA473" t="s">
        <v>145</v>
      </c>
      <c r="AB473" t="s">
        <v>146</v>
      </c>
      <c r="AC473" s="30">
        <v>1564953</v>
      </c>
      <c r="AD473">
        <v>1564953</v>
      </c>
      <c r="AE473">
        <v>1514953</v>
      </c>
      <c r="AF473">
        <v>675000</v>
      </c>
      <c r="AG473">
        <v>802239</v>
      </c>
      <c r="AH473">
        <v>6246</v>
      </c>
      <c r="AI473">
        <v>81468</v>
      </c>
      <c r="AJ473">
        <v>0</v>
      </c>
      <c r="AK473">
        <v>0</v>
      </c>
      <c r="AL473">
        <v>0</v>
      </c>
      <c r="AM473">
        <v>0</v>
      </c>
      <c r="AN473">
        <v>50000</v>
      </c>
      <c r="AO473">
        <v>0</v>
      </c>
      <c r="AP473">
        <v>0</v>
      </c>
      <c r="AQ473">
        <v>0</v>
      </c>
      <c r="AR473">
        <v>0</v>
      </c>
      <c r="AS473">
        <v>1</v>
      </c>
      <c r="AT473">
        <v>2016</v>
      </c>
      <c r="AV473">
        <v>9213</v>
      </c>
      <c r="AW473">
        <v>3282</v>
      </c>
      <c r="AX473">
        <v>1.5</v>
      </c>
      <c r="AY473">
        <v>3</v>
      </c>
      <c r="AZ473">
        <v>3.5</v>
      </c>
      <c r="BA473" t="s">
        <v>233</v>
      </c>
      <c r="BB473" t="s">
        <v>233</v>
      </c>
      <c r="BC473" t="s">
        <v>233</v>
      </c>
      <c r="BS473" t="s">
        <v>6388</v>
      </c>
      <c r="BV473" t="s">
        <v>6389</v>
      </c>
      <c r="BX473" t="s">
        <v>145</v>
      </c>
      <c r="BY473" t="s">
        <v>149</v>
      </c>
      <c r="BZ473" t="s">
        <v>146</v>
      </c>
      <c r="CB473" s="27">
        <v>41346</v>
      </c>
      <c r="CC473">
        <v>620000</v>
      </c>
      <c r="CD473" t="s">
        <v>150</v>
      </c>
      <c r="CE473" t="s">
        <v>181</v>
      </c>
      <c r="CF473" t="s">
        <v>181</v>
      </c>
      <c r="CG473" t="s">
        <v>6390</v>
      </c>
      <c r="CH473" s="27">
        <v>41320</v>
      </c>
      <c r="CI473">
        <v>450000</v>
      </c>
      <c r="CJ473" t="s">
        <v>150</v>
      </c>
      <c r="CK473" t="s">
        <v>733</v>
      </c>
      <c r="CL473" t="s">
        <v>733</v>
      </c>
      <c r="CM473" t="s">
        <v>6391</v>
      </c>
      <c r="CN473" s="27">
        <v>37519</v>
      </c>
      <c r="CO473">
        <v>900000</v>
      </c>
      <c r="CP473" t="s">
        <v>210</v>
      </c>
      <c r="CQ473" t="s">
        <v>151</v>
      </c>
      <c r="CR473" t="s">
        <v>151</v>
      </c>
      <c r="CS473" t="s">
        <v>6392</v>
      </c>
      <c r="CT473" s="27">
        <v>36338</v>
      </c>
      <c r="CU473">
        <v>85000</v>
      </c>
      <c r="CV473" t="s">
        <v>210</v>
      </c>
      <c r="CW473" t="s">
        <v>181</v>
      </c>
      <c r="CX473" t="s">
        <v>181</v>
      </c>
      <c r="CY473" t="s">
        <v>6393</v>
      </c>
      <c r="CZ473" t="s">
        <v>6394</v>
      </c>
      <c r="DA473" t="s">
        <v>154</v>
      </c>
      <c r="DB473" t="s">
        <v>299</v>
      </c>
      <c r="DE473">
        <v>1</v>
      </c>
      <c r="DF473">
        <v>1900</v>
      </c>
      <c r="DG473" t="s">
        <v>6395</v>
      </c>
      <c r="DH473">
        <v>7</v>
      </c>
      <c r="DI473" s="128" t="s">
        <v>156</v>
      </c>
      <c r="DJ4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3" s="130">
        <f>Table13[[#This Row],[JUST]]*Table13[[#This Row],[Storm Millage]]/1000</f>
        <v>0</v>
      </c>
      <c r="DL4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73" s="136">
        <f>Table13[[#This Row],[JUST]]*Table13[[#This Row],[Recreational Millage]]/1000</f>
        <v>6651.7663539320338</v>
      </c>
      <c r="DN473" s="137">
        <f>Table13[[#This Row],[Recreational Assessment]]+Table13[[#This Row],[Storm Assessment]]</f>
        <v>6651.7663539320338</v>
      </c>
      <c r="DO473" s="145" t="e">
        <f>Methodology!#REF!</f>
        <v>#REF!</v>
      </c>
      <c r="DP473" s="146" t="e">
        <f>(Table13[[#This Row],[JUST]]*Table13[[#This Row],[Ad Valorem Recreational Millage]])/1000</f>
        <v>#REF!</v>
      </c>
    </row>
    <row r="474" spans="1:120" x14ac:dyDescent="0.3">
      <c r="A474">
        <v>466</v>
      </c>
      <c r="B474">
        <v>1</v>
      </c>
      <c r="C474" s="165" t="s">
        <v>7557</v>
      </c>
      <c r="D474" t="s">
        <v>3890</v>
      </c>
      <c r="E474" t="s">
        <v>3775</v>
      </c>
      <c r="F474">
        <v>10004840</v>
      </c>
      <c r="G474" s="32" t="s">
        <v>196</v>
      </c>
      <c r="H474" t="s">
        <v>299</v>
      </c>
      <c r="I474" t="s">
        <v>778</v>
      </c>
      <c r="J474">
        <v>0</v>
      </c>
      <c r="K474">
        <v>0</v>
      </c>
      <c r="L474">
        <v>0</v>
      </c>
      <c r="M474">
        <v>4.267E-2</v>
      </c>
      <c r="N474" t="s">
        <v>135</v>
      </c>
      <c r="O474" t="s">
        <v>136</v>
      </c>
      <c r="S474" t="s">
        <v>140</v>
      </c>
      <c r="T474">
        <v>421</v>
      </c>
      <c r="U474" t="s">
        <v>3911</v>
      </c>
      <c r="V474" t="s">
        <v>205</v>
      </c>
      <c r="W474" t="s">
        <v>7558</v>
      </c>
      <c r="X474" t="s">
        <v>7559</v>
      </c>
      <c r="Y474" t="s">
        <v>189</v>
      </c>
      <c r="Z474" t="s">
        <v>5286</v>
      </c>
      <c r="AA474" t="s">
        <v>145</v>
      </c>
      <c r="AB474" t="s">
        <v>146</v>
      </c>
      <c r="AC474" s="119">
        <v>813960</v>
      </c>
      <c r="AD474">
        <v>813960</v>
      </c>
      <c r="AE474">
        <v>813960</v>
      </c>
      <c r="AF474">
        <v>0</v>
      </c>
      <c r="AG474">
        <v>813960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 s="32">
        <v>0</v>
      </c>
      <c r="AO474">
        <v>0</v>
      </c>
      <c r="AP474">
        <v>0</v>
      </c>
      <c r="AQ474">
        <v>0</v>
      </c>
      <c r="AR474">
        <v>0</v>
      </c>
      <c r="AS474">
        <v>1</v>
      </c>
      <c r="AT474">
        <v>1979</v>
      </c>
      <c r="AV474">
        <v>1285</v>
      </c>
      <c r="AW474">
        <v>1285</v>
      </c>
      <c r="AX474">
        <v>1</v>
      </c>
      <c r="AY474">
        <v>2</v>
      </c>
      <c r="AZ474">
        <v>2</v>
      </c>
      <c r="BC474" t="s">
        <v>233</v>
      </c>
      <c r="BD474" t="s">
        <v>233</v>
      </c>
      <c r="BS474" t="s">
        <v>7560</v>
      </c>
      <c r="BV474" t="s">
        <v>7561</v>
      </c>
      <c r="BX474" t="s">
        <v>7562</v>
      </c>
      <c r="BY474" t="s">
        <v>238</v>
      </c>
      <c r="BZ474" t="s">
        <v>7563</v>
      </c>
      <c r="CB474" s="27">
        <v>43690</v>
      </c>
      <c r="CC474">
        <v>900000</v>
      </c>
      <c r="CD474" t="s">
        <v>210</v>
      </c>
      <c r="CE474" t="s">
        <v>181</v>
      </c>
      <c r="CF474" t="s">
        <v>181</v>
      </c>
      <c r="CG474" t="s">
        <v>7564</v>
      </c>
      <c r="CH474" s="27">
        <v>41302</v>
      </c>
      <c r="CI474">
        <v>650000</v>
      </c>
      <c r="CJ474" t="s">
        <v>210</v>
      </c>
      <c r="CK474" t="s">
        <v>181</v>
      </c>
      <c r="CL474" t="s">
        <v>181</v>
      </c>
      <c r="CM474" t="s">
        <v>7565</v>
      </c>
      <c r="CN474" s="27">
        <v>34943</v>
      </c>
      <c r="CO474">
        <v>325000</v>
      </c>
      <c r="CP474" t="s">
        <v>210</v>
      </c>
      <c r="CQ474" t="s">
        <v>151</v>
      </c>
      <c r="CR474" t="s">
        <v>151</v>
      </c>
      <c r="CS474" t="s">
        <v>7566</v>
      </c>
      <c r="CZ474" t="s">
        <v>7567</v>
      </c>
      <c r="DA474" t="s">
        <v>154</v>
      </c>
      <c r="DB474" t="s">
        <v>242</v>
      </c>
      <c r="DE474">
        <v>1</v>
      </c>
      <c r="DF474">
        <v>1979</v>
      </c>
      <c r="DG474" t="s">
        <v>7568</v>
      </c>
      <c r="DH474">
        <v>7</v>
      </c>
      <c r="DI474" s="128" t="s">
        <v>156</v>
      </c>
      <c r="DJ4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4" s="130">
        <f>Table13[[#This Row],[JUST]]*Table13[[#This Row],[Storm Millage]]/1000</f>
        <v>0</v>
      </c>
      <c r="DL4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74" s="136">
        <f>Table13[[#This Row],[JUST]]*Table13[[#This Row],[Recreational Millage]]/1000</f>
        <v>6676.2125433545943</v>
      </c>
      <c r="DN474" s="137">
        <f>Table13[[#This Row],[Recreational Assessment]]+Table13[[#This Row],[Storm Assessment]]</f>
        <v>6676.2125433545943</v>
      </c>
      <c r="DO474" s="145" t="e">
        <f>Methodology!#REF!</f>
        <v>#REF!</v>
      </c>
      <c r="DP474" s="146" t="e">
        <f>(Table13[[#This Row],[JUST]]*Table13[[#This Row],[Ad Valorem Recreational Millage]])/1000</f>
        <v>#REF!</v>
      </c>
    </row>
    <row r="475" spans="1:120" x14ac:dyDescent="0.3">
      <c r="A475">
        <v>282</v>
      </c>
      <c r="B475">
        <v>1</v>
      </c>
      <c r="C475" s="165" t="s">
        <v>7589</v>
      </c>
      <c r="D475" t="s">
        <v>131</v>
      </c>
      <c r="E475" t="s">
        <v>3818</v>
      </c>
      <c r="F475">
        <v>10004843</v>
      </c>
      <c r="G475" s="32" t="s">
        <v>196</v>
      </c>
      <c r="H475" t="s">
        <v>299</v>
      </c>
      <c r="I475" t="s">
        <v>778</v>
      </c>
      <c r="J475">
        <v>0</v>
      </c>
      <c r="K475">
        <v>0</v>
      </c>
      <c r="L475">
        <v>0</v>
      </c>
      <c r="M475">
        <v>4.2430000000000002E-2</v>
      </c>
      <c r="N475" t="s">
        <v>135</v>
      </c>
      <c r="O475" t="s">
        <v>136</v>
      </c>
      <c r="S475" t="s">
        <v>140</v>
      </c>
      <c r="T475">
        <v>421</v>
      </c>
      <c r="U475" t="s">
        <v>3911</v>
      </c>
      <c r="V475" t="s">
        <v>205</v>
      </c>
      <c r="W475" t="s">
        <v>7590</v>
      </c>
      <c r="X475" t="s">
        <v>7559</v>
      </c>
      <c r="Y475" t="s">
        <v>189</v>
      </c>
      <c r="Z475" t="s">
        <v>11</v>
      </c>
      <c r="AA475" t="s">
        <v>145</v>
      </c>
      <c r="AB475" t="s">
        <v>146</v>
      </c>
      <c r="AC475" s="119">
        <v>813960</v>
      </c>
      <c r="AD475">
        <v>813960</v>
      </c>
      <c r="AE475">
        <v>813960</v>
      </c>
      <c r="AF475">
        <v>0</v>
      </c>
      <c r="AG475">
        <v>813960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 s="32">
        <v>0</v>
      </c>
      <c r="AO475">
        <v>0</v>
      </c>
      <c r="AP475">
        <v>0</v>
      </c>
      <c r="AQ475">
        <v>0</v>
      </c>
      <c r="AR475">
        <v>0</v>
      </c>
      <c r="AS475">
        <v>1</v>
      </c>
      <c r="AT475">
        <v>1979</v>
      </c>
      <c r="AV475">
        <v>1285</v>
      </c>
      <c r="AW475">
        <v>1285</v>
      </c>
      <c r="AX475">
        <v>1</v>
      </c>
      <c r="AY475">
        <v>2</v>
      </c>
      <c r="AZ475">
        <v>2</v>
      </c>
      <c r="BC475" t="s">
        <v>233</v>
      </c>
      <c r="BD475" t="s">
        <v>233</v>
      </c>
      <c r="BS475" t="s">
        <v>7591</v>
      </c>
      <c r="BV475" t="s">
        <v>7592</v>
      </c>
      <c r="BX475" t="s">
        <v>7593</v>
      </c>
      <c r="BY475" t="s">
        <v>194</v>
      </c>
      <c r="BZ475" t="s">
        <v>7594</v>
      </c>
      <c r="CB475" s="27">
        <v>35951</v>
      </c>
      <c r="CC475">
        <v>385000</v>
      </c>
      <c r="CD475" t="s">
        <v>210</v>
      </c>
      <c r="CE475" t="s">
        <v>151</v>
      </c>
      <c r="CF475" t="s">
        <v>151</v>
      </c>
      <c r="CG475" t="s">
        <v>7595</v>
      </c>
      <c r="CH475" s="27">
        <v>30773</v>
      </c>
      <c r="CI475">
        <v>206000</v>
      </c>
      <c r="CJ475" t="s">
        <v>210</v>
      </c>
      <c r="CK475" t="s">
        <v>151</v>
      </c>
      <c r="CL475" t="s">
        <v>151</v>
      </c>
      <c r="CM475" t="s">
        <v>7596</v>
      </c>
      <c r="CZ475" t="s">
        <v>7597</v>
      </c>
      <c r="DA475" t="s">
        <v>154</v>
      </c>
      <c r="DB475" t="s">
        <v>242</v>
      </c>
      <c r="DE475">
        <v>1</v>
      </c>
      <c r="DF475">
        <v>1979</v>
      </c>
      <c r="DG475" t="s">
        <v>7598</v>
      </c>
      <c r="DH475">
        <v>7</v>
      </c>
      <c r="DI475" s="128" t="s">
        <v>156</v>
      </c>
      <c r="DJ4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5" s="130">
        <f>Table13[[#This Row],[JUST]]*Table13[[#This Row],[Storm Millage]]/1000</f>
        <v>0</v>
      </c>
      <c r="DL4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75" s="136">
        <f>Table13[[#This Row],[JUST]]*Table13[[#This Row],[Recreational Millage]]/1000</f>
        <v>6676.2125433545943</v>
      </c>
      <c r="DN475" s="137">
        <f>Table13[[#This Row],[Recreational Assessment]]+Table13[[#This Row],[Storm Assessment]]</f>
        <v>6676.2125433545943</v>
      </c>
      <c r="DO475" s="145" t="e">
        <f>Methodology!#REF!</f>
        <v>#REF!</v>
      </c>
      <c r="DP475" s="146" t="e">
        <f>(Table13[[#This Row],[JUST]]*Table13[[#This Row],[Ad Valorem Recreational Millage]])/1000</f>
        <v>#REF!</v>
      </c>
    </row>
    <row r="476" spans="1:120" x14ac:dyDescent="0.3">
      <c r="A476">
        <v>907</v>
      </c>
      <c r="B476">
        <v>1</v>
      </c>
      <c r="C476" s="165" t="s">
        <v>11686</v>
      </c>
      <c r="D476" t="s">
        <v>3484</v>
      </c>
      <c r="E476" t="s">
        <v>11687</v>
      </c>
      <c r="F476">
        <v>10004715</v>
      </c>
      <c r="G476" s="32" t="s">
        <v>181</v>
      </c>
      <c r="I476" t="s">
        <v>401</v>
      </c>
      <c r="J476">
        <v>1</v>
      </c>
      <c r="K476">
        <v>0</v>
      </c>
      <c r="L476">
        <v>0</v>
      </c>
      <c r="M476">
        <v>0.17799999999999999</v>
      </c>
      <c r="N476" t="s">
        <v>135</v>
      </c>
      <c r="O476" t="s">
        <v>136</v>
      </c>
      <c r="R476" t="s">
        <v>3594</v>
      </c>
      <c r="S476" t="s">
        <v>140</v>
      </c>
      <c r="T476">
        <v>100</v>
      </c>
      <c r="U476" t="s">
        <v>511</v>
      </c>
      <c r="W476" t="s">
        <v>11688</v>
      </c>
      <c r="X476" t="s">
        <v>11689</v>
      </c>
      <c r="Y476" t="s">
        <v>11356</v>
      </c>
      <c r="AA476" t="s">
        <v>145</v>
      </c>
      <c r="AB476" t="s">
        <v>146</v>
      </c>
      <c r="AC476" s="119">
        <v>817190</v>
      </c>
      <c r="AD476">
        <v>817190</v>
      </c>
      <c r="AE476">
        <v>817190</v>
      </c>
      <c r="AF476">
        <v>645240</v>
      </c>
      <c r="AG476">
        <v>169073</v>
      </c>
      <c r="AH476">
        <v>0</v>
      </c>
      <c r="AI476">
        <v>2877</v>
      </c>
      <c r="AJ476">
        <v>0</v>
      </c>
      <c r="AK476">
        <v>0</v>
      </c>
      <c r="AL476">
        <v>0</v>
      </c>
      <c r="AM476">
        <v>0</v>
      </c>
      <c r="AN476" s="32">
        <v>0</v>
      </c>
      <c r="AO476">
        <v>0</v>
      </c>
      <c r="AP476">
        <v>0</v>
      </c>
      <c r="AQ476">
        <v>0</v>
      </c>
      <c r="AR476">
        <v>0</v>
      </c>
      <c r="AS476">
        <v>1</v>
      </c>
      <c r="AT476">
        <v>1980</v>
      </c>
      <c r="AV476">
        <v>3140</v>
      </c>
      <c r="AW476">
        <v>1684</v>
      </c>
      <c r="AX476">
        <v>1.5</v>
      </c>
      <c r="AY476">
        <v>2</v>
      </c>
      <c r="AZ476">
        <v>2</v>
      </c>
      <c r="BS476" t="s">
        <v>11690</v>
      </c>
      <c r="BT476" t="s">
        <v>11691</v>
      </c>
      <c r="BV476" t="s">
        <v>11692</v>
      </c>
      <c r="BX476" t="s">
        <v>11693</v>
      </c>
      <c r="BY476" t="s">
        <v>264</v>
      </c>
      <c r="BZ476" t="s">
        <v>11694</v>
      </c>
      <c r="CB476" s="27">
        <v>41409</v>
      </c>
      <c r="CC476">
        <v>735000</v>
      </c>
      <c r="CD476" t="s">
        <v>210</v>
      </c>
      <c r="CE476" t="s">
        <v>181</v>
      </c>
      <c r="CF476" t="s">
        <v>181</v>
      </c>
      <c r="CG476" t="s">
        <v>11695</v>
      </c>
      <c r="CH476" s="27">
        <v>31503</v>
      </c>
      <c r="CI476">
        <v>180000</v>
      </c>
      <c r="CJ476" t="s">
        <v>210</v>
      </c>
      <c r="CK476" t="s">
        <v>151</v>
      </c>
      <c r="CL476" t="s">
        <v>151</v>
      </c>
      <c r="CM476" t="s">
        <v>11696</v>
      </c>
      <c r="CN476" s="27">
        <v>30103</v>
      </c>
      <c r="CO476">
        <v>200000</v>
      </c>
      <c r="CP476" t="s">
        <v>210</v>
      </c>
      <c r="CQ476" t="s">
        <v>181</v>
      </c>
      <c r="CR476" t="s">
        <v>181</v>
      </c>
      <c r="CS476" t="s">
        <v>11697</v>
      </c>
      <c r="CZ476" t="s">
        <v>11698</v>
      </c>
      <c r="DA476" t="s">
        <v>154</v>
      </c>
      <c r="DB476" t="s">
        <v>299</v>
      </c>
      <c r="DE476">
        <v>1</v>
      </c>
      <c r="DF476">
        <v>1980</v>
      </c>
      <c r="DG476" t="s">
        <v>11699</v>
      </c>
      <c r="DH476">
        <v>7</v>
      </c>
      <c r="DI476" s="128" t="s">
        <v>156</v>
      </c>
      <c r="DJ4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6" s="130">
        <f>Table13[[#This Row],[JUST]]*Table13[[#This Row],[Storm Millage]]/1000</f>
        <v>0</v>
      </c>
      <c r="DL4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76" s="136">
        <f>Table13[[#This Row],[JUST]]*Table13[[#This Row],[Recreational Millage]]/1000</f>
        <v>6702.7054502726678</v>
      </c>
      <c r="DN476" s="137">
        <f>Table13[[#This Row],[Recreational Assessment]]+Table13[[#This Row],[Storm Assessment]]</f>
        <v>6702.7054502726678</v>
      </c>
      <c r="DO476" s="145" t="e">
        <f>Methodology!#REF!</f>
        <v>#REF!</v>
      </c>
      <c r="DP476" s="146" t="e">
        <f>(Table13[[#This Row],[JUST]]*Table13[[#This Row],[Ad Valorem Recreational Millage]])/1000</f>
        <v>#REF!</v>
      </c>
    </row>
    <row r="477" spans="1:120" x14ac:dyDescent="0.3">
      <c r="A477">
        <v>782</v>
      </c>
      <c r="B477">
        <v>1</v>
      </c>
      <c r="C477" s="165" t="s">
        <v>5960</v>
      </c>
      <c r="D477" t="s">
        <v>5555</v>
      </c>
      <c r="E477" t="s">
        <v>3259</v>
      </c>
      <c r="F477">
        <v>10004748</v>
      </c>
      <c r="G477" s="32" t="s">
        <v>181</v>
      </c>
      <c r="I477" t="s">
        <v>226</v>
      </c>
      <c r="J477">
        <v>1</v>
      </c>
      <c r="K477">
        <v>0</v>
      </c>
      <c r="L477">
        <v>0</v>
      </c>
      <c r="M477">
        <v>0.2296</v>
      </c>
      <c r="N477" t="s">
        <v>135</v>
      </c>
      <c r="O477" t="s">
        <v>136</v>
      </c>
      <c r="R477" t="s">
        <v>227</v>
      </c>
      <c r="S477" t="s">
        <v>140</v>
      </c>
      <c r="T477">
        <v>100</v>
      </c>
      <c r="U477" t="s">
        <v>511</v>
      </c>
      <c r="W477" t="s">
        <v>5961</v>
      </c>
      <c r="X477" t="s">
        <v>5947</v>
      </c>
      <c r="Y477" t="s">
        <v>5557</v>
      </c>
      <c r="AA477" t="s">
        <v>145</v>
      </c>
      <c r="AB477" t="s">
        <v>146</v>
      </c>
      <c r="AC477" s="119">
        <v>821224</v>
      </c>
      <c r="AD477">
        <v>821224</v>
      </c>
      <c r="AE477">
        <v>821224</v>
      </c>
      <c r="AF477">
        <v>675000</v>
      </c>
      <c r="AG477">
        <v>128054</v>
      </c>
      <c r="AH477">
        <v>589</v>
      </c>
      <c r="AI477">
        <v>17581</v>
      </c>
      <c r="AJ477">
        <v>0</v>
      </c>
      <c r="AK477">
        <v>0</v>
      </c>
      <c r="AL477">
        <v>0</v>
      </c>
      <c r="AM477">
        <v>0</v>
      </c>
      <c r="AN477" s="32">
        <v>0</v>
      </c>
      <c r="AO477">
        <v>0</v>
      </c>
      <c r="AP477">
        <v>0</v>
      </c>
      <c r="AQ477">
        <v>0</v>
      </c>
      <c r="AR477">
        <v>0</v>
      </c>
      <c r="AS477">
        <v>1</v>
      </c>
      <c r="AT477">
        <v>1983</v>
      </c>
      <c r="AV477">
        <v>4347</v>
      </c>
      <c r="AW477">
        <v>1787</v>
      </c>
      <c r="AX477">
        <v>1.5</v>
      </c>
      <c r="AY477">
        <v>3</v>
      </c>
      <c r="AZ477">
        <v>3</v>
      </c>
      <c r="BB477" t="s">
        <v>233</v>
      </c>
      <c r="BS477" t="s">
        <v>5962</v>
      </c>
      <c r="BV477" t="s">
        <v>5963</v>
      </c>
      <c r="BX477" t="s">
        <v>2280</v>
      </c>
      <c r="BY477" t="s">
        <v>331</v>
      </c>
      <c r="BZ477" t="s">
        <v>5964</v>
      </c>
      <c r="CB477" s="27">
        <v>43564</v>
      </c>
      <c r="CC477">
        <v>842800</v>
      </c>
      <c r="CD477" t="s">
        <v>210</v>
      </c>
      <c r="CE477" t="s">
        <v>181</v>
      </c>
      <c r="CF477" t="s">
        <v>181</v>
      </c>
      <c r="CG477" t="s">
        <v>5965</v>
      </c>
      <c r="CH477" s="27">
        <v>36312</v>
      </c>
      <c r="CI477">
        <v>595000</v>
      </c>
      <c r="CJ477" t="s">
        <v>210</v>
      </c>
      <c r="CK477" t="s">
        <v>151</v>
      </c>
      <c r="CL477" t="s">
        <v>151</v>
      </c>
      <c r="CM477" t="s">
        <v>5966</v>
      </c>
      <c r="CN477" s="27">
        <v>35828</v>
      </c>
      <c r="CO477">
        <v>424000</v>
      </c>
      <c r="CP477" t="s">
        <v>210</v>
      </c>
      <c r="CQ477" t="s">
        <v>151</v>
      </c>
      <c r="CR477" t="s">
        <v>151</v>
      </c>
      <c r="CS477" t="s">
        <v>5967</v>
      </c>
      <c r="CT477" s="27">
        <v>31656</v>
      </c>
      <c r="CU477">
        <v>175000</v>
      </c>
      <c r="CV477" t="s">
        <v>210</v>
      </c>
      <c r="CW477" t="s">
        <v>151</v>
      </c>
      <c r="CX477" t="s">
        <v>151</v>
      </c>
      <c r="CY477" t="s">
        <v>5968</v>
      </c>
      <c r="CZ477" t="s">
        <v>5969</v>
      </c>
      <c r="DA477" t="s">
        <v>154</v>
      </c>
      <c r="DB477" t="s">
        <v>299</v>
      </c>
      <c r="DE477">
        <v>1</v>
      </c>
      <c r="DF477">
        <v>1900</v>
      </c>
      <c r="DG477" t="s">
        <v>5970</v>
      </c>
      <c r="DH477">
        <v>7</v>
      </c>
      <c r="DI477" s="128" t="s">
        <v>156</v>
      </c>
      <c r="DJ4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7" s="130">
        <f>Table13[[#This Row],[JUST]]*Table13[[#This Row],[Storm Millage]]/1000</f>
        <v>0</v>
      </c>
      <c r="DL4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77" s="136">
        <f>Table13[[#This Row],[JUST]]*Table13[[#This Row],[Recreational Millage]]/1000</f>
        <v>6735.792876435984</v>
      </c>
      <c r="DN477" s="137">
        <f>Table13[[#This Row],[Recreational Assessment]]+Table13[[#This Row],[Storm Assessment]]</f>
        <v>6735.792876435984</v>
      </c>
      <c r="DO477" s="145" t="e">
        <f>Methodology!#REF!</f>
        <v>#REF!</v>
      </c>
      <c r="DP477" s="146" t="e">
        <f>(Table13[[#This Row],[JUST]]*Table13[[#This Row],[Ad Valorem Recreational Millage]])/1000</f>
        <v>#REF!</v>
      </c>
    </row>
    <row r="478" spans="1:120" x14ac:dyDescent="0.3">
      <c r="A478">
        <v>882</v>
      </c>
      <c r="B478">
        <v>1</v>
      </c>
      <c r="C478" s="165" t="s">
        <v>11635</v>
      </c>
      <c r="D478" t="s">
        <v>3484</v>
      </c>
      <c r="E478" t="s">
        <v>11636</v>
      </c>
      <c r="F478">
        <v>10004711</v>
      </c>
      <c r="G478" s="32" t="s">
        <v>181</v>
      </c>
      <c r="I478" t="s">
        <v>401</v>
      </c>
      <c r="J478">
        <v>1</v>
      </c>
      <c r="K478">
        <v>0</v>
      </c>
      <c r="L478">
        <v>0</v>
      </c>
      <c r="M478">
        <v>0.156</v>
      </c>
      <c r="N478" t="s">
        <v>135</v>
      </c>
      <c r="O478" t="s">
        <v>136</v>
      </c>
      <c r="R478" t="s">
        <v>3594</v>
      </c>
      <c r="S478" t="s">
        <v>140</v>
      </c>
      <c r="T478">
        <v>100</v>
      </c>
      <c r="U478" t="s">
        <v>511</v>
      </c>
      <c r="W478" t="s">
        <v>11637</v>
      </c>
      <c r="X478" t="s">
        <v>11638</v>
      </c>
      <c r="Y478" t="s">
        <v>11356</v>
      </c>
      <c r="AA478" t="s">
        <v>145</v>
      </c>
      <c r="AB478" t="s">
        <v>146</v>
      </c>
      <c r="AC478" s="119">
        <v>822024</v>
      </c>
      <c r="AD478">
        <v>822024</v>
      </c>
      <c r="AE478">
        <v>822024</v>
      </c>
      <c r="AF478">
        <v>645240</v>
      </c>
      <c r="AG478">
        <v>173900</v>
      </c>
      <c r="AH478">
        <v>0</v>
      </c>
      <c r="AI478">
        <v>2884</v>
      </c>
      <c r="AJ478">
        <v>0</v>
      </c>
      <c r="AK478">
        <v>0</v>
      </c>
      <c r="AL478">
        <v>0</v>
      </c>
      <c r="AM478">
        <v>0</v>
      </c>
      <c r="AN478" s="32">
        <v>0</v>
      </c>
      <c r="AO478">
        <v>0</v>
      </c>
      <c r="AP478">
        <v>0</v>
      </c>
      <c r="AQ478">
        <v>0</v>
      </c>
      <c r="AR478">
        <v>0</v>
      </c>
      <c r="AS478">
        <v>1</v>
      </c>
      <c r="AT478">
        <v>1980</v>
      </c>
      <c r="AV478">
        <v>2882</v>
      </c>
      <c r="AW478">
        <v>1786</v>
      </c>
      <c r="AX478">
        <v>1.5</v>
      </c>
      <c r="AY478">
        <v>3</v>
      </c>
      <c r="AZ478">
        <v>2</v>
      </c>
      <c r="BS478" t="s">
        <v>11639</v>
      </c>
      <c r="BV478" t="s">
        <v>11640</v>
      </c>
      <c r="BX478" t="s">
        <v>11641</v>
      </c>
      <c r="BY478" t="s">
        <v>3101</v>
      </c>
      <c r="BZ478" t="s">
        <v>11642</v>
      </c>
      <c r="CB478" s="27">
        <v>43600</v>
      </c>
      <c r="CC478">
        <v>887500</v>
      </c>
      <c r="CD478" t="s">
        <v>210</v>
      </c>
      <c r="CE478" t="s">
        <v>181</v>
      </c>
      <c r="CF478" t="s">
        <v>181</v>
      </c>
      <c r="CG478" t="s">
        <v>11643</v>
      </c>
      <c r="CH478" s="27">
        <v>35996</v>
      </c>
      <c r="CI478">
        <v>323500</v>
      </c>
      <c r="CJ478" t="s">
        <v>210</v>
      </c>
      <c r="CK478" t="s">
        <v>151</v>
      </c>
      <c r="CL478" t="s">
        <v>151</v>
      </c>
      <c r="CM478" t="s">
        <v>11644</v>
      </c>
      <c r="CN478" s="27">
        <v>34001</v>
      </c>
      <c r="CO478">
        <v>287500</v>
      </c>
      <c r="CP478" t="s">
        <v>210</v>
      </c>
      <c r="CQ478" t="s">
        <v>151</v>
      </c>
      <c r="CR478" t="s">
        <v>151</v>
      </c>
      <c r="CS478" t="s">
        <v>11645</v>
      </c>
      <c r="CT478" s="27">
        <v>32356</v>
      </c>
      <c r="CU478">
        <v>189000</v>
      </c>
      <c r="CV478" t="s">
        <v>210</v>
      </c>
      <c r="CW478" t="s">
        <v>151</v>
      </c>
      <c r="CX478" t="s">
        <v>151</v>
      </c>
      <c r="CY478" t="s">
        <v>11646</v>
      </c>
      <c r="CZ478" t="s">
        <v>11647</v>
      </c>
      <c r="DA478" t="s">
        <v>154</v>
      </c>
      <c r="DB478" t="s">
        <v>299</v>
      </c>
      <c r="DE478">
        <v>1</v>
      </c>
      <c r="DF478">
        <v>1981</v>
      </c>
      <c r="DG478" t="s">
        <v>11648</v>
      </c>
      <c r="DH478">
        <v>7</v>
      </c>
      <c r="DI478" s="128" t="s">
        <v>156</v>
      </c>
      <c r="DJ4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8" s="130">
        <f>Table13[[#This Row],[JUST]]*Table13[[#This Row],[Storm Millage]]/1000</f>
        <v>0</v>
      </c>
      <c r="DL4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78" s="136">
        <f>Table13[[#This Row],[JUST]]*Table13[[#This Row],[Recreational Millage]]/1000</f>
        <v>6742.3545871277665</v>
      </c>
      <c r="DN478" s="137">
        <f>Table13[[#This Row],[Recreational Assessment]]+Table13[[#This Row],[Storm Assessment]]</f>
        <v>6742.3545871277665</v>
      </c>
      <c r="DO478" s="145" t="e">
        <f>Methodology!#REF!</f>
        <v>#REF!</v>
      </c>
      <c r="DP478" s="146" t="e">
        <f>(Table13[[#This Row],[JUST]]*Table13[[#This Row],[Ad Valorem Recreational Millage]])/1000</f>
        <v>#REF!</v>
      </c>
    </row>
    <row r="479" spans="1:120" x14ac:dyDescent="0.3">
      <c r="A479">
        <v>846</v>
      </c>
      <c r="B479">
        <v>1</v>
      </c>
      <c r="C479" s="165" t="s">
        <v>12031</v>
      </c>
      <c r="D479" t="s">
        <v>3625</v>
      </c>
      <c r="E479" t="s">
        <v>413</v>
      </c>
      <c r="F479">
        <v>10004664</v>
      </c>
      <c r="G479" s="32" t="s">
        <v>181</v>
      </c>
      <c r="I479" t="s">
        <v>401</v>
      </c>
      <c r="J479">
        <v>1</v>
      </c>
      <c r="K479">
        <v>0</v>
      </c>
      <c r="L479">
        <v>0</v>
      </c>
      <c r="M479">
        <v>0.28343000000000002</v>
      </c>
      <c r="N479" t="s">
        <v>135</v>
      </c>
      <c r="O479" t="s">
        <v>136</v>
      </c>
      <c r="R479" t="s">
        <v>3594</v>
      </c>
      <c r="S479" t="s">
        <v>140</v>
      </c>
      <c r="T479">
        <v>100</v>
      </c>
      <c r="U479" t="s">
        <v>511</v>
      </c>
      <c r="W479" t="s">
        <v>12032</v>
      </c>
      <c r="X479" t="s">
        <v>3334</v>
      </c>
      <c r="Y479" t="s">
        <v>3405</v>
      </c>
      <c r="AA479" t="s">
        <v>145</v>
      </c>
      <c r="AB479" t="s">
        <v>146</v>
      </c>
      <c r="AC479" s="119">
        <v>823657</v>
      </c>
      <c r="AD479">
        <v>823657</v>
      </c>
      <c r="AE479">
        <v>823657</v>
      </c>
      <c r="AF479">
        <v>645240</v>
      </c>
      <c r="AG479">
        <v>175514</v>
      </c>
      <c r="AH479">
        <v>0</v>
      </c>
      <c r="AI479">
        <v>2903</v>
      </c>
      <c r="AJ479">
        <v>0</v>
      </c>
      <c r="AK479">
        <v>0</v>
      </c>
      <c r="AL479">
        <v>0</v>
      </c>
      <c r="AM479">
        <v>0</v>
      </c>
      <c r="AN479" s="32">
        <v>0</v>
      </c>
      <c r="AO479">
        <v>0</v>
      </c>
      <c r="AP479">
        <v>0</v>
      </c>
      <c r="AQ479">
        <v>0</v>
      </c>
      <c r="AR479">
        <v>0</v>
      </c>
      <c r="AS479">
        <v>1</v>
      </c>
      <c r="AT479">
        <v>1980</v>
      </c>
      <c r="AV479">
        <v>3572</v>
      </c>
      <c r="AW479">
        <v>1704</v>
      </c>
      <c r="AX479">
        <v>1.5</v>
      </c>
      <c r="AY479">
        <v>2</v>
      </c>
      <c r="AZ479">
        <v>2</v>
      </c>
      <c r="BS479" t="s">
        <v>12033</v>
      </c>
      <c r="BV479" t="s">
        <v>12034</v>
      </c>
      <c r="BX479" t="s">
        <v>12035</v>
      </c>
      <c r="BY479" t="s">
        <v>430</v>
      </c>
      <c r="BZ479" t="s">
        <v>12036</v>
      </c>
      <c r="CB479" s="27">
        <v>43231</v>
      </c>
      <c r="CC479">
        <v>1140000</v>
      </c>
      <c r="CD479" t="s">
        <v>210</v>
      </c>
      <c r="CE479" t="s">
        <v>181</v>
      </c>
      <c r="CF479" t="s">
        <v>181</v>
      </c>
      <c r="CG479" t="s">
        <v>12037</v>
      </c>
      <c r="CH479" s="27">
        <v>32021</v>
      </c>
      <c r="CI479">
        <v>260000</v>
      </c>
      <c r="CJ479" t="s">
        <v>210</v>
      </c>
      <c r="CK479" t="s">
        <v>181</v>
      </c>
      <c r="CL479" t="s">
        <v>181</v>
      </c>
      <c r="CM479" t="s">
        <v>12038</v>
      </c>
      <c r="CN479" s="27">
        <v>29707</v>
      </c>
      <c r="CO479">
        <v>260000</v>
      </c>
      <c r="CP479" t="s">
        <v>210</v>
      </c>
      <c r="CQ479" t="s">
        <v>181</v>
      </c>
      <c r="CR479" t="s">
        <v>181</v>
      </c>
      <c r="CS479" t="s">
        <v>12039</v>
      </c>
      <c r="CZ479" t="s">
        <v>12040</v>
      </c>
      <c r="DA479" t="s">
        <v>154</v>
      </c>
      <c r="DB479" t="s">
        <v>299</v>
      </c>
      <c r="DE479">
        <v>1</v>
      </c>
      <c r="DF479">
        <v>1979</v>
      </c>
      <c r="DG479" t="s">
        <v>12041</v>
      </c>
      <c r="DH479">
        <v>7</v>
      </c>
      <c r="DI479" s="128" t="s">
        <v>156</v>
      </c>
      <c r="DJ4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79" s="130">
        <f>Table13[[#This Row],[JUST]]*Table13[[#This Row],[Storm Millage]]/1000</f>
        <v>0</v>
      </c>
      <c r="DL4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79" s="136">
        <f>Table13[[#This Row],[JUST]]*Table13[[#This Row],[Recreational Millage]]/1000</f>
        <v>6755.7486790773692</v>
      </c>
      <c r="DN479" s="137">
        <f>Table13[[#This Row],[Recreational Assessment]]+Table13[[#This Row],[Storm Assessment]]</f>
        <v>6755.7486790773692</v>
      </c>
      <c r="DO479" s="145" t="e">
        <f>Methodology!#REF!</f>
        <v>#REF!</v>
      </c>
      <c r="DP479" s="146" t="e">
        <f>(Table13[[#This Row],[JUST]]*Table13[[#This Row],[Ad Valorem Recreational Millage]])/1000</f>
        <v>#REF!</v>
      </c>
    </row>
    <row r="480" spans="1:120" x14ac:dyDescent="0.3">
      <c r="A480">
        <v>1095</v>
      </c>
      <c r="B480">
        <v>1</v>
      </c>
      <c r="C480" s="165" t="s">
        <v>7537</v>
      </c>
      <c r="D480" t="s">
        <v>3790</v>
      </c>
      <c r="E480" t="s">
        <v>6017</v>
      </c>
      <c r="F480">
        <v>10004756</v>
      </c>
      <c r="G480" s="32" t="s">
        <v>181</v>
      </c>
      <c r="I480" t="s">
        <v>226</v>
      </c>
      <c r="J480">
        <v>1</v>
      </c>
      <c r="K480">
        <v>0</v>
      </c>
      <c r="L480">
        <v>0</v>
      </c>
      <c r="M480">
        <v>0.20399999999999999</v>
      </c>
      <c r="N480" t="s">
        <v>135</v>
      </c>
      <c r="O480" t="s">
        <v>136</v>
      </c>
      <c r="R480" t="s">
        <v>227</v>
      </c>
      <c r="S480" t="s">
        <v>140</v>
      </c>
      <c r="T480">
        <v>100</v>
      </c>
      <c r="U480" t="s">
        <v>511</v>
      </c>
      <c r="W480" t="s">
        <v>7538</v>
      </c>
      <c r="X480" t="s">
        <v>7539</v>
      </c>
      <c r="Y480" t="s">
        <v>189</v>
      </c>
      <c r="AA480" t="s">
        <v>145</v>
      </c>
      <c r="AB480" t="s">
        <v>146</v>
      </c>
      <c r="AC480" s="119">
        <v>826865</v>
      </c>
      <c r="AD480">
        <v>826865</v>
      </c>
      <c r="AE480">
        <v>826865</v>
      </c>
      <c r="AF480">
        <v>641250</v>
      </c>
      <c r="AG480">
        <v>171942</v>
      </c>
      <c r="AH480">
        <v>1881</v>
      </c>
      <c r="AI480">
        <v>11792</v>
      </c>
      <c r="AJ480">
        <v>0</v>
      </c>
      <c r="AK480">
        <v>0</v>
      </c>
      <c r="AL480">
        <v>0</v>
      </c>
      <c r="AM480">
        <v>0</v>
      </c>
      <c r="AN480" s="32">
        <v>0</v>
      </c>
      <c r="AO480">
        <v>0</v>
      </c>
      <c r="AP480">
        <v>0</v>
      </c>
      <c r="AQ480">
        <v>0</v>
      </c>
      <c r="AR480">
        <v>0</v>
      </c>
      <c r="AS480">
        <v>1</v>
      </c>
      <c r="AT480">
        <v>1975</v>
      </c>
      <c r="AV480">
        <v>5229</v>
      </c>
      <c r="AW480">
        <v>1473</v>
      </c>
      <c r="AX480">
        <v>1</v>
      </c>
      <c r="AY480">
        <v>5</v>
      </c>
      <c r="AZ480">
        <v>4</v>
      </c>
      <c r="BA480" t="s">
        <v>233</v>
      </c>
      <c r="BB480" t="s">
        <v>233</v>
      </c>
      <c r="BC480" t="s">
        <v>233</v>
      </c>
      <c r="BS480" t="s">
        <v>7540</v>
      </c>
      <c r="BV480" t="s">
        <v>7541</v>
      </c>
      <c r="BX480" t="s">
        <v>1232</v>
      </c>
      <c r="BY480" t="s">
        <v>785</v>
      </c>
      <c r="BZ480" t="s">
        <v>7542</v>
      </c>
      <c r="CB480" s="27">
        <v>35278</v>
      </c>
      <c r="CC480">
        <v>261000</v>
      </c>
      <c r="CD480" t="s">
        <v>210</v>
      </c>
      <c r="CE480" t="s">
        <v>151</v>
      </c>
      <c r="CF480" t="s">
        <v>151</v>
      </c>
      <c r="CG480" t="s">
        <v>7543</v>
      </c>
      <c r="CH480" s="27">
        <v>32021</v>
      </c>
      <c r="CI480">
        <v>200000</v>
      </c>
      <c r="CJ480" t="s">
        <v>210</v>
      </c>
      <c r="CK480" t="s">
        <v>151</v>
      </c>
      <c r="CL480" t="s">
        <v>151</v>
      </c>
      <c r="CM480" t="s">
        <v>7544</v>
      </c>
      <c r="CZ480" t="s">
        <v>7545</v>
      </c>
      <c r="DA480" t="s">
        <v>154</v>
      </c>
      <c r="DB480" t="s">
        <v>299</v>
      </c>
      <c r="DE480">
        <v>1</v>
      </c>
      <c r="DF480">
        <v>1975</v>
      </c>
      <c r="DG480" t="s">
        <v>7546</v>
      </c>
      <c r="DH480">
        <v>7</v>
      </c>
      <c r="DI480" s="128" t="s">
        <v>156</v>
      </c>
      <c r="DJ4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0" s="130">
        <f>Table13[[#This Row],[JUST]]*Table13[[#This Row],[Storm Millage]]/1000</f>
        <v>0</v>
      </c>
      <c r="DL4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80" s="136">
        <f>Table13[[#This Row],[JUST]]*Table13[[#This Row],[Recreational Millage]]/1000</f>
        <v>6782.0611389514188</v>
      </c>
      <c r="DN480" s="137">
        <f>Table13[[#This Row],[Recreational Assessment]]+Table13[[#This Row],[Storm Assessment]]</f>
        <v>6782.0611389514188</v>
      </c>
      <c r="DO480" s="145" t="e">
        <f>Methodology!#REF!</f>
        <v>#REF!</v>
      </c>
      <c r="DP480" s="146" t="e">
        <f>(Table13[[#This Row],[JUST]]*Table13[[#This Row],[Ad Valorem Recreational Millage]])/1000</f>
        <v>#REF!</v>
      </c>
    </row>
    <row r="481" spans="1:120" x14ac:dyDescent="0.3">
      <c r="A481">
        <v>819</v>
      </c>
      <c r="B481">
        <v>1</v>
      </c>
      <c r="C481" s="165" t="s">
        <v>7038</v>
      </c>
      <c r="D481" t="s">
        <v>7039</v>
      </c>
      <c r="E481" t="s">
        <v>170</v>
      </c>
      <c r="F481">
        <v>10004214</v>
      </c>
      <c r="G481" s="32" t="s">
        <v>181</v>
      </c>
      <c r="I481" t="s">
        <v>226</v>
      </c>
      <c r="J481">
        <v>1</v>
      </c>
      <c r="K481">
        <v>0</v>
      </c>
      <c r="L481">
        <v>0</v>
      </c>
      <c r="M481">
        <v>0.13400000000000001</v>
      </c>
      <c r="N481" t="s">
        <v>135</v>
      </c>
      <c r="O481" t="s">
        <v>136</v>
      </c>
      <c r="R481" t="s">
        <v>286</v>
      </c>
      <c r="S481" t="s">
        <v>140</v>
      </c>
      <c r="T481">
        <v>100</v>
      </c>
      <c r="U481" t="s">
        <v>511</v>
      </c>
      <c r="W481" t="s">
        <v>7040</v>
      </c>
      <c r="X481" t="s">
        <v>7041</v>
      </c>
      <c r="Y481" t="s">
        <v>6986</v>
      </c>
      <c r="AA481" t="s">
        <v>145</v>
      </c>
      <c r="AB481" t="s">
        <v>146</v>
      </c>
      <c r="AC481" s="119">
        <v>827454</v>
      </c>
      <c r="AD481">
        <v>827454</v>
      </c>
      <c r="AE481">
        <v>827454</v>
      </c>
      <c r="AF481">
        <v>743000</v>
      </c>
      <c r="AG481">
        <v>84454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 s="32">
        <v>0</v>
      </c>
      <c r="AO481">
        <v>0</v>
      </c>
      <c r="AP481">
        <v>0</v>
      </c>
      <c r="AQ481">
        <v>0</v>
      </c>
      <c r="AR481">
        <v>0</v>
      </c>
      <c r="AS481">
        <v>1</v>
      </c>
      <c r="AT481">
        <v>1945</v>
      </c>
      <c r="AV481">
        <v>1833</v>
      </c>
      <c r="AW481">
        <v>1328</v>
      </c>
      <c r="AX481">
        <v>1.7999999499999999</v>
      </c>
      <c r="AY481">
        <v>2</v>
      </c>
      <c r="AZ481">
        <v>2</v>
      </c>
      <c r="BS481" t="s">
        <v>7042</v>
      </c>
      <c r="BT481" t="s">
        <v>7043</v>
      </c>
      <c r="BV481" t="s">
        <v>7044</v>
      </c>
      <c r="BX481" t="s">
        <v>5403</v>
      </c>
      <c r="BY481" t="s">
        <v>194</v>
      </c>
      <c r="BZ481" t="s">
        <v>5404</v>
      </c>
      <c r="CB481" s="27">
        <v>29007</v>
      </c>
      <c r="CC481">
        <v>44500</v>
      </c>
      <c r="CD481" t="s">
        <v>210</v>
      </c>
      <c r="CE481" t="s">
        <v>151</v>
      </c>
      <c r="CF481" t="s">
        <v>151</v>
      </c>
      <c r="CG481" t="s">
        <v>7045</v>
      </c>
      <c r="CZ481" t="s">
        <v>7046</v>
      </c>
      <c r="DA481" t="s">
        <v>154</v>
      </c>
      <c r="DB481" t="s">
        <v>299</v>
      </c>
      <c r="DE481">
        <v>1</v>
      </c>
      <c r="DF481">
        <v>1900</v>
      </c>
      <c r="DG481" t="s">
        <v>7047</v>
      </c>
      <c r="DH481">
        <v>7</v>
      </c>
      <c r="DI481" s="128" t="s">
        <v>156</v>
      </c>
      <c r="DJ4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1" s="130">
        <f>Table13[[#This Row],[JUST]]*Table13[[#This Row],[Storm Millage]]/1000</f>
        <v>0</v>
      </c>
      <c r="DL4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81" s="136">
        <f>Table13[[#This Row],[JUST]]*Table13[[#This Row],[Recreational Millage]]/1000</f>
        <v>6786.8921984482431</v>
      </c>
      <c r="DN481" s="137">
        <f>Table13[[#This Row],[Recreational Assessment]]+Table13[[#This Row],[Storm Assessment]]</f>
        <v>6786.8921984482431</v>
      </c>
      <c r="DO481" s="145" t="e">
        <f>Methodology!#REF!</f>
        <v>#REF!</v>
      </c>
      <c r="DP481" s="146" t="e">
        <f>(Table13[[#This Row],[JUST]]*Table13[[#This Row],[Ad Valorem Recreational Millage]])/1000</f>
        <v>#REF!</v>
      </c>
    </row>
    <row r="482" spans="1:120" x14ac:dyDescent="0.3">
      <c r="A482">
        <v>707</v>
      </c>
      <c r="B482">
        <v>1</v>
      </c>
      <c r="C482" s="165" t="s">
        <v>5971</v>
      </c>
      <c r="D482" t="s">
        <v>3790</v>
      </c>
      <c r="E482" t="s">
        <v>5972</v>
      </c>
      <c r="F482">
        <v>10004752</v>
      </c>
      <c r="G482" s="32" t="s">
        <v>181</v>
      </c>
      <c r="I482" t="s">
        <v>226</v>
      </c>
      <c r="J482">
        <v>1</v>
      </c>
      <c r="K482">
        <v>0</v>
      </c>
      <c r="L482">
        <v>0</v>
      </c>
      <c r="M482">
        <v>0.23899999999999999</v>
      </c>
      <c r="N482" t="s">
        <v>135</v>
      </c>
      <c r="O482" t="s">
        <v>136</v>
      </c>
      <c r="R482" t="s">
        <v>227</v>
      </c>
      <c r="S482" t="s">
        <v>140</v>
      </c>
      <c r="T482">
        <v>100</v>
      </c>
      <c r="U482" t="s">
        <v>511</v>
      </c>
      <c r="W482" t="s">
        <v>5973</v>
      </c>
      <c r="X482" t="s">
        <v>5947</v>
      </c>
      <c r="Y482" t="s">
        <v>5569</v>
      </c>
      <c r="AA482" t="s">
        <v>145</v>
      </c>
      <c r="AB482" t="s">
        <v>146</v>
      </c>
      <c r="AC482" s="119">
        <v>829296</v>
      </c>
      <c r="AD482">
        <v>829296</v>
      </c>
      <c r="AE482">
        <v>829296</v>
      </c>
      <c r="AF482">
        <v>675000</v>
      </c>
      <c r="AG482">
        <v>130717</v>
      </c>
      <c r="AH482">
        <v>0</v>
      </c>
      <c r="AI482">
        <v>23579</v>
      </c>
      <c r="AJ482">
        <v>0</v>
      </c>
      <c r="AK482">
        <v>0</v>
      </c>
      <c r="AL482">
        <v>0</v>
      </c>
      <c r="AM482">
        <v>0</v>
      </c>
      <c r="AN482" s="32">
        <v>0</v>
      </c>
      <c r="AO482">
        <v>0</v>
      </c>
      <c r="AP482">
        <v>0</v>
      </c>
      <c r="AQ482">
        <v>0</v>
      </c>
      <c r="AR482">
        <v>0</v>
      </c>
      <c r="AS482">
        <v>1</v>
      </c>
      <c r="AT482">
        <v>1973</v>
      </c>
      <c r="AV482">
        <v>3294</v>
      </c>
      <c r="AW482">
        <v>1711</v>
      </c>
      <c r="AX482">
        <v>1</v>
      </c>
      <c r="AY482">
        <v>3</v>
      </c>
      <c r="AZ482">
        <v>2</v>
      </c>
      <c r="BA482" t="s">
        <v>233</v>
      </c>
      <c r="BC482" t="s">
        <v>233</v>
      </c>
      <c r="BS482" t="s">
        <v>5974</v>
      </c>
      <c r="BT482" t="s">
        <v>5975</v>
      </c>
      <c r="BV482" t="s">
        <v>5976</v>
      </c>
      <c r="BX482" t="s">
        <v>5977</v>
      </c>
      <c r="BY482" t="s">
        <v>481</v>
      </c>
      <c r="BZ482" t="s">
        <v>5978</v>
      </c>
      <c r="CB482" s="27">
        <v>35818</v>
      </c>
      <c r="CC482">
        <v>352500</v>
      </c>
      <c r="CD482" t="s">
        <v>210</v>
      </c>
      <c r="CE482" t="s">
        <v>151</v>
      </c>
      <c r="CF482" t="s">
        <v>151</v>
      </c>
      <c r="CG482" t="s">
        <v>5979</v>
      </c>
      <c r="CH482" s="27">
        <v>29707</v>
      </c>
      <c r="CI482">
        <v>125000</v>
      </c>
      <c r="CJ482" t="s">
        <v>210</v>
      </c>
      <c r="CK482" t="s">
        <v>181</v>
      </c>
      <c r="CL482" t="s">
        <v>181</v>
      </c>
      <c r="CM482" t="s">
        <v>5980</v>
      </c>
      <c r="CN482" s="27">
        <v>26696</v>
      </c>
      <c r="CO482">
        <v>12000</v>
      </c>
      <c r="CS482" t="s">
        <v>5981</v>
      </c>
      <c r="CZ482" t="s">
        <v>5982</v>
      </c>
      <c r="DA482" t="s">
        <v>154</v>
      </c>
      <c r="DB482" t="s">
        <v>299</v>
      </c>
      <c r="DE482">
        <v>1</v>
      </c>
      <c r="DF482">
        <v>1900</v>
      </c>
      <c r="DG482" t="s">
        <v>5983</v>
      </c>
      <c r="DH482">
        <v>7</v>
      </c>
      <c r="DI482" s="128" t="s">
        <v>156</v>
      </c>
      <c r="DJ4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2" s="130">
        <f>Table13[[#This Row],[JUST]]*Table13[[#This Row],[Storm Millage]]/1000</f>
        <v>0</v>
      </c>
      <c r="DL4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82" s="136">
        <f>Table13[[#This Row],[JUST]]*Table13[[#This Row],[Recreational Millage]]/1000</f>
        <v>6802.0005373160748</v>
      </c>
      <c r="DN482" s="137">
        <f>Table13[[#This Row],[Recreational Assessment]]+Table13[[#This Row],[Storm Assessment]]</f>
        <v>6802.0005373160748</v>
      </c>
      <c r="DO482" s="145" t="e">
        <f>Methodology!#REF!</f>
        <v>#REF!</v>
      </c>
      <c r="DP482" s="146" t="e">
        <f>(Table13[[#This Row],[JUST]]*Table13[[#This Row],[Ad Valorem Recreational Millage]])/1000</f>
        <v>#REF!</v>
      </c>
    </row>
    <row r="483" spans="1:120" x14ac:dyDescent="0.3">
      <c r="A483">
        <v>377</v>
      </c>
      <c r="B483">
        <v>1</v>
      </c>
      <c r="C483" s="165" t="s">
        <v>7662</v>
      </c>
      <c r="D483" t="s">
        <v>3484</v>
      </c>
      <c r="E483" t="s">
        <v>3775</v>
      </c>
      <c r="F483">
        <v>10004867</v>
      </c>
      <c r="G483" s="32" t="s">
        <v>196</v>
      </c>
      <c r="H483" t="s">
        <v>299</v>
      </c>
      <c r="I483" t="s">
        <v>226</v>
      </c>
      <c r="J483">
        <v>1</v>
      </c>
      <c r="K483">
        <v>0</v>
      </c>
      <c r="L483">
        <v>0</v>
      </c>
      <c r="M483">
        <v>7.2529999999999997E-2</v>
      </c>
      <c r="N483" t="s">
        <v>135</v>
      </c>
      <c r="O483" t="s">
        <v>136</v>
      </c>
      <c r="P483" t="s">
        <v>137</v>
      </c>
      <c r="Q483" t="s">
        <v>138</v>
      </c>
      <c r="S483" t="s">
        <v>140</v>
      </c>
      <c r="V483" t="s">
        <v>205</v>
      </c>
      <c r="W483" t="s">
        <v>7663</v>
      </c>
      <c r="X483" t="s">
        <v>3777</v>
      </c>
      <c r="Y483" t="s">
        <v>189</v>
      </c>
      <c r="Z483" t="s">
        <v>7664</v>
      </c>
      <c r="AA483" t="s">
        <v>145</v>
      </c>
      <c r="AB483" t="s">
        <v>146</v>
      </c>
      <c r="AC483" s="119">
        <v>832533</v>
      </c>
      <c r="AD483">
        <v>771478</v>
      </c>
      <c r="AE483">
        <v>771478</v>
      </c>
      <c r="AF483">
        <v>0</v>
      </c>
      <c r="AG483">
        <v>832533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 s="32">
        <v>0</v>
      </c>
      <c r="AO483">
        <v>0</v>
      </c>
      <c r="AP483">
        <v>0</v>
      </c>
      <c r="AQ483">
        <v>0</v>
      </c>
      <c r="AR483">
        <v>0</v>
      </c>
      <c r="AS483">
        <v>1</v>
      </c>
      <c r="AT483">
        <v>1981</v>
      </c>
      <c r="AV483">
        <v>1189</v>
      </c>
      <c r="AW483">
        <v>1189</v>
      </c>
      <c r="AX483">
        <v>2</v>
      </c>
      <c r="AY483">
        <v>2</v>
      </c>
      <c r="AZ483">
        <v>2</v>
      </c>
      <c r="BC483" t="s">
        <v>233</v>
      </c>
      <c r="BD483" t="s">
        <v>233</v>
      </c>
      <c r="BS483" t="s">
        <v>7665</v>
      </c>
      <c r="BV483" t="s">
        <v>7666</v>
      </c>
      <c r="BX483" t="s">
        <v>7667</v>
      </c>
      <c r="BY483" t="s">
        <v>238</v>
      </c>
      <c r="BZ483" t="s">
        <v>7668</v>
      </c>
      <c r="CB483" s="27">
        <v>40513</v>
      </c>
      <c r="CC483">
        <v>685000</v>
      </c>
      <c r="CD483" t="s">
        <v>210</v>
      </c>
      <c r="CE483" t="s">
        <v>181</v>
      </c>
      <c r="CF483" t="s">
        <v>5643</v>
      </c>
      <c r="CG483" t="s">
        <v>7669</v>
      </c>
      <c r="CH483" s="27">
        <v>30301</v>
      </c>
      <c r="CI483">
        <v>198500</v>
      </c>
      <c r="CJ483" t="s">
        <v>210</v>
      </c>
      <c r="CK483" t="s">
        <v>383</v>
      </c>
      <c r="CL483" t="s">
        <v>383</v>
      </c>
      <c r="CM483" t="s">
        <v>7670</v>
      </c>
      <c r="CZ483" t="s">
        <v>7671</v>
      </c>
      <c r="DA483" t="s">
        <v>154</v>
      </c>
      <c r="DB483" t="s">
        <v>242</v>
      </c>
      <c r="DE483">
        <v>1</v>
      </c>
      <c r="DF483">
        <v>1982</v>
      </c>
      <c r="DG483" t="s">
        <v>7672</v>
      </c>
      <c r="DH483">
        <v>7</v>
      </c>
      <c r="DI483" s="128" t="s">
        <v>156</v>
      </c>
      <c r="DJ4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3" s="130">
        <f>Table13[[#This Row],[JUST]]*Table13[[#This Row],[Storm Millage]]/1000</f>
        <v>0</v>
      </c>
      <c r="DL4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83" s="136">
        <f>Table13[[#This Row],[JUST]]*Table13[[#This Row],[Recreational Millage]]/1000</f>
        <v>6828.5508592027018</v>
      </c>
      <c r="DN483" s="137">
        <f>Table13[[#This Row],[Recreational Assessment]]+Table13[[#This Row],[Storm Assessment]]</f>
        <v>6828.5508592027018</v>
      </c>
      <c r="DO483" s="145" t="e">
        <f>Methodology!#REF!</f>
        <v>#REF!</v>
      </c>
      <c r="DP483" s="146" t="e">
        <f>(Table13[[#This Row],[JUST]]*Table13[[#This Row],[Ad Valorem Recreational Millage]])/1000</f>
        <v>#REF!</v>
      </c>
    </row>
    <row r="484" spans="1:120" x14ac:dyDescent="0.3">
      <c r="A484">
        <v>486</v>
      </c>
      <c r="B484">
        <v>1</v>
      </c>
      <c r="C484" s="165" t="s">
        <v>7718</v>
      </c>
      <c r="D484" t="s">
        <v>3484</v>
      </c>
      <c r="E484" t="s">
        <v>3818</v>
      </c>
      <c r="F484">
        <v>10004868</v>
      </c>
      <c r="G484" s="32" t="s">
        <v>196</v>
      </c>
      <c r="H484" t="s">
        <v>299</v>
      </c>
      <c r="I484" t="s">
        <v>226</v>
      </c>
      <c r="J484">
        <v>1</v>
      </c>
      <c r="K484">
        <v>0</v>
      </c>
      <c r="L484">
        <v>0</v>
      </c>
      <c r="M484">
        <v>7.2529999999999997E-2</v>
      </c>
      <c r="N484" t="s">
        <v>135</v>
      </c>
      <c r="O484" t="s">
        <v>136</v>
      </c>
      <c r="P484" t="s">
        <v>137</v>
      </c>
      <c r="Q484" t="s">
        <v>138</v>
      </c>
      <c r="S484" t="s">
        <v>140</v>
      </c>
      <c r="V484" t="s">
        <v>205</v>
      </c>
      <c r="W484" t="s">
        <v>7719</v>
      </c>
      <c r="X484" t="s">
        <v>3777</v>
      </c>
      <c r="Y484" t="s">
        <v>189</v>
      </c>
      <c r="Z484" t="s">
        <v>7720</v>
      </c>
      <c r="AA484" t="s">
        <v>145</v>
      </c>
      <c r="AB484" t="s">
        <v>146</v>
      </c>
      <c r="AC484" s="119">
        <v>832533</v>
      </c>
      <c r="AD484">
        <v>771478</v>
      </c>
      <c r="AE484">
        <v>771478</v>
      </c>
      <c r="AF484">
        <v>0</v>
      </c>
      <c r="AG484">
        <v>832533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 s="32">
        <v>0</v>
      </c>
      <c r="AO484">
        <v>0</v>
      </c>
      <c r="AP484">
        <v>0</v>
      </c>
      <c r="AQ484">
        <v>0</v>
      </c>
      <c r="AR484">
        <v>0</v>
      </c>
      <c r="AS484">
        <v>1</v>
      </c>
      <c r="AT484">
        <v>1981</v>
      </c>
      <c r="AV484">
        <v>1189</v>
      </c>
      <c r="AW484">
        <v>1189</v>
      </c>
      <c r="AX484">
        <v>2</v>
      </c>
      <c r="AY484">
        <v>2</v>
      </c>
      <c r="AZ484">
        <v>2</v>
      </c>
      <c r="BC484" t="s">
        <v>233</v>
      </c>
      <c r="BD484" t="s">
        <v>233</v>
      </c>
      <c r="BS484" t="s">
        <v>7721</v>
      </c>
      <c r="BT484" t="s">
        <v>7722</v>
      </c>
      <c r="BV484" t="s">
        <v>7723</v>
      </c>
      <c r="BX484" t="s">
        <v>748</v>
      </c>
      <c r="BY484" t="s">
        <v>749</v>
      </c>
      <c r="BZ484" t="s">
        <v>7724</v>
      </c>
      <c r="CB484" s="27">
        <v>35744</v>
      </c>
      <c r="CC484">
        <v>370000</v>
      </c>
      <c r="CD484" t="s">
        <v>210</v>
      </c>
      <c r="CE484" t="s">
        <v>151</v>
      </c>
      <c r="CF484" t="s">
        <v>151</v>
      </c>
      <c r="CG484" t="s">
        <v>7725</v>
      </c>
      <c r="CH484" s="27">
        <v>33970</v>
      </c>
      <c r="CI484">
        <v>45000</v>
      </c>
      <c r="CJ484" t="s">
        <v>210</v>
      </c>
      <c r="CK484" t="s">
        <v>181</v>
      </c>
      <c r="CL484" t="s">
        <v>181</v>
      </c>
      <c r="CM484" t="s">
        <v>7726</v>
      </c>
      <c r="CZ484" t="s">
        <v>7727</v>
      </c>
      <c r="DA484" t="s">
        <v>154</v>
      </c>
      <c r="DB484" t="s">
        <v>242</v>
      </c>
      <c r="DE484">
        <v>1</v>
      </c>
      <c r="DF484">
        <v>1982</v>
      </c>
      <c r="DG484" t="s">
        <v>7728</v>
      </c>
      <c r="DH484">
        <v>7</v>
      </c>
      <c r="DI484" s="128" t="s">
        <v>156</v>
      </c>
      <c r="DJ4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4" s="130">
        <f>Table13[[#This Row],[JUST]]*Table13[[#This Row],[Storm Millage]]/1000</f>
        <v>0</v>
      </c>
      <c r="DL4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84" s="136">
        <f>Table13[[#This Row],[JUST]]*Table13[[#This Row],[Recreational Millage]]/1000</f>
        <v>6828.5508592027018</v>
      </c>
      <c r="DN484" s="137">
        <f>Table13[[#This Row],[Recreational Assessment]]+Table13[[#This Row],[Storm Assessment]]</f>
        <v>6828.5508592027018</v>
      </c>
      <c r="DO484" s="145" t="e">
        <f>Methodology!#REF!</f>
        <v>#REF!</v>
      </c>
      <c r="DP484" s="146" t="e">
        <f>(Table13[[#This Row],[JUST]]*Table13[[#This Row],[Ad Valorem Recreational Millage]])/1000</f>
        <v>#REF!</v>
      </c>
    </row>
    <row r="485" spans="1:120" x14ac:dyDescent="0.3">
      <c r="A485">
        <v>469</v>
      </c>
      <c r="B485">
        <v>1</v>
      </c>
      <c r="C485" s="165" t="s">
        <v>7729</v>
      </c>
      <c r="D485" t="s">
        <v>3484</v>
      </c>
      <c r="E485" t="s">
        <v>3842</v>
      </c>
      <c r="F485">
        <v>10004869</v>
      </c>
      <c r="G485" s="32" t="s">
        <v>196</v>
      </c>
      <c r="H485" t="s">
        <v>299</v>
      </c>
      <c r="I485" t="s">
        <v>226</v>
      </c>
      <c r="J485">
        <v>1</v>
      </c>
      <c r="K485">
        <v>0</v>
      </c>
      <c r="L485">
        <v>0</v>
      </c>
      <c r="M485">
        <v>7.2529999999999997E-2</v>
      </c>
      <c r="N485" t="s">
        <v>135</v>
      </c>
      <c r="O485" t="s">
        <v>136</v>
      </c>
      <c r="S485" t="s">
        <v>140</v>
      </c>
      <c r="V485" t="s">
        <v>205</v>
      </c>
      <c r="W485" t="s">
        <v>7730</v>
      </c>
      <c r="X485" t="s">
        <v>3777</v>
      </c>
      <c r="Y485" t="s">
        <v>189</v>
      </c>
      <c r="Z485" t="s">
        <v>7731</v>
      </c>
      <c r="AA485" t="s">
        <v>145</v>
      </c>
      <c r="AB485" t="s">
        <v>146</v>
      </c>
      <c r="AC485" s="119">
        <v>834148</v>
      </c>
      <c r="AD485">
        <v>834148</v>
      </c>
      <c r="AE485">
        <v>834148</v>
      </c>
      <c r="AF485">
        <v>0</v>
      </c>
      <c r="AG485">
        <v>834148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 s="32">
        <v>0</v>
      </c>
      <c r="AO485">
        <v>0</v>
      </c>
      <c r="AP485">
        <v>0</v>
      </c>
      <c r="AQ485">
        <v>0</v>
      </c>
      <c r="AR485">
        <v>0</v>
      </c>
      <c r="AS485">
        <v>1</v>
      </c>
      <c r="AT485">
        <v>1981</v>
      </c>
      <c r="AV485">
        <v>1189</v>
      </c>
      <c r="AW485">
        <v>1189</v>
      </c>
      <c r="AX485">
        <v>2</v>
      </c>
      <c r="AY485">
        <v>2</v>
      </c>
      <c r="AZ485">
        <v>2</v>
      </c>
      <c r="BC485" t="s">
        <v>233</v>
      </c>
      <c r="BD485" t="s">
        <v>233</v>
      </c>
      <c r="BS485" t="s">
        <v>7732</v>
      </c>
      <c r="BT485" t="s">
        <v>7733</v>
      </c>
      <c r="BV485" t="s">
        <v>7734</v>
      </c>
      <c r="BX485" t="s">
        <v>1133</v>
      </c>
      <c r="BY485" t="s">
        <v>458</v>
      </c>
      <c r="BZ485" t="s">
        <v>1134</v>
      </c>
      <c r="CB485" s="27">
        <v>42079</v>
      </c>
      <c r="CC485">
        <v>837500</v>
      </c>
      <c r="CD485" t="s">
        <v>210</v>
      </c>
      <c r="CE485" t="s">
        <v>181</v>
      </c>
      <c r="CF485" t="s">
        <v>181</v>
      </c>
      <c r="CG485" t="s">
        <v>7735</v>
      </c>
      <c r="CH485" s="27">
        <v>30286</v>
      </c>
      <c r="CI485">
        <v>198500</v>
      </c>
      <c r="CJ485" t="s">
        <v>210</v>
      </c>
      <c r="CK485" t="s">
        <v>151</v>
      </c>
      <c r="CL485" t="s">
        <v>151</v>
      </c>
      <c r="CM485" t="s">
        <v>7736</v>
      </c>
      <c r="CZ485" t="s">
        <v>7737</v>
      </c>
      <c r="DA485" t="s">
        <v>154</v>
      </c>
      <c r="DB485" t="s">
        <v>242</v>
      </c>
      <c r="DE485">
        <v>1</v>
      </c>
      <c r="DF485">
        <v>1982</v>
      </c>
      <c r="DG485" t="s">
        <v>7738</v>
      </c>
      <c r="DH485">
        <v>7</v>
      </c>
      <c r="DI485" s="128" t="s">
        <v>156</v>
      </c>
      <c r="DJ4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5" s="130">
        <f>Table13[[#This Row],[JUST]]*Table13[[#This Row],[Storm Millage]]/1000</f>
        <v>0</v>
      </c>
      <c r="DL4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85" s="136">
        <f>Table13[[#This Row],[JUST]]*Table13[[#This Row],[Recreational Millage]]/1000</f>
        <v>6841.797312661738</v>
      </c>
      <c r="DN485" s="137">
        <f>Table13[[#This Row],[Recreational Assessment]]+Table13[[#This Row],[Storm Assessment]]</f>
        <v>6841.797312661738</v>
      </c>
      <c r="DO485" s="145" t="e">
        <f>Methodology!#REF!</f>
        <v>#REF!</v>
      </c>
      <c r="DP485" s="146" t="e">
        <f>(Table13[[#This Row],[JUST]]*Table13[[#This Row],[Ad Valorem Recreational Millage]])/1000</f>
        <v>#REF!</v>
      </c>
    </row>
    <row r="486" spans="1:120" x14ac:dyDescent="0.3">
      <c r="A486">
        <v>871</v>
      </c>
      <c r="B486">
        <v>1</v>
      </c>
      <c r="C486" s="165" t="s">
        <v>5493</v>
      </c>
      <c r="D486" t="s">
        <v>3790</v>
      </c>
      <c r="E486" t="s">
        <v>132</v>
      </c>
      <c r="F486">
        <v>10004122</v>
      </c>
      <c r="G486" s="32" t="s">
        <v>181</v>
      </c>
      <c r="I486" t="s">
        <v>226</v>
      </c>
      <c r="J486">
        <v>1</v>
      </c>
      <c r="K486">
        <v>0</v>
      </c>
      <c r="L486">
        <v>0</v>
      </c>
      <c r="M486">
        <v>0.223</v>
      </c>
      <c r="N486" t="s">
        <v>135</v>
      </c>
      <c r="O486" t="s">
        <v>136</v>
      </c>
      <c r="R486" t="s">
        <v>227</v>
      </c>
      <c r="S486" t="s">
        <v>140</v>
      </c>
      <c r="T486">
        <v>100</v>
      </c>
      <c r="U486" t="s">
        <v>511</v>
      </c>
      <c r="W486" t="s">
        <v>5494</v>
      </c>
      <c r="X486" t="s">
        <v>5495</v>
      </c>
      <c r="Y486" t="s">
        <v>5229</v>
      </c>
      <c r="AA486" t="s">
        <v>145</v>
      </c>
      <c r="AB486" t="s">
        <v>146</v>
      </c>
      <c r="AC486" s="119">
        <v>834152</v>
      </c>
      <c r="AD486">
        <v>834152</v>
      </c>
      <c r="AE486">
        <v>834152</v>
      </c>
      <c r="AF486">
        <v>743000</v>
      </c>
      <c r="AG486">
        <v>91152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 s="32">
        <v>0</v>
      </c>
      <c r="AO486">
        <v>0</v>
      </c>
      <c r="AP486">
        <v>0</v>
      </c>
      <c r="AQ486">
        <v>0</v>
      </c>
      <c r="AR486">
        <v>0</v>
      </c>
      <c r="AS486">
        <v>1</v>
      </c>
      <c r="AT486">
        <v>1986</v>
      </c>
      <c r="AV486">
        <v>2289</v>
      </c>
      <c r="AW486">
        <v>1608</v>
      </c>
      <c r="AX486">
        <v>2</v>
      </c>
      <c r="AY486">
        <v>3</v>
      </c>
      <c r="AZ486">
        <v>2</v>
      </c>
      <c r="BS486" t="s">
        <v>5496</v>
      </c>
      <c r="BV486" t="s">
        <v>5497</v>
      </c>
      <c r="BX486" t="s">
        <v>5498</v>
      </c>
      <c r="BY486" t="s">
        <v>430</v>
      </c>
      <c r="BZ486" t="s">
        <v>5499</v>
      </c>
      <c r="CB486" s="27">
        <v>43515</v>
      </c>
      <c r="CC486">
        <v>850000</v>
      </c>
      <c r="CD486" t="s">
        <v>210</v>
      </c>
      <c r="CE486" t="s">
        <v>181</v>
      </c>
      <c r="CF486" t="s">
        <v>181</v>
      </c>
      <c r="CG486" t="s">
        <v>5500</v>
      </c>
      <c r="CH486" s="27">
        <v>32933</v>
      </c>
      <c r="CI486">
        <v>260000</v>
      </c>
      <c r="CJ486" t="s">
        <v>210</v>
      </c>
      <c r="CK486" t="s">
        <v>151</v>
      </c>
      <c r="CL486" t="s">
        <v>151</v>
      </c>
      <c r="CM486" t="s">
        <v>5501</v>
      </c>
      <c r="CN486" s="27">
        <v>31413</v>
      </c>
      <c r="CO486">
        <v>46000</v>
      </c>
      <c r="CP486" t="s">
        <v>150</v>
      </c>
      <c r="CQ486" t="s">
        <v>181</v>
      </c>
      <c r="CR486" t="s">
        <v>181</v>
      </c>
      <c r="CS486" t="s">
        <v>5502</v>
      </c>
      <c r="CZ486" t="s">
        <v>5503</v>
      </c>
      <c r="DA486" t="s">
        <v>154</v>
      </c>
      <c r="DB486" t="s">
        <v>299</v>
      </c>
      <c r="DE486">
        <v>1</v>
      </c>
      <c r="DF486">
        <v>1900</v>
      </c>
      <c r="DG486" t="s">
        <v>5504</v>
      </c>
      <c r="DH486">
        <v>7</v>
      </c>
      <c r="DI486" s="128" t="s">
        <v>156</v>
      </c>
      <c r="DJ48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6" s="130">
        <f>Table13[[#This Row],[JUST]]*Table13[[#This Row],[Storm Millage]]/1000</f>
        <v>0</v>
      </c>
      <c r="DL48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86" s="136">
        <f>Table13[[#This Row],[JUST]]*Table13[[#This Row],[Recreational Millage]]/1000</f>
        <v>6841.8301212151973</v>
      </c>
      <c r="DN486" s="137">
        <f>Table13[[#This Row],[Recreational Assessment]]+Table13[[#This Row],[Storm Assessment]]</f>
        <v>6841.8301212151973</v>
      </c>
      <c r="DO486" s="145" t="e">
        <f>Methodology!#REF!</f>
        <v>#REF!</v>
      </c>
      <c r="DP486" s="146" t="e">
        <f>(Table13[[#This Row],[JUST]]*Table13[[#This Row],[Ad Valorem Recreational Millage]])/1000</f>
        <v>#REF!</v>
      </c>
    </row>
    <row r="487" spans="1:120" x14ac:dyDescent="0.3">
      <c r="A487">
        <v>786</v>
      </c>
      <c r="B487">
        <v>1</v>
      </c>
      <c r="C487" s="165" t="s">
        <v>5434</v>
      </c>
      <c r="D487" t="s">
        <v>5411</v>
      </c>
      <c r="E487" t="s">
        <v>466</v>
      </c>
      <c r="F487">
        <v>10004206</v>
      </c>
      <c r="G487" s="32" t="s">
        <v>181</v>
      </c>
      <c r="I487" t="s">
        <v>226</v>
      </c>
      <c r="J487">
        <v>1</v>
      </c>
      <c r="K487">
        <v>0</v>
      </c>
      <c r="L487">
        <v>0</v>
      </c>
      <c r="M487">
        <v>0.17399999999999999</v>
      </c>
      <c r="N487" t="s">
        <v>135</v>
      </c>
      <c r="O487" t="s">
        <v>136</v>
      </c>
      <c r="R487" t="s">
        <v>286</v>
      </c>
      <c r="S487" t="s">
        <v>140</v>
      </c>
      <c r="T487">
        <v>100</v>
      </c>
      <c r="U487" t="s">
        <v>511</v>
      </c>
      <c r="W487" t="s">
        <v>5435</v>
      </c>
      <c r="X487" t="s">
        <v>5436</v>
      </c>
      <c r="Y487" t="s">
        <v>5229</v>
      </c>
      <c r="AA487" t="s">
        <v>145</v>
      </c>
      <c r="AB487" t="s">
        <v>146</v>
      </c>
      <c r="AC487" s="119">
        <v>839005</v>
      </c>
      <c r="AD487">
        <v>839005</v>
      </c>
      <c r="AE487">
        <v>839005</v>
      </c>
      <c r="AF487">
        <v>743000</v>
      </c>
      <c r="AG487">
        <v>88599</v>
      </c>
      <c r="AH487">
        <v>0</v>
      </c>
      <c r="AI487">
        <v>7406</v>
      </c>
      <c r="AJ487">
        <v>0</v>
      </c>
      <c r="AK487">
        <v>0</v>
      </c>
      <c r="AL487">
        <v>0</v>
      </c>
      <c r="AM487">
        <v>0</v>
      </c>
      <c r="AN487" s="32">
        <v>0</v>
      </c>
      <c r="AO487">
        <v>0</v>
      </c>
      <c r="AP487">
        <v>0</v>
      </c>
      <c r="AQ487">
        <v>0</v>
      </c>
      <c r="AR487">
        <v>0</v>
      </c>
      <c r="AS487">
        <v>1</v>
      </c>
      <c r="AT487">
        <v>1983</v>
      </c>
      <c r="AV487">
        <v>3859</v>
      </c>
      <c r="AW487">
        <v>1216</v>
      </c>
      <c r="AX487">
        <v>1</v>
      </c>
      <c r="AY487">
        <v>3</v>
      </c>
      <c r="AZ487">
        <v>2</v>
      </c>
      <c r="BB487" t="s">
        <v>233</v>
      </c>
      <c r="BC487" t="s">
        <v>233</v>
      </c>
      <c r="BS487" t="s">
        <v>5437</v>
      </c>
      <c r="BV487" t="s">
        <v>5438</v>
      </c>
      <c r="BX487" t="s">
        <v>145</v>
      </c>
      <c r="BY487" t="s">
        <v>149</v>
      </c>
      <c r="BZ487" t="s">
        <v>146</v>
      </c>
      <c r="CB487" s="27">
        <v>35843</v>
      </c>
      <c r="CC487">
        <v>325000</v>
      </c>
      <c r="CD487" t="s">
        <v>210</v>
      </c>
      <c r="CE487" t="s">
        <v>151</v>
      </c>
      <c r="CF487" t="s">
        <v>151</v>
      </c>
      <c r="CG487" t="s">
        <v>5439</v>
      </c>
      <c r="CZ487" t="s">
        <v>5440</v>
      </c>
      <c r="DA487" t="s">
        <v>154</v>
      </c>
      <c r="DB487" t="s">
        <v>299</v>
      </c>
      <c r="DE487">
        <v>1</v>
      </c>
      <c r="DF487">
        <v>1900</v>
      </c>
      <c r="DG487" t="s">
        <v>5441</v>
      </c>
      <c r="DH487">
        <v>7</v>
      </c>
      <c r="DI487" s="128" t="s">
        <v>156</v>
      </c>
      <c r="DJ48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7" s="130">
        <f>Table13[[#This Row],[JUST]]*Table13[[#This Row],[Storm Millage]]/1000</f>
        <v>0</v>
      </c>
      <c r="DL48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87" s="136">
        <f>Table13[[#This Row],[JUST]]*Table13[[#This Row],[Recreational Millage]]/1000</f>
        <v>6881.6350986992247</v>
      </c>
      <c r="DN487" s="137">
        <f>Table13[[#This Row],[Recreational Assessment]]+Table13[[#This Row],[Storm Assessment]]</f>
        <v>6881.6350986992247</v>
      </c>
      <c r="DO487" s="145" t="e">
        <f>Methodology!#REF!</f>
        <v>#REF!</v>
      </c>
      <c r="DP487" s="146" t="e">
        <f>(Table13[[#This Row],[JUST]]*Table13[[#This Row],[Ad Valorem Recreational Millage]])/1000</f>
        <v>#REF!</v>
      </c>
    </row>
    <row r="488" spans="1:120" x14ac:dyDescent="0.3">
      <c r="A488">
        <v>729</v>
      </c>
      <c r="B488">
        <v>1</v>
      </c>
      <c r="C488" s="165" t="s">
        <v>10283</v>
      </c>
      <c r="D488" t="s">
        <v>3484</v>
      </c>
      <c r="E488" t="s">
        <v>7465</v>
      </c>
      <c r="F488">
        <v>10004694</v>
      </c>
      <c r="G488" s="32" t="s">
        <v>181</v>
      </c>
      <c r="I488" t="s">
        <v>401</v>
      </c>
      <c r="J488">
        <v>1</v>
      </c>
      <c r="K488">
        <v>0</v>
      </c>
      <c r="L488">
        <v>0</v>
      </c>
      <c r="M488">
        <v>0.122</v>
      </c>
      <c r="N488" t="s">
        <v>135</v>
      </c>
      <c r="O488" t="s">
        <v>136</v>
      </c>
      <c r="R488" t="s">
        <v>3594</v>
      </c>
      <c r="S488" t="s">
        <v>140</v>
      </c>
      <c r="T488">
        <v>100</v>
      </c>
      <c r="U488" t="s">
        <v>511</v>
      </c>
      <c r="W488" t="s">
        <v>10284</v>
      </c>
      <c r="X488" t="s">
        <v>3065</v>
      </c>
      <c r="Y488" t="s">
        <v>10223</v>
      </c>
      <c r="AA488" t="s">
        <v>145</v>
      </c>
      <c r="AB488" t="s">
        <v>146</v>
      </c>
      <c r="AC488" s="119">
        <v>840606</v>
      </c>
      <c r="AD488">
        <v>840606</v>
      </c>
      <c r="AE488">
        <v>840606</v>
      </c>
      <c r="AF488">
        <v>645240</v>
      </c>
      <c r="AG488">
        <v>192722</v>
      </c>
      <c r="AH488">
        <v>0</v>
      </c>
      <c r="AI488">
        <v>2644</v>
      </c>
      <c r="AJ488">
        <v>0</v>
      </c>
      <c r="AK488">
        <v>0</v>
      </c>
      <c r="AL488">
        <v>0</v>
      </c>
      <c r="AM488">
        <v>0</v>
      </c>
      <c r="AN488" s="32">
        <v>0</v>
      </c>
      <c r="AO488">
        <v>0</v>
      </c>
      <c r="AP488">
        <v>0</v>
      </c>
      <c r="AQ488">
        <v>0</v>
      </c>
      <c r="AR488">
        <v>0</v>
      </c>
      <c r="AS488">
        <v>1</v>
      </c>
      <c r="AT488">
        <v>1979</v>
      </c>
      <c r="AV488">
        <v>3317</v>
      </c>
      <c r="AW488">
        <v>1653</v>
      </c>
      <c r="AX488">
        <v>1.5</v>
      </c>
      <c r="AY488">
        <v>2</v>
      </c>
      <c r="AZ488">
        <v>2</v>
      </c>
      <c r="BB488" t="s">
        <v>233</v>
      </c>
      <c r="BS488" t="s">
        <v>10285</v>
      </c>
      <c r="BV488" t="s">
        <v>10286</v>
      </c>
      <c r="BX488" t="s">
        <v>342</v>
      </c>
      <c r="BY488" t="s">
        <v>343</v>
      </c>
      <c r="BZ488" t="s">
        <v>10287</v>
      </c>
      <c r="CB488" s="27">
        <v>43418</v>
      </c>
      <c r="CC488">
        <v>950000</v>
      </c>
      <c r="CD488" t="s">
        <v>210</v>
      </c>
      <c r="CE488" t="s">
        <v>181</v>
      </c>
      <c r="CF488" t="s">
        <v>181</v>
      </c>
      <c r="CG488" t="s">
        <v>10288</v>
      </c>
      <c r="CH488" s="27">
        <v>36047</v>
      </c>
      <c r="CI488">
        <v>445000</v>
      </c>
      <c r="CJ488" t="s">
        <v>210</v>
      </c>
      <c r="CK488" t="s">
        <v>181</v>
      </c>
      <c r="CL488" t="s">
        <v>181</v>
      </c>
      <c r="CM488" t="s">
        <v>10289</v>
      </c>
      <c r="CN488" s="27">
        <v>35065</v>
      </c>
      <c r="CO488">
        <v>342000</v>
      </c>
      <c r="CP488" t="s">
        <v>210</v>
      </c>
      <c r="CQ488" t="s">
        <v>151</v>
      </c>
      <c r="CR488" t="s">
        <v>151</v>
      </c>
      <c r="CS488" t="s">
        <v>10290</v>
      </c>
      <c r="CZ488" t="s">
        <v>10291</v>
      </c>
      <c r="DA488" t="s">
        <v>154</v>
      </c>
      <c r="DB488" t="s">
        <v>299</v>
      </c>
      <c r="DE488">
        <v>1</v>
      </c>
      <c r="DF488">
        <v>1979</v>
      </c>
      <c r="DG488" t="s">
        <v>10292</v>
      </c>
      <c r="DH488">
        <v>7</v>
      </c>
      <c r="DI488" s="128" t="s">
        <v>156</v>
      </c>
      <c r="DJ4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8" s="130">
        <f>Table13[[#This Row],[JUST]]*Table13[[#This Row],[Storm Millage]]/1000</f>
        <v>0</v>
      </c>
      <c r="DL4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88" s="136">
        <f>Table13[[#This Row],[JUST]]*Table13[[#This Row],[Recreational Millage]]/1000</f>
        <v>6894.7667222211567</v>
      </c>
      <c r="DN488" s="137">
        <f>Table13[[#This Row],[Recreational Assessment]]+Table13[[#This Row],[Storm Assessment]]</f>
        <v>6894.7667222211567</v>
      </c>
      <c r="DO488" s="145" t="e">
        <f>Methodology!#REF!</f>
        <v>#REF!</v>
      </c>
      <c r="DP488" s="146" t="e">
        <f>(Table13[[#This Row],[JUST]]*Table13[[#This Row],[Ad Valorem Recreational Millage]])/1000</f>
        <v>#REF!</v>
      </c>
    </row>
    <row r="489" spans="1:120" x14ac:dyDescent="0.3">
      <c r="A489">
        <v>772</v>
      </c>
      <c r="B489">
        <v>1</v>
      </c>
      <c r="C489" s="165" t="s">
        <v>7347</v>
      </c>
      <c r="D489" t="s">
        <v>3790</v>
      </c>
      <c r="E489" t="s">
        <v>337</v>
      </c>
      <c r="F489">
        <v>10004731</v>
      </c>
      <c r="G489" s="32" t="s">
        <v>181</v>
      </c>
      <c r="I489" t="s">
        <v>401</v>
      </c>
      <c r="J489">
        <v>1</v>
      </c>
      <c r="K489">
        <v>101</v>
      </c>
      <c r="L489">
        <v>199</v>
      </c>
      <c r="M489">
        <v>0.53700000000000003</v>
      </c>
      <c r="N489" t="s">
        <v>135</v>
      </c>
      <c r="O489" t="s">
        <v>136</v>
      </c>
      <c r="R489" t="s">
        <v>286</v>
      </c>
      <c r="S489" t="s">
        <v>140</v>
      </c>
      <c r="T489">
        <v>121</v>
      </c>
      <c r="U489" t="s">
        <v>3670</v>
      </c>
      <c r="V489" t="s">
        <v>205</v>
      </c>
      <c r="W489" t="s">
        <v>7263</v>
      </c>
      <c r="X489" t="s">
        <v>7348</v>
      </c>
      <c r="Y489" t="s">
        <v>189</v>
      </c>
      <c r="AA489" t="s">
        <v>145</v>
      </c>
      <c r="AB489" t="s">
        <v>146</v>
      </c>
      <c r="AC489" s="30">
        <v>1636572</v>
      </c>
      <c r="AD489">
        <v>1574956</v>
      </c>
      <c r="AE489">
        <v>1524956</v>
      </c>
      <c r="AF489">
        <v>1472700</v>
      </c>
      <c r="AG489">
        <v>148782</v>
      </c>
      <c r="AH489">
        <v>14486</v>
      </c>
      <c r="AI489">
        <v>604</v>
      </c>
      <c r="AJ489">
        <v>0</v>
      </c>
      <c r="AK489">
        <v>0</v>
      </c>
      <c r="AL489">
        <v>0</v>
      </c>
      <c r="AM489">
        <v>0</v>
      </c>
      <c r="AN489">
        <v>50000</v>
      </c>
      <c r="AO489">
        <v>0</v>
      </c>
      <c r="AP489">
        <v>0</v>
      </c>
      <c r="AQ489">
        <v>0</v>
      </c>
      <c r="AR489">
        <v>0</v>
      </c>
      <c r="AS489">
        <v>1</v>
      </c>
      <c r="AT489">
        <v>1971</v>
      </c>
      <c r="AV489">
        <v>3002</v>
      </c>
      <c r="AW489">
        <v>2105</v>
      </c>
      <c r="AX489">
        <v>1</v>
      </c>
      <c r="AY489">
        <v>2</v>
      </c>
      <c r="AZ489">
        <v>2</v>
      </c>
      <c r="BA489" t="s">
        <v>233</v>
      </c>
      <c r="BS489" t="s">
        <v>7261</v>
      </c>
      <c r="BT489" t="s">
        <v>7262</v>
      </c>
      <c r="BV489" t="s">
        <v>7349</v>
      </c>
      <c r="BX489" t="s">
        <v>145</v>
      </c>
      <c r="BY489" t="s">
        <v>149</v>
      </c>
      <c r="BZ489" t="s">
        <v>146</v>
      </c>
      <c r="CB489" s="27">
        <v>36705</v>
      </c>
      <c r="CC489">
        <v>1825000</v>
      </c>
      <c r="CD489" t="s">
        <v>210</v>
      </c>
      <c r="CE489" t="s">
        <v>151</v>
      </c>
      <c r="CF489" t="s">
        <v>151</v>
      </c>
      <c r="CG489" t="s">
        <v>7350</v>
      </c>
      <c r="CH489" s="27">
        <v>35900</v>
      </c>
      <c r="CI489">
        <v>875000</v>
      </c>
      <c r="CJ489" t="s">
        <v>210</v>
      </c>
      <c r="CK489" t="s">
        <v>181</v>
      </c>
      <c r="CL489" t="s">
        <v>181</v>
      </c>
      <c r="CM489" t="s">
        <v>7351</v>
      </c>
      <c r="CZ489" t="s">
        <v>7352</v>
      </c>
      <c r="DA489" t="s">
        <v>154</v>
      </c>
      <c r="DB489" t="s">
        <v>299</v>
      </c>
      <c r="DE489">
        <v>1</v>
      </c>
      <c r="DF489">
        <v>1900</v>
      </c>
      <c r="DG489" t="s">
        <v>7353</v>
      </c>
      <c r="DH489">
        <v>7</v>
      </c>
      <c r="DI489" s="128" t="s">
        <v>156</v>
      </c>
      <c r="DJ48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89" s="130">
        <f>Table13[[#This Row],[JUST]]*Table13[[#This Row],[Storm Millage]]/1000</f>
        <v>0</v>
      </c>
      <c r="DL48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489" s="136">
        <f>Table13[[#This Row],[JUST]]*Table13[[#This Row],[Recreational Millage]]/1000</f>
        <v>6956.179875937014</v>
      </c>
      <c r="DN489" s="137">
        <f>Table13[[#This Row],[Recreational Assessment]]+Table13[[#This Row],[Storm Assessment]]</f>
        <v>6956.179875937014</v>
      </c>
      <c r="DO489" s="145" t="e">
        <f>Methodology!#REF!</f>
        <v>#REF!</v>
      </c>
      <c r="DP489" s="146" t="e">
        <f>(Table13[[#This Row],[JUST]]*Table13[[#This Row],[Ad Valorem Recreational Millage]])/1000</f>
        <v>#REF!</v>
      </c>
    </row>
    <row r="490" spans="1:120" x14ac:dyDescent="0.3">
      <c r="A490">
        <v>1111</v>
      </c>
      <c r="B490">
        <v>1</v>
      </c>
      <c r="C490" s="165" t="s">
        <v>10293</v>
      </c>
      <c r="D490" t="s">
        <v>3484</v>
      </c>
      <c r="E490" t="s">
        <v>6017</v>
      </c>
      <c r="F490">
        <v>10004695</v>
      </c>
      <c r="G490" s="32" t="s">
        <v>181</v>
      </c>
      <c r="I490" t="s">
        <v>401</v>
      </c>
      <c r="J490">
        <v>1</v>
      </c>
      <c r="K490">
        <v>0</v>
      </c>
      <c r="L490">
        <v>0</v>
      </c>
      <c r="M490">
        <v>0.14199999999999999</v>
      </c>
      <c r="N490" t="s">
        <v>135</v>
      </c>
      <c r="O490" t="s">
        <v>136</v>
      </c>
      <c r="R490" t="s">
        <v>3594</v>
      </c>
      <c r="S490" t="s">
        <v>140</v>
      </c>
      <c r="T490">
        <v>100</v>
      </c>
      <c r="U490" t="s">
        <v>511</v>
      </c>
      <c r="W490" t="s">
        <v>10294</v>
      </c>
      <c r="X490" t="s">
        <v>5643</v>
      </c>
      <c r="Y490" t="s">
        <v>10295</v>
      </c>
      <c r="AA490" t="s">
        <v>145</v>
      </c>
      <c r="AB490" t="s">
        <v>146</v>
      </c>
      <c r="AC490" s="119">
        <v>850293</v>
      </c>
      <c r="AD490">
        <v>850293</v>
      </c>
      <c r="AE490">
        <v>850293</v>
      </c>
      <c r="AF490">
        <v>645240</v>
      </c>
      <c r="AG490">
        <v>205053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 s="32">
        <v>0</v>
      </c>
      <c r="AO490">
        <v>0</v>
      </c>
      <c r="AP490">
        <v>0</v>
      </c>
      <c r="AQ490">
        <v>0</v>
      </c>
      <c r="AR490">
        <v>0</v>
      </c>
      <c r="AS490">
        <v>1</v>
      </c>
      <c r="AT490">
        <v>1979</v>
      </c>
      <c r="AV490">
        <v>2737</v>
      </c>
      <c r="AW490">
        <v>1452</v>
      </c>
      <c r="AX490">
        <v>1.5</v>
      </c>
      <c r="AY490">
        <v>2</v>
      </c>
      <c r="AZ490">
        <v>2</v>
      </c>
      <c r="BB490" t="s">
        <v>233</v>
      </c>
      <c r="BS490" t="s">
        <v>10296</v>
      </c>
      <c r="BV490" t="s">
        <v>10297</v>
      </c>
      <c r="BX490" t="s">
        <v>10298</v>
      </c>
      <c r="BY490" t="s">
        <v>264</v>
      </c>
      <c r="BZ490" t="s">
        <v>10299</v>
      </c>
      <c r="CZ490" t="s">
        <v>10300</v>
      </c>
      <c r="DA490" t="s">
        <v>154</v>
      </c>
      <c r="DB490" t="s">
        <v>299</v>
      </c>
      <c r="DE490">
        <v>1</v>
      </c>
      <c r="DF490">
        <v>1978</v>
      </c>
      <c r="DG490" t="s">
        <v>10301</v>
      </c>
      <c r="DH490">
        <v>7</v>
      </c>
      <c r="DI490" s="128" t="s">
        <v>156</v>
      </c>
      <c r="DJ49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0" s="130">
        <f>Table13[[#This Row],[JUST]]*Table13[[#This Row],[Storm Millage]]/1000</f>
        <v>0</v>
      </c>
      <c r="DL49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90" s="136">
        <f>Table13[[#This Row],[JUST]]*Table13[[#This Row],[Recreational Millage]]/1000</f>
        <v>6974.2208365602837</v>
      </c>
      <c r="DN490" s="137">
        <f>Table13[[#This Row],[Recreational Assessment]]+Table13[[#This Row],[Storm Assessment]]</f>
        <v>6974.2208365602837</v>
      </c>
      <c r="DO490" s="145" t="e">
        <f>Methodology!#REF!</f>
        <v>#REF!</v>
      </c>
      <c r="DP490" s="146" t="e">
        <f>(Table13[[#This Row],[JUST]]*Table13[[#This Row],[Ad Valorem Recreational Millage]])/1000</f>
        <v>#REF!</v>
      </c>
    </row>
    <row r="491" spans="1:120" x14ac:dyDescent="0.3">
      <c r="A491">
        <v>471</v>
      </c>
      <c r="B491">
        <v>1</v>
      </c>
      <c r="C491" s="165" t="s">
        <v>7739</v>
      </c>
      <c r="D491" t="s">
        <v>3484</v>
      </c>
      <c r="E491" t="s">
        <v>3903</v>
      </c>
      <c r="F491">
        <v>10004870</v>
      </c>
      <c r="G491" s="32" t="s">
        <v>196</v>
      </c>
      <c r="H491" t="s">
        <v>299</v>
      </c>
      <c r="I491" t="s">
        <v>226</v>
      </c>
      <c r="J491">
        <v>1</v>
      </c>
      <c r="K491">
        <v>0</v>
      </c>
      <c r="L491">
        <v>0</v>
      </c>
      <c r="M491">
        <v>7.2529999999999997E-2</v>
      </c>
      <c r="N491" t="s">
        <v>135</v>
      </c>
      <c r="O491" t="s">
        <v>136</v>
      </c>
      <c r="S491" t="s">
        <v>140</v>
      </c>
      <c r="V491" t="s">
        <v>205</v>
      </c>
      <c r="W491" t="s">
        <v>7740</v>
      </c>
      <c r="X491" t="s">
        <v>3777</v>
      </c>
      <c r="Y491" t="s">
        <v>189</v>
      </c>
      <c r="Z491" t="s">
        <v>7741</v>
      </c>
      <c r="AA491" t="s">
        <v>145</v>
      </c>
      <c r="AB491" t="s">
        <v>146</v>
      </c>
      <c r="AC491" s="119">
        <v>851105</v>
      </c>
      <c r="AD491">
        <v>773192</v>
      </c>
      <c r="AE491">
        <v>773192</v>
      </c>
      <c r="AF491">
        <v>0</v>
      </c>
      <c r="AG491">
        <v>851105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 s="32">
        <v>0</v>
      </c>
      <c r="AO491">
        <v>0</v>
      </c>
      <c r="AP491">
        <v>0</v>
      </c>
      <c r="AQ491">
        <v>0</v>
      </c>
      <c r="AR491">
        <v>0</v>
      </c>
      <c r="AS491">
        <v>1</v>
      </c>
      <c r="AT491">
        <v>1981</v>
      </c>
      <c r="AV491">
        <v>1189</v>
      </c>
      <c r="AW491">
        <v>1189</v>
      </c>
      <c r="AX491">
        <v>2</v>
      </c>
      <c r="AY491">
        <v>2</v>
      </c>
      <c r="AZ491">
        <v>2</v>
      </c>
      <c r="BC491" t="s">
        <v>233</v>
      </c>
      <c r="BD491" t="s">
        <v>233</v>
      </c>
      <c r="BS491" t="s">
        <v>7742</v>
      </c>
      <c r="BV491" t="s">
        <v>7743</v>
      </c>
      <c r="BX491" t="s">
        <v>145</v>
      </c>
      <c r="BY491" t="s">
        <v>149</v>
      </c>
      <c r="BZ491" t="s">
        <v>146</v>
      </c>
      <c r="CB491" s="27">
        <v>41061</v>
      </c>
      <c r="CC491">
        <v>725000</v>
      </c>
      <c r="CD491" t="s">
        <v>210</v>
      </c>
      <c r="CE491" t="s">
        <v>181</v>
      </c>
      <c r="CF491" t="s">
        <v>181</v>
      </c>
      <c r="CG491" t="s">
        <v>7744</v>
      </c>
      <c r="CH491" s="27">
        <v>36661</v>
      </c>
      <c r="CI491">
        <v>630000</v>
      </c>
      <c r="CJ491" t="s">
        <v>210</v>
      </c>
      <c r="CK491" t="s">
        <v>151</v>
      </c>
      <c r="CL491" t="s">
        <v>151</v>
      </c>
      <c r="CM491" t="s">
        <v>7745</v>
      </c>
      <c r="CN491" s="27">
        <v>29891</v>
      </c>
      <c r="CO491">
        <v>188000</v>
      </c>
      <c r="CP491" t="s">
        <v>210</v>
      </c>
      <c r="CQ491" t="s">
        <v>151</v>
      </c>
      <c r="CR491" t="s">
        <v>151</v>
      </c>
      <c r="CS491" t="s">
        <v>7746</v>
      </c>
      <c r="CZ491" t="s">
        <v>7747</v>
      </c>
      <c r="DA491" t="s">
        <v>154</v>
      </c>
      <c r="DB491" t="s">
        <v>242</v>
      </c>
      <c r="DE491">
        <v>1</v>
      </c>
      <c r="DF491">
        <v>1982</v>
      </c>
      <c r="DG491" t="s">
        <v>7748</v>
      </c>
      <c r="DH491">
        <v>7</v>
      </c>
      <c r="DI491" s="128" t="s">
        <v>156</v>
      </c>
      <c r="DJ4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1" s="130">
        <f>Table13[[#This Row],[JUST]]*Table13[[#This Row],[Storm Millage]]/1000</f>
        <v>0</v>
      </c>
      <c r="DL4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91" s="136">
        <f>Table13[[#This Row],[JUST]]*Table13[[#This Row],[Recreational Millage]]/1000</f>
        <v>6980.8809729124432</v>
      </c>
      <c r="DN491" s="137">
        <f>Table13[[#This Row],[Recreational Assessment]]+Table13[[#This Row],[Storm Assessment]]</f>
        <v>6980.8809729124432</v>
      </c>
      <c r="DO491" s="145" t="e">
        <f>Methodology!#REF!</f>
        <v>#REF!</v>
      </c>
      <c r="DP491" s="146" t="e">
        <f>(Table13[[#This Row],[JUST]]*Table13[[#This Row],[Ad Valorem Recreational Millage]])/1000</f>
        <v>#REF!</v>
      </c>
    </row>
    <row r="492" spans="1:120" x14ac:dyDescent="0.3">
      <c r="A492">
        <v>815</v>
      </c>
      <c r="B492">
        <v>1</v>
      </c>
      <c r="C492" s="165" t="s">
        <v>9465</v>
      </c>
      <c r="D492" t="s">
        <v>3484</v>
      </c>
      <c r="E492" t="s">
        <v>3234</v>
      </c>
      <c r="F492">
        <v>10004686</v>
      </c>
      <c r="G492" s="32" t="s">
        <v>181</v>
      </c>
      <c r="I492" t="s">
        <v>401</v>
      </c>
      <c r="J492">
        <v>1</v>
      </c>
      <c r="K492">
        <v>0</v>
      </c>
      <c r="L492">
        <v>0</v>
      </c>
      <c r="M492">
        <v>0.121</v>
      </c>
      <c r="N492" t="s">
        <v>135</v>
      </c>
      <c r="O492" t="s">
        <v>136</v>
      </c>
      <c r="R492" t="s">
        <v>3594</v>
      </c>
      <c r="S492" t="s">
        <v>140</v>
      </c>
      <c r="T492">
        <v>100</v>
      </c>
      <c r="U492" t="s">
        <v>511</v>
      </c>
      <c r="W492" t="s">
        <v>9466</v>
      </c>
      <c r="X492" t="s">
        <v>320</v>
      </c>
      <c r="Y492" t="s">
        <v>7829</v>
      </c>
      <c r="AA492" t="s">
        <v>145</v>
      </c>
      <c r="AB492" t="s">
        <v>146</v>
      </c>
      <c r="AC492" s="119">
        <v>854328</v>
      </c>
      <c r="AD492">
        <v>854328</v>
      </c>
      <c r="AE492">
        <v>854328</v>
      </c>
      <c r="AF492">
        <v>645240</v>
      </c>
      <c r="AG492">
        <v>205972</v>
      </c>
      <c r="AH492">
        <v>0</v>
      </c>
      <c r="AI492">
        <v>3116</v>
      </c>
      <c r="AJ492">
        <v>0</v>
      </c>
      <c r="AK492">
        <v>0</v>
      </c>
      <c r="AL492">
        <v>0</v>
      </c>
      <c r="AM492">
        <v>0</v>
      </c>
      <c r="AN492" s="32">
        <v>0</v>
      </c>
      <c r="AO492">
        <v>0</v>
      </c>
      <c r="AP492">
        <v>0</v>
      </c>
      <c r="AQ492">
        <v>0</v>
      </c>
      <c r="AR492">
        <v>0</v>
      </c>
      <c r="AS492">
        <v>1</v>
      </c>
      <c r="AT492">
        <v>1980</v>
      </c>
      <c r="AV492">
        <v>3585</v>
      </c>
      <c r="AW492">
        <v>1946</v>
      </c>
      <c r="AX492">
        <v>2</v>
      </c>
      <c r="AY492">
        <v>2</v>
      </c>
      <c r="AZ492">
        <v>2</v>
      </c>
      <c r="BS492" t="s">
        <v>9467</v>
      </c>
      <c r="BT492" t="s">
        <v>9468</v>
      </c>
      <c r="BV492" t="s">
        <v>9469</v>
      </c>
      <c r="BX492" t="s">
        <v>4796</v>
      </c>
      <c r="BY492" t="s">
        <v>331</v>
      </c>
      <c r="BZ492" t="s">
        <v>2469</v>
      </c>
      <c r="CZ492" t="s">
        <v>9470</v>
      </c>
      <c r="DA492" t="s">
        <v>154</v>
      </c>
      <c r="DB492" t="s">
        <v>299</v>
      </c>
      <c r="DE492">
        <v>1</v>
      </c>
      <c r="DF492">
        <v>1979</v>
      </c>
      <c r="DG492" t="s">
        <v>9471</v>
      </c>
      <c r="DH492">
        <v>7</v>
      </c>
      <c r="DI492" s="128" t="s">
        <v>156</v>
      </c>
      <c r="DJ49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2" s="130">
        <f>Table13[[#This Row],[JUST]]*Table13[[#This Row],[Storm Millage]]/1000</f>
        <v>0</v>
      </c>
      <c r="DL49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92" s="136">
        <f>Table13[[#This Row],[JUST]]*Table13[[#This Row],[Recreational Millage]]/1000</f>
        <v>7007.3164648619641</v>
      </c>
      <c r="DN492" s="137">
        <f>Table13[[#This Row],[Recreational Assessment]]+Table13[[#This Row],[Storm Assessment]]</f>
        <v>7007.3164648619641</v>
      </c>
      <c r="DO492" s="145" t="e">
        <f>Methodology!#REF!</f>
        <v>#REF!</v>
      </c>
      <c r="DP492" s="146" t="e">
        <f>(Table13[[#This Row],[JUST]]*Table13[[#This Row],[Ad Valorem Recreational Millage]])/1000</f>
        <v>#REF!</v>
      </c>
    </row>
    <row r="493" spans="1:120" x14ac:dyDescent="0.3">
      <c r="A493">
        <v>701</v>
      </c>
      <c r="B493">
        <v>1</v>
      </c>
      <c r="C493" s="165" t="s">
        <v>7392</v>
      </c>
      <c r="D493" t="s">
        <v>3790</v>
      </c>
      <c r="E493" t="s">
        <v>7393</v>
      </c>
      <c r="F493">
        <v>10004735</v>
      </c>
      <c r="G493" s="32" t="s">
        <v>181</v>
      </c>
      <c r="I493" t="s">
        <v>226</v>
      </c>
      <c r="J493">
        <v>1</v>
      </c>
      <c r="K493">
        <v>0</v>
      </c>
      <c r="L493">
        <v>0</v>
      </c>
      <c r="M493">
        <v>0.255</v>
      </c>
      <c r="N493" t="s">
        <v>135</v>
      </c>
      <c r="O493" t="s">
        <v>136</v>
      </c>
      <c r="R493" t="s">
        <v>227</v>
      </c>
      <c r="S493" t="s">
        <v>140</v>
      </c>
      <c r="T493">
        <v>100</v>
      </c>
      <c r="U493" t="s">
        <v>511</v>
      </c>
      <c r="W493" t="s">
        <v>7394</v>
      </c>
      <c r="X493" t="s">
        <v>7395</v>
      </c>
      <c r="Y493" t="s">
        <v>3512</v>
      </c>
      <c r="AA493" t="s">
        <v>145</v>
      </c>
      <c r="AB493" t="s">
        <v>146</v>
      </c>
      <c r="AC493" s="119">
        <v>854330</v>
      </c>
      <c r="AD493">
        <v>851123</v>
      </c>
      <c r="AE493">
        <v>851123</v>
      </c>
      <c r="AF493">
        <v>675000</v>
      </c>
      <c r="AG493">
        <v>141619</v>
      </c>
      <c r="AH493">
        <v>4852</v>
      </c>
      <c r="AI493">
        <v>32859</v>
      </c>
      <c r="AJ493">
        <v>35718</v>
      </c>
      <c r="AK493">
        <v>0</v>
      </c>
      <c r="AL493">
        <v>0</v>
      </c>
      <c r="AM493">
        <v>0</v>
      </c>
      <c r="AN493" s="32">
        <v>0</v>
      </c>
      <c r="AO493">
        <v>0</v>
      </c>
      <c r="AP493">
        <v>0</v>
      </c>
      <c r="AQ493">
        <v>0</v>
      </c>
      <c r="AR493">
        <v>0</v>
      </c>
      <c r="AS493">
        <v>1</v>
      </c>
      <c r="AT493">
        <v>1985</v>
      </c>
      <c r="AV493">
        <v>3704</v>
      </c>
      <c r="AW493">
        <v>1600</v>
      </c>
      <c r="AX493">
        <v>1</v>
      </c>
      <c r="AY493">
        <v>2</v>
      </c>
      <c r="AZ493">
        <v>2</v>
      </c>
      <c r="BB493" t="s">
        <v>233</v>
      </c>
      <c r="BC493" t="s">
        <v>233</v>
      </c>
      <c r="BS493" t="s">
        <v>7396</v>
      </c>
      <c r="BV493" t="s">
        <v>6955</v>
      </c>
      <c r="BX493" t="s">
        <v>6612</v>
      </c>
      <c r="BY493" t="s">
        <v>688</v>
      </c>
      <c r="BZ493" t="s">
        <v>6613</v>
      </c>
      <c r="CB493" s="27">
        <v>43312</v>
      </c>
      <c r="CC493">
        <v>1100000</v>
      </c>
      <c r="CD493" t="s">
        <v>210</v>
      </c>
      <c r="CE493" t="s">
        <v>181</v>
      </c>
      <c r="CF493" t="s">
        <v>181</v>
      </c>
      <c r="CG493" t="s">
        <v>7397</v>
      </c>
      <c r="CH493" s="27">
        <v>30651</v>
      </c>
      <c r="CI493">
        <v>67500</v>
      </c>
      <c r="CJ493" t="s">
        <v>150</v>
      </c>
      <c r="CK493" t="s">
        <v>151</v>
      </c>
      <c r="CL493" t="s">
        <v>151</v>
      </c>
      <c r="CM493" t="s">
        <v>7398</v>
      </c>
      <c r="CZ493" t="s">
        <v>7399</v>
      </c>
      <c r="DA493" t="s">
        <v>154</v>
      </c>
      <c r="DB493" t="s">
        <v>299</v>
      </c>
      <c r="DE493">
        <v>1</v>
      </c>
      <c r="DF493">
        <v>1982</v>
      </c>
      <c r="DG493" t="s">
        <v>7400</v>
      </c>
      <c r="DH493">
        <v>7</v>
      </c>
      <c r="DI493" s="128" t="s">
        <v>156</v>
      </c>
      <c r="DJ49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3" s="130">
        <f>Table13[[#This Row],[JUST]]*Table13[[#This Row],[Storm Millage]]/1000</f>
        <v>0</v>
      </c>
      <c r="DL49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93" s="136">
        <f>Table13[[#This Row],[JUST]]*Table13[[#This Row],[Recreational Millage]]/1000</f>
        <v>7007.3328691386932</v>
      </c>
      <c r="DN493" s="137">
        <f>Table13[[#This Row],[Recreational Assessment]]+Table13[[#This Row],[Storm Assessment]]</f>
        <v>7007.3328691386932</v>
      </c>
      <c r="DO493" s="145" t="e">
        <f>Methodology!#REF!</f>
        <v>#REF!</v>
      </c>
      <c r="DP493" s="146" t="e">
        <f>(Table13[[#This Row],[JUST]]*Table13[[#This Row],[Ad Valorem Recreational Millage]])/1000</f>
        <v>#REF!</v>
      </c>
    </row>
    <row r="494" spans="1:120" x14ac:dyDescent="0.3">
      <c r="A494">
        <v>830</v>
      </c>
      <c r="B494">
        <v>1</v>
      </c>
      <c r="C494" s="165" t="s">
        <v>9472</v>
      </c>
      <c r="D494" t="s">
        <v>3484</v>
      </c>
      <c r="E494" t="s">
        <v>3247</v>
      </c>
      <c r="F494">
        <v>10004687</v>
      </c>
      <c r="G494" s="32" t="s">
        <v>181</v>
      </c>
      <c r="I494" t="s">
        <v>401</v>
      </c>
      <c r="J494">
        <v>1</v>
      </c>
      <c r="K494">
        <v>0</v>
      </c>
      <c r="L494">
        <v>0</v>
      </c>
      <c r="M494">
        <v>0.182</v>
      </c>
      <c r="N494" t="s">
        <v>135</v>
      </c>
      <c r="O494" t="s">
        <v>136</v>
      </c>
      <c r="R494" t="s">
        <v>3594</v>
      </c>
      <c r="S494" t="s">
        <v>140</v>
      </c>
      <c r="T494">
        <v>100</v>
      </c>
      <c r="U494" t="s">
        <v>511</v>
      </c>
      <c r="W494" t="s">
        <v>9473</v>
      </c>
      <c r="X494" t="s">
        <v>3249</v>
      </c>
      <c r="Y494" t="s">
        <v>7829</v>
      </c>
      <c r="AA494" t="s">
        <v>145</v>
      </c>
      <c r="AB494" t="s">
        <v>146</v>
      </c>
      <c r="AC494" s="119">
        <v>855137</v>
      </c>
      <c r="AD494">
        <v>855137</v>
      </c>
      <c r="AE494">
        <v>855137</v>
      </c>
      <c r="AF494">
        <v>645240</v>
      </c>
      <c r="AG494">
        <v>206372</v>
      </c>
      <c r="AH494">
        <v>0</v>
      </c>
      <c r="AI494">
        <v>3525</v>
      </c>
      <c r="AJ494">
        <v>0</v>
      </c>
      <c r="AK494">
        <v>0</v>
      </c>
      <c r="AL494">
        <v>0</v>
      </c>
      <c r="AM494">
        <v>0</v>
      </c>
      <c r="AN494" s="32">
        <v>0</v>
      </c>
      <c r="AO494">
        <v>0</v>
      </c>
      <c r="AP494">
        <v>0</v>
      </c>
      <c r="AQ494">
        <v>0</v>
      </c>
      <c r="AR494">
        <v>0</v>
      </c>
      <c r="AS494">
        <v>1</v>
      </c>
      <c r="AT494">
        <v>1979</v>
      </c>
      <c r="AV494">
        <v>3347</v>
      </c>
      <c r="AW494">
        <v>1657</v>
      </c>
      <c r="AX494">
        <v>1.5</v>
      </c>
      <c r="AY494">
        <v>3</v>
      </c>
      <c r="AZ494">
        <v>3</v>
      </c>
      <c r="BB494" t="s">
        <v>233</v>
      </c>
      <c r="BS494" t="s">
        <v>9474</v>
      </c>
      <c r="BT494" t="s">
        <v>9475</v>
      </c>
      <c r="BV494" t="s">
        <v>9476</v>
      </c>
      <c r="BX494" t="s">
        <v>1043</v>
      </c>
      <c r="BY494" t="s">
        <v>458</v>
      </c>
      <c r="BZ494" t="s">
        <v>1044</v>
      </c>
      <c r="CB494" s="27">
        <v>43677</v>
      </c>
      <c r="CC494">
        <v>950000</v>
      </c>
      <c r="CD494" t="s">
        <v>210</v>
      </c>
      <c r="CE494" t="s">
        <v>181</v>
      </c>
      <c r="CF494" t="s">
        <v>181</v>
      </c>
      <c r="CG494" t="s">
        <v>9477</v>
      </c>
      <c r="CH494" s="27">
        <v>41011</v>
      </c>
      <c r="CI494">
        <v>750000</v>
      </c>
      <c r="CJ494" t="s">
        <v>210</v>
      </c>
      <c r="CK494" t="s">
        <v>181</v>
      </c>
      <c r="CL494" t="s">
        <v>181</v>
      </c>
      <c r="CM494" t="s">
        <v>9478</v>
      </c>
      <c r="CN494" s="27">
        <v>37950</v>
      </c>
      <c r="CO494">
        <v>239900</v>
      </c>
      <c r="CP494" t="s">
        <v>210</v>
      </c>
      <c r="CQ494" t="s">
        <v>383</v>
      </c>
      <c r="CR494" t="s">
        <v>383</v>
      </c>
      <c r="CS494" t="s">
        <v>9479</v>
      </c>
      <c r="CT494" s="27">
        <v>36446</v>
      </c>
      <c r="CU494">
        <v>475000</v>
      </c>
      <c r="CV494" t="s">
        <v>210</v>
      </c>
      <c r="CW494" t="s">
        <v>151</v>
      </c>
      <c r="CX494" t="s">
        <v>151</v>
      </c>
      <c r="CY494" t="s">
        <v>9480</v>
      </c>
      <c r="CZ494" t="s">
        <v>9481</v>
      </c>
      <c r="DA494" t="s">
        <v>154</v>
      </c>
      <c r="DB494" t="s">
        <v>299</v>
      </c>
      <c r="DE494">
        <v>1</v>
      </c>
      <c r="DF494">
        <v>1978</v>
      </c>
      <c r="DG494" t="s">
        <v>9482</v>
      </c>
      <c r="DH494">
        <v>7</v>
      </c>
      <c r="DI494" s="128" t="s">
        <v>156</v>
      </c>
      <c r="DJ49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4" s="130">
        <f>Table13[[#This Row],[JUST]]*Table13[[#This Row],[Storm Millage]]/1000</f>
        <v>0</v>
      </c>
      <c r="DL49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94" s="136">
        <f>Table13[[#This Row],[JUST]]*Table13[[#This Row],[Recreational Millage]]/1000</f>
        <v>7013.9519947990293</v>
      </c>
      <c r="DN494" s="137">
        <f>Table13[[#This Row],[Recreational Assessment]]+Table13[[#This Row],[Storm Assessment]]</f>
        <v>7013.9519947990293</v>
      </c>
      <c r="DO494" s="145" t="e">
        <f>Methodology!#REF!</f>
        <v>#REF!</v>
      </c>
      <c r="DP494" s="146" t="e">
        <f>(Table13[[#This Row],[JUST]]*Table13[[#This Row],[Ad Valorem Recreational Millage]])/1000</f>
        <v>#REF!</v>
      </c>
    </row>
    <row r="495" spans="1:120" x14ac:dyDescent="0.3">
      <c r="A495">
        <v>825</v>
      </c>
      <c r="B495">
        <v>1</v>
      </c>
      <c r="C495" s="165" t="s">
        <v>6263</v>
      </c>
      <c r="D495" t="s">
        <v>131</v>
      </c>
      <c r="E495" t="s">
        <v>314</v>
      </c>
      <c r="F495">
        <v>10004154</v>
      </c>
      <c r="G495" s="32" t="s">
        <v>181</v>
      </c>
      <c r="I495" t="s">
        <v>226</v>
      </c>
      <c r="J495">
        <v>1</v>
      </c>
      <c r="K495">
        <v>0</v>
      </c>
      <c r="L495">
        <v>0</v>
      </c>
      <c r="M495">
        <v>0.155</v>
      </c>
      <c r="N495" t="s">
        <v>135</v>
      </c>
      <c r="O495" t="s">
        <v>136</v>
      </c>
      <c r="R495" t="s">
        <v>227</v>
      </c>
      <c r="S495" t="s">
        <v>140</v>
      </c>
      <c r="T495">
        <v>100</v>
      </c>
      <c r="U495" t="s">
        <v>511</v>
      </c>
      <c r="W495" t="s">
        <v>6264</v>
      </c>
      <c r="X495" t="s">
        <v>3672</v>
      </c>
      <c r="Y495" t="s">
        <v>162</v>
      </c>
      <c r="AA495" t="s">
        <v>145</v>
      </c>
      <c r="AB495" t="s">
        <v>146</v>
      </c>
      <c r="AC495" s="119">
        <v>861769</v>
      </c>
      <c r="AD495">
        <v>861769</v>
      </c>
      <c r="AE495">
        <v>861769</v>
      </c>
      <c r="AF495">
        <v>810635</v>
      </c>
      <c r="AG495">
        <v>51134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 s="32">
        <v>0</v>
      </c>
      <c r="AO495">
        <v>0</v>
      </c>
      <c r="AP495">
        <v>0</v>
      </c>
      <c r="AQ495">
        <v>0</v>
      </c>
      <c r="AR495">
        <v>0</v>
      </c>
      <c r="AS495">
        <v>1</v>
      </c>
      <c r="AT495">
        <v>1957</v>
      </c>
      <c r="AV495">
        <v>1402</v>
      </c>
      <c r="AW495">
        <v>720</v>
      </c>
      <c r="AX495">
        <v>1</v>
      </c>
      <c r="AY495">
        <v>2</v>
      </c>
      <c r="AZ495">
        <v>1.5</v>
      </c>
      <c r="BS495" t="s">
        <v>6265</v>
      </c>
      <c r="BV495" t="s">
        <v>6266</v>
      </c>
      <c r="BX495" t="s">
        <v>6267</v>
      </c>
      <c r="BY495" t="s">
        <v>2172</v>
      </c>
      <c r="BZ495" t="s">
        <v>6268</v>
      </c>
      <c r="CB495" s="27">
        <v>35489</v>
      </c>
      <c r="CC495">
        <v>235000</v>
      </c>
      <c r="CD495" t="s">
        <v>210</v>
      </c>
      <c r="CE495" t="s">
        <v>151</v>
      </c>
      <c r="CF495" t="s">
        <v>151</v>
      </c>
      <c r="CG495" t="s">
        <v>6269</v>
      </c>
      <c r="CH495" s="27">
        <v>34121</v>
      </c>
      <c r="CI495">
        <v>220000</v>
      </c>
      <c r="CJ495" t="s">
        <v>210</v>
      </c>
      <c r="CK495" t="s">
        <v>151</v>
      </c>
      <c r="CL495" t="s">
        <v>151</v>
      </c>
      <c r="CM495" t="s">
        <v>6270</v>
      </c>
      <c r="CZ495" t="s">
        <v>6271</v>
      </c>
      <c r="DA495" t="s">
        <v>154</v>
      </c>
      <c r="DB495" t="s">
        <v>299</v>
      </c>
      <c r="DE495">
        <v>1</v>
      </c>
      <c r="DF495">
        <v>1900</v>
      </c>
      <c r="DG495" t="s">
        <v>6272</v>
      </c>
      <c r="DH495">
        <v>7</v>
      </c>
      <c r="DI495" s="128" t="s">
        <v>156</v>
      </c>
      <c r="DJ49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5" s="130">
        <f>Table13[[#This Row],[JUST]]*Table13[[#This Row],[Storm Millage]]/1000</f>
        <v>0</v>
      </c>
      <c r="DL49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95" s="136">
        <f>Table13[[#This Row],[JUST]]*Table13[[#This Row],[Recreational Millage]]/1000</f>
        <v>7068.3485764339102</v>
      </c>
      <c r="DN495" s="137">
        <f>Table13[[#This Row],[Recreational Assessment]]+Table13[[#This Row],[Storm Assessment]]</f>
        <v>7068.3485764339102</v>
      </c>
      <c r="DO495" s="145" t="e">
        <f>Methodology!#REF!</f>
        <v>#REF!</v>
      </c>
      <c r="DP495" s="146" t="e">
        <f>(Table13[[#This Row],[JUST]]*Table13[[#This Row],[Ad Valorem Recreational Millage]])/1000</f>
        <v>#REF!</v>
      </c>
    </row>
    <row r="496" spans="1:120" x14ac:dyDescent="0.3">
      <c r="A496">
        <v>877</v>
      </c>
      <c r="B496">
        <v>1</v>
      </c>
      <c r="C496" s="165" t="s">
        <v>6083</v>
      </c>
      <c r="D496" t="s">
        <v>3890</v>
      </c>
      <c r="E496" t="s">
        <v>1037</v>
      </c>
      <c r="F496">
        <v>10004143</v>
      </c>
      <c r="G496" s="32" t="s">
        <v>181</v>
      </c>
      <c r="I496" t="s">
        <v>226</v>
      </c>
      <c r="J496">
        <v>1</v>
      </c>
      <c r="K496">
        <v>0</v>
      </c>
      <c r="L496">
        <v>0</v>
      </c>
      <c r="M496">
        <v>0.155</v>
      </c>
      <c r="N496" t="s">
        <v>135</v>
      </c>
      <c r="O496" t="s">
        <v>136</v>
      </c>
      <c r="R496" t="s">
        <v>227</v>
      </c>
      <c r="S496" t="s">
        <v>140</v>
      </c>
      <c r="T496">
        <v>100</v>
      </c>
      <c r="U496" t="s">
        <v>511</v>
      </c>
      <c r="W496" t="s">
        <v>6084</v>
      </c>
      <c r="X496" t="s">
        <v>6077</v>
      </c>
      <c r="Y496" t="s">
        <v>3475</v>
      </c>
      <c r="AA496" t="s">
        <v>145</v>
      </c>
      <c r="AB496" t="s">
        <v>146</v>
      </c>
      <c r="AC496" s="119">
        <v>864839</v>
      </c>
      <c r="AD496">
        <v>864839</v>
      </c>
      <c r="AE496">
        <v>864839</v>
      </c>
      <c r="AF496">
        <v>675500</v>
      </c>
      <c r="AG496">
        <v>185712</v>
      </c>
      <c r="AH496">
        <v>3627</v>
      </c>
      <c r="AI496">
        <v>0</v>
      </c>
      <c r="AJ496">
        <v>0</v>
      </c>
      <c r="AK496">
        <v>0</v>
      </c>
      <c r="AL496">
        <v>0</v>
      </c>
      <c r="AM496">
        <v>0</v>
      </c>
      <c r="AN496" s="32">
        <v>0</v>
      </c>
      <c r="AO496">
        <v>0</v>
      </c>
      <c r="AP496">
        <v>0</v>
      </c>
      <c r="AQ496">
        <v>0</v>
      </c>
      <c r="AR496">
        <v>0</v>
      </c>
      <c r="AS496">
        <v>1</v>
      </c>
      <c r="AT496">
        <v>1988</v>
      </c>
      <c r="AV496">
        <v>2844</v>
      </c>
      <c r="AW496">
        <v>1633</v>
      </c>
      <c r="AX496">
        <v>2</v>
      </c>
      <c r="AY496">
        <v>3</v>
      </c>
      <c r="AZ496">
        <v>2.5</v>
      </c>
      <c r="BS496" t="s">
        <v>6085</v>
      </c>
      <c r="BT496" t="s">
        <v>6086</v>
      </c>
      <c r="BV496" t="s">
        <v>6087</v>
      </c>
      <c r="BX496" t="s">
        <v>6088</v>
      </c>
      <c r="BY496" t="s">
        <v>444</v>
      </c>
      <c r="BZ496" t="s">
        <v>6089</v>
      </c>
      <c r="CB496" s="27">
        <v>34455</v>
      </c>
      <c r="CC496">
        <v>377500</v>
      </c>
      <c r="CD496" t="s">
        <v>210</v>
      </c>
      <c r="CE496" t="s">
        <v>151</v>
      </c>
      <c r="CF496" t="s">
        <v>151</v>
      </c>
      <c r="CG496" t="s">
        <v>6090</v>
      </c>
      <c r="CH496" s="27">
        <v>33147</v>
      </c>
      <c r="CI496">
        <v>340000</v>
      </c>
      <c r="CJ496" t="s">
        <v>210</v>
      </c>
      <c r="CK496" t="s">
        <v>151</v>
      </c>
      <c r="CL496" t="s">
        <v>151</v>
      </c>
      <c r="CM496" t="s">
        <v>6091</v>
      </c>
      <c r="CZ496" t="s">
        <v>6092</v>
      </c>
      <c r="DA496" t="s">
        <v>154</v>
      </c>
      <c r="DB496" t="s">
        <v>299</v>
      </c>
      <c r="DE496">
        <v>1</v>
      </c>
      <c r="DF496">
        <v>1900</v>
      </c>
      <c r="DG496" t="s">
        <v>6093</v>
      </c>
      <c r="DH496">
        <v>7</v>
      </c>
      <c r="DI496" s="128" t="s">
        <v>156</v>
      </c>
      <c r="DJ49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6" s="130">
        <f>Table13[[#This Row],[JUST]]*Table13[[#This Row],[Storm Millage]]/1000</f>
        <v>0</v>
      </c>
      <c r="DL49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96" s="136">
        <f>Table13[[#This Row],[JUST]]*Table13[[#This Row],[Recreational Millage]]/1000</f>
        <v>7093.5291412136276</v>
      </c>
      <c r="DN496" s="137">
        <f>Table13[[#This Row],[Recreational Assessment]]+Table13[[#This Row],[Storm Assessment]]</f>
        <v>7093.5291412136276</v>
      </c>
      <c r="DO496" s="145" t="e">
        <f>Methodology!#REF!</f>
        <v>#REF!</v>
      </c>
      <c r="DP496" s="146" t="e">
        <f>(Table13[[#This Row],[JUST]]*Table13[[#This Row],[Ad Valorem Recreational Millage]])/1000</f>
        <v>#REF!</v>
      </c>
    </row>
    <row r="497" spans="1:120" x14ac:dyDescent="0.3">
      <c r="A497">
        <v>693</v>
      </c>
      <c r="B497">
        <v>1</v>
      </c>
      <c r="C497" s="165" t="s">
        <v>6205</v>
      </c>
      <c r="D497" t="s">
        <v>131</v>
      </c>
      <c r="E497" t="s">
        <v>992</v>
      </c>
      <c r="F497">
        <v>10004155</v>
      </c>
      <c r="G497" s="32" t="s">
        <v>181</v>
      </c>
      <c r="I497" t="s">
        <v>226</v>
      </c>
      <c r="J497">
        <v>1</v>
      </c>
      <c r="K497">
        <v>0</v>
      </c>
      <c r="L497">
        <v>0</v>
      </c>
      <c r="M497">
        <v>0.23200000000000001</v>
      </c>
      <c r="N497" t="s">
        <v>135</v>
      </c>
      <c r="O497" t="s">
        <v>136</v>
      </c>
      <c r="R497" t="s">
        <v>227</v>
      </c>
      <c r="S497" t="s">
        <v>140</v>
      </c>
      <c r="T497">
        <v>100</v>
      </c>
      <c r="U497" t="s">
        <v>511</v>
      </c>
      <c r="W497" t="s">
        <v>6206</v>
      </c>
      <c r="X497" t="s">
        <v>3460</v>
      </c>
      <c r="Y497" t="s">
        <v>162</v>
      </c>
      <c r="AA497" t="s">
        <v>145</v>
      </c>
      <c r="AB497" t="s">
        <v>146</v>
      </c>
      <c r="AC497" s="119">
        <v>866236</v>
      </c>
      <c r="AD497">
        <v>866236</v>
      </c>
      <c r="AE497">
        <v>866236</v>
      </c>
      <c r="AF497">
        <v>828000</v>
      </c>
      <c r="AG497">
        <v>38236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 s="32">
        <v>0</v>
      </c>
      <c r="AO497">
        <v>0</v>
      </c>
      <c r="AP497">
        <v>0</v>
      </c>
      <c r="AQ497">
        <v>0</v>
      </c>
      <c r="AR497">
        <v>0</v>
      </c>
      <c r="AS497">
        <v>1</v>
      </c>
      <c r="AT497">
        <v>1957</v>
      </c>
      <c r="AV497">
        <v>1439</v>
      </c>
      <c r="AW497">
        <v>962</v>
      </c>
      <c r="AX497">
        <v>1</v>
      </c>
      <c r="AY497">
        <v>2</v>
      </c>
      <c r="AZ497">
        <v>1</v>
      </c>
      <c r="BS497" t="s">
        <v>6096</v>
      </c>
      <c r="BV497" t="s">
        <v>6097</v>
      </c>
      <c r="BX497" t="s">
        <v>5891</v>
      </c>
      <c r="BY497" t="s">
        <v>873</v>
      </c>
      <c r="BZ497" t="s">
        <v>6098</v>
      </c>
      <c r="CZ497" t="s">
        <v>6207</v>
      </c>
      <c r="DA497" t="s">
        <v>154</v>
      </c>
      <c r="DB497" t="s">
        <v>299</v>
      </c>
      <c r="DE497">
        <v>1</v>
      </c>
      <c r="DF497">
        <v>1900</v>
      </c>
      <c r="DG497" t="s">
        <v>6208</v>
      </c>
      <c r="DH497">
        <v>7</v>
      </c>
      <c r="DI497" s="128" t="s">
        <v>156</v>
      </c>
      <c r="DJ49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7" s="130">
        <f>Table13[[#This Row],[JUST]]*Table13[[#This Row],[Storm Millage]]/1000</f>
        <v>0</v>
      </c>
      <c r="DL49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97" s="136">
        <f>Table13[[#This Row],[JUST]]*Table13[[#This Row],[Recreational Millage]]/1000</f>
        <v>7104.987528509153</v>
      </c>
      <c r="DN497" s="137">
        <f>Table13[[#This Row],[Recreational Assessment]]+Table13[[#This Row],[Storm Assessment]]</f>
        <v>7104.987528509153</v>
      </c>
      <c r="DO497" s="145" t="e">
        <f>Methodology!#REF!</f>
        <v>#REF!</v>
      </c>
      <c r="DP497" s="146" t="e">
        <f>(Table13[[#This Row],[JUST]]*Table13[[#This Row],[Ad Valorem Recreational Millage]])/1000</f>
        <v>#REF!</v>
      </c>
    </row>
    <row r="498" spans="1:120" x14ac:dyDescent="0.3">
      <c r="A498">
        <v>510</v>
      </c>
      <c r="B498">
        <v>1</v>
      </c>
      <c r="C498" s="165" t="s">
        <v>7250</v>
      </c>
      <c r="D498" t="s">
        <v>777</v>
      </c>
      <c r="E498" t="s">
        <v>1121</v>
      </c>
      <c r="F498">
        <v>10004883</v>
      </c>
      <c r="G498" s="32" t="s">
        <v>196</v>
      </c>
      <c r="H498" t="s">
        <v>299</v>
      </c>
      <c r="I498" t="s">
        <v>778</v>
      </c>
      <c r="J498">
        <v>0</v>
      </c>
      <c r="K498">
        <v>0</v>
      </c>
      <c r="L498">
        <v>0</v>
      </c>
      <c r="M498">
        <v>0.14036000000000001</v>
      </c>
      <c r="N498" t="s">
        <v>135</v>
      </c>
      <c r="O498" t="s">
        <v>136</v>
      </c>
      <c r="P498" t="s">
        <v>137</v>
      </c>
      <c r="Q498" t="s">
        <v>138</v>
      </c>
      <c r="S498" t="s">
        <v>140</v>
      </c>
      <c r="V498" t="s">
        <v>205</v>
      </c>
      <c r="W498" t="s">
        <v>7251</v>
      </c>
      <c r="X498" t="s">
        <v>7230</v>
      </c>
      <c r="Y498" t="s">
        <v>189</v>
      </c>
      <c r="Z498" t="s">
        <v>1123</v>
      </c>
      <c r="AA498" t="s">
        <v>145</v>
      </c>
      <c r="AB498" t="s">
        <v>146</v>
      </c>
      <c r="AC498" s="119">
        <v>868870</v>
      </c>
      <c r="AD498">
        <v>868870</v>
      </c>
      <c r="AE498">
        <v>868870</v>
      </c>
      <c r="AF498">
        <v>0</v>
      </c>
      <c r="AG498">
        <v>868870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 s="32">
        <v>0</v>
      </c>
      <c r="AO498">
        <v>0</v>
      </c>
      <c r="AP498">
        <v>0</v>
      </c>
      <c r="AQ498">
        <v>0</v>
      </c>
      <c r="AR498">
        <v>0</v>
      </c>
      <c r="AS498">
        <v>1</v>
      </c>
      <c r="AT498">
        <v>1982</v>
      </c>
      <c r="AV498">
        <v>1132</v>
      </c>
      <c r="AW498">
        <v>1132</v>
      </c>
      <c r="AX498">
        <v>2</v>
      </c>
      <c r="AY498">
        <v>2</v>
      </c>
      <c r="AZ498">
        <v>2</v>
      </c>
      <c r="BD498" t="s">
        <v>233</v>
      </c>
      <c r="BS498" t="s">
        <v>7252</v>
      </c>
      <c r="BV498" t="s">
        <v>7253</v>
      </c>
      <c r="BX498" t="s">
        <v>4143</v>
      </c>
      <c r="BY498" t="s">
        <v>873</v>
      </c>
      <c r="BZ498" t="s">
        <v>7254</v>
      </c>
      <c r="CB498" s="27">
        <v>43684</v>
      </c>
      <c r="CC498">
        <v>760000</v>
      </c>
      <c r="CD498" t="s">
        <v>210</v>
      </c>
      <c r="CE498" t="s">
        <v>1190</v>
      </c>
      <c r="CF498" t="s">
        <v>1190</v>
      </c>
      <c r="CG498" t="s">
        <v>7255</v>
      </c>
      <c r="CH498" s="27">
        <v>38275</v>
      </c>
      <c r="CI498">
        <v>805100</v>
      </c>
      <c r="CJ498" t="s">
        <v>210</v>
      </c>
      <c r="CK498" t="s">
        <v>151</v>
      </c>
      <c r="CL498" t="s">
        <v>151</v>
      </c>
      <c r="CM498" t="s">
        <v>7256</v>
      </c>
      <c r="CZ498" t="s">
        <v>7257</v>
      </c>
      <c r="DA498" t="s">
        <v>154</v>
      </c>
      <c r="DB498" t="s">
        <v>242</v>
      </c>
      <c r="DE498">
        <v>1</v>
      </c>
      <c r="DF498">
        <v>1983</v>
      </c>
      <c r="DG498" t="s">
        <v>7258</v>
      </c>
      <c r="DH498">
        <v>7</v>
      </c>
      <c r="DI498" s="128" t="s">
        <v>156</v>
      </c>
      <c r="DJ4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8" s="130">
        <f>Table13[[#This Row],[JUST]]*Table13[[#This Row],[Storm Millage]]/1000</f>
        <v>0</v>
      </c>
      <c r="DL4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98" s="136">
        <f>Table13[[#This Row],[JUST]]*Table13[[#This Row],[Recreational Millage]]/1000</f>
        <v>7126.5919609618495</v>
      </c>
      <c r="DN498" s="137">
        <f>Table13[[#This Row],[Recreational Assessment]]+Table13[[#This Row],[Storm Assessment]]</f>
        <v>7126.5919609618495</v>
      </c>
      <c r="DO498" s="145" t="e">
        <f>Methodology!#REF!</f>
        <v>#REF!</v>
      </c>
      <c r="DP498" s="146" t="e">
        <f>(Table13[[#This Row],[JUST]]*Table13[[#This Row],[Ad Valorem Recreational Millage]])/1000</f>
        <v>#REF!</v>
      </c>
    </row>
    <row r="499" spans="1:120" x14ac:dyDescent="0.3">
      <c r="A499">
        <v>149</v>
      </c>
      <c r="B499">
        <v>1</v>
      </c>
      <c r="C499" s="165" t="s">
        <v>7277</v>
      </c>
      <c r="D499" t="s">
        <v>777</v>
      </c>
      <c r="E499" t="s">
        <v>1442</v>
      </c>
      <c r="F499">
        <v>10004887</v>
      </c>
      <c r="G499" s="32" t="s">
        <v>196</v>
      </c>
      <c r="H499" t="s">
        <v>299</v>
      </c>
      <c r="I499" t="s">
        <v>778</v>
      </c>
      <c r="J499">
        <v>0</v>
      </c>
      <c r="K499">
        <v>0</v>
      </c>
      <c r="L499">
        <v>0</v>
      </c>
      <c r="M499">
        <v>0.14036000000000001</v>
      </c>
      <c r="N499" t="s">
        <v>135</v>
      </c>
      <c r="O499" t="s">
        <v>136</v>
      </c>
      <c r="P499" t="s">
        <v>137</v>
      </c>
      <c r="Q499" t="s">
        <v>138</v>
      </c>
      <c r="S499" t="s">
        <v>140</v>
      </c>
      <c r="V499" t="s">
        <v>205</v>
      </c>
      <c r="W499" t="s">
        <v>7278</v>
      </c>
      <c r="X499" t="s">
        <v>7230</v>
      </c>
      <c r="Y499" t="s">
        <v>189</v>
      </c>
      <c r="Z499" t="s">
        <v>7279</v>
      </c>
      <c r="AA499" t="s">
        <v>145</v>
      </c>
      <c r="AB499" t="s">
        <v>146</v>
      </c>
      <c r="AC499" s="119">
        <v>868870</v>
      </c>
      <c r="AD499">
        <v>868870</v>
      </c>
      <c r="AE499">
        <v>868870</v>
      </c>
      <c r="AF499">
        <v>0</v>
      </c>
      <c r="AG499">
        <v>868870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 s="32">
        <v>0</v>
      </c>
      <c r="AO499">
        <v>0</v>
      </c>
      <c r="AP499">
        <v>0</v>
      </c>
      <c r="AQ499">
        <v>0</v>
      </c>
      <c r="AR499">
        <v>0</v>
      </c>
      <c r="AS499">
        <v>1</v>
      </c>
      <c r="AT499">
        <v>1982</v>
      </c>
      <c r="AV499">
        <v>1132</v>
      </c>
      <c r="AW499">
        <v>1132</v>
      </c>
      <c r="AX499">
        <v>2</v>
      </c>
      <c r="AY499">
        <v>2</v>
      </c>
      <c r="AZ499">
        <v>2</v>
      </c>
      <c r="BD499" t="s">
        <v>233</v>
      </c>
      <c r="BS499" t="s">
        <v>7280</v>
      </c>
      <c r="BT499" t="s">
        <v>7281</v>
      </c>
      <c r="BV499" t="s">
        <v>7282</v>
      </c>
      <c r="BX499" t="s">
        <v>1619</v>
      </c>
      <c r="BY499" t="s">
        <v>149</v>
      </c>
      <c r="BZ499" t="s">
        <v>1620</v>
      </c>
      <c r="CB499" s="27">
        <v>43602</v>
      </c>
      <c r="CC499">
        <v>540000</v>
      </c>
      <c r="CD499" t="s">
        <v>210</v>
      </c>
      <c r="CE499" t="s">
        <v>178</v>
      </c>
      <c r="CF499" t="s">
        <v>178</v>
      </c>
      <c r="CG499" t="s">
        <v>7283</v>
      </c>
      <c r="CH499" s="27">
        <v>34243</v>
      </c>
      <c r="CI499">
        <v>297500</v>
      </c>
      <c r="CJ499" t="s">
        <v>210</v>
      </c>
      <c r="CK499" t="s">
        <v>151</v>
      </c>
      <c r="CL499" t="s">
        <v>151</v>
      </c>
      <c r="CM499" t="s">
        <v>7284</v>
      </c>
      <c r="CZ499" t="s">
        <v>7285</v>
      </c>
      <c r="DA499" t="s">
        <v>154</v>
      </c>
      <c r="DB499" t="s">
        <v>242</v>
      </c>
      <c r="DE499">
        <v>1</v>
      </c>
      <c r="DF499">
        <v>1983</v>
      </c>
      <c r="DG499" t="s">
        <v>7286</v>
      </c>
      <c r="DH499">
        <v>7</v>
      </c>
      <c r="DI499" s="128" t="s">
        <v>156</v>
      </c>
      <c r="DJ4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499" s="130">
        <f>Table13[[#This Row],[JUST]]*Table13[[#This Row],[Storm Millage]]/1000</f>
        <v>0</v>
      </c>
      <c r="DL4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499" s="136">
        <f>Table13[[#This Row],[JUST]]*Table13[[#This Row],[Recreational Millage]]/1000</f>
        <v>7126.5919609618495</v>
      </c>
      <c r="DN499" s="137">
        <f>Table13[[#This Row],[Recreational Assessment]]+Table13[[#This Row],[Storm Assessment]]</f>
        <v>7126.5919609618495</v>
      </c>
      <c r="DO499" s="145" t="e">
        <f>Methodology!#REF!</f>
        <v>#REF!</v>
      </c>
      <c r="DP499" s="146" t="e">
        <f>(Table13[[#This Row],[JUST]]*Table13[[#This Row],[Ad Valorem Recreational Millage]])/1000</f>
        <v>#REF!</v>
      </c>
    </row>
    <row r="500" spans="1:120" x14ac:dyDescent="0.3">
      <c r="A500">
        <v>567</v>
      </c>
      <c r="B500">
        <v>1</v>
      </c>
      <c r="C500" s="165" t="s">
        <v>8388</v>
      </c>
      <c r="D500" t="s">
        <v>216</v>
      </c>
      <c r="E500" t="s">
        <v>8389</v>
      </c>
      <c r="F500">
        <v>10004062</v>
      </c>
      <c r="G500" s="32" t="s">
        <v>196</v>
      </c>
      <c r="H500" t="s">
        <v>299</v>
      </c>
      <c r="I500" t="s">
        <v>226</v>
      </c>
      <c r="J500">
        <v>1</v>
      </c>
      <c r="K500">
        <v>0</v>
      </c>
      <c r="L500">
        <v>0</v>
      </c>
      <c r="M500">
        <v>8.7300000000000003E-2</v>
      </c>
      <c r="N500" t="s">
        <v>135</v>
      </c>
      <c r="O500" t="s">
        <v>136</v>
      </c>
      <c r="P500" t="s">
        <v>137</v>
      </c>
      <c r="Q500" t="s">
        <v>138</v>
      </c>
      <c r="S500" t="s">
        <v>140</v>
      </c>
      <c r="V500" t="s">
        <v>229</v>
      </c>
      <c r="W500" t="s">
        <v>8390</v>
      </c>
      <c r="X500" t="s">
        <v>8389</v>
      </c>
      <c r="Y500" t="s">
        <v>7841</v>
      </c>
      <c r="AA500" t="s">
        <v>145</v>
      </c>
      <c r="AB500" t="s">
        <v>146</v>
      </c>
      <c r="AC500" s="30">
        <v>1678793</v>
      </c>
      <c r="AD500">
        <v>1390369</v>
      </c>
      <c r="AE500">
        <v>1340369</v>
      </c>
      <c r="AF500">
        <v>0</v>
      </c>
      <c r="AG500">
        <v>1678793</v>
      </c>
      <c r="AH500">
        <v>0</v>
      </c>
      <c r="AI500">
        <v>14280</v>
      </c>
      <c r="AJ500">
        <v>0</v>
      </c>
      <c r="AK500">
        <v>0</v>
      </c>
      <c r="AL500">
        <v>0</v>
      </c>
      <c r="AM500">
        <v>0</v>
      </c>
      <c r="AN500">
        <v>50000</v>
      </c>
      <c r="AO500">
        <v>0</v>
      </c>
      <c r="AP500">
        <v>0</v>
      </c>
      <c r="AQ500">
        <v>0</v>
      </c>
      <c r="AR500">
        <v>0</v>
      </c>
      <c r="AS500">
        <v>1</v>
      </c>
      <c r="AT500">
        <v>1985</v>
      </c>
      <c r="AV500">
        <v>2115</v>
      </c>
      <c r="AW500">
        <v>2115</v>
      </c>
      <c r="AX500">
        <v>2</v>
      </c>
      <c r="AY500">
        <v>3</v>
      </c>
      <c r="AZ500">
        <v>3</v>
      </c>
      <c r="BC500" t="s">
        <v>233</v>
      </c>
      <c r="BS500" t="s">
        <v>8391</v>
      </c>
      <c r="BV500" t="s">
        <v>8392</v>
      </c>
      <c r="BX500" t="s">
        <v>145</v>
      </c>
      <c r="BY500" t="s">
        <v>149</v>
      </c>
      <c r="BZ500" t="s">
        <v>146</v>
      </c>
      <c r="CB500" s="27">
        <v>37364</v>
      </c>
      <c r="CC500">
        <v>1825000</v>
      </c>
      <c r="CD500" t="s">
        <v>210</v>
      </c>
      <c r="CE500" t="s">
        <v>151</v>
      </c>
      <c r="CF500" t="s">
        <v>383</v>
      </c>
      <c r="CG500" t="s">
        <v>8393</v>
      </c>
      <c r="CH500" s="27">
        <v>36584</v>
      </c>
      <c r="CI500">
        <v>1495000</v>
      </c>
      <c r="CJ500" t="s">
        <v>210</v>
      </c>
      <c r="CK500" t="s">
        <v>151</v>
      </c>
      <c r="CL500" t="s">
        <v>151</v>
      </c>
      <c r="CM500" t="s">
        <v>8394</v>
      </c>
      <c r="CN500" s="27">
        <v>35437</v>
      </c>
      <c r="CO500">
        <v>1025000</v>
      </c>
      <c r="CP500" t="s">
        <v>210</v>
      </c>
      <c r="CQ500" t="s">
        <v>151</v>
      </c>
      <c r="CR500" t="s">
        <v>151</v>
      </c>
      <c r="CS500" t="s">
        <v>8395</v>
      </c>
      <c r="CT500" s="27">
        <v>31199</v>
      </c>
      <c r="CU500">
        <v>499000</v>
      </c>
      <c r="CV500" t="s">
        <v>210</v>
      </c>
      <c r="CW500" t="s">
        <v>151</v>
      </c>
      <c r="CX500" t="s">
        <v>151</v>
      </c>
      <c r="CY500" t="s">
        <v>8396</v>
      </c>
      <c r="CZ500" t="s">
        <v>8397</v>
      </c>
      <c r="DA500" t="s">
        <v>154</v>
      </c>
      <c r="DB500" t="s">
        <v>242</v>
      </c>
      <c r="DE500">
        <v>1</v>
      </c>
      <c r="DF500">
        <v>1986</v>
      </c>
      <c r="DG500" t="s">
        <v>8398</v>
      </c>
      <c r="DH500">
        <v>7</v>
      </c>
      <c r="DI500" s="128" t="s">
        <v>156</v>
      </c>
      <c r="DJ5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0" s="130">
        <f>Table13[[#This Row],[JUST]]*Table13[[#This Row],[Storm Millage]]/1000</f>
        <v>0</v>
      </c>
      <c r="DL5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500" s="136">
        <f>Table13[[#This Row],[JUST]]*Table13[[#This Row],[Recreational Millage]]/1000</f>
        <v>7135.6384457658614</v>
      </c>
      <c r="DN500" s="137">
        <f>Table13[[#This Row],[Recreational Assessment]]+Table13[[#This Row],[Storm Assessment]]</f>
        <v>7135.6384457658614</v>
      </c>
      <c r="DO500" s="145" t="e">
        <f>Methodology!#REF!</f>
        <v>#REF!</v>
      </c>
      <c r="DP500" s="146" t="e">
        <f>(Table13[[#This Row],[JUST]]*Table13[[#This Row],[Ad Valorem Recreational Millage]])/1000</f>
        <v>#REF!</v>
      </c>
    </row>
    <row r="501" spans="1:120" x14ac:dyDescent="0.3">
      <c r="A501">
        <v>699</v>
      </c>
      <c r="B501">
        <v>1</v>
      </c>
      <c r="C501" s="165" t="s">
        <v>6283</v>
      </c>
      <c r="D501" t="s">
        <v>158</v>
      </c>
      <c r="E501" t="s">
        <v>390</v>
      </c>
      <c r="F501">
        <v>10004187</v>
      </c>
      <c r="G501" s="32" t="s">
        <v>181</v>
      </c>
      <c r="I501" t="s">
        <v>226</v>
      </c>
      <c r="J501">
        <v>1</v>
      </c>
      <c r="K501">
        <v>0</v>
      </c>
      <c r="L501">
        <v>0</v>
      </c>
      <c r="M501">
        <v>0.23200000000000001</v>
      </c>
      <c r="N501" t="s">
        <v>135</v>
      </c>
      <c r="O501" t="s">
        <v>136</v>
      </c>
      <c r="R501" t="s">
        <v>227</v>
      </c>
      <c r="S501" t="s">
        <v>140</v>
      </c>
      <c r="T501">
        <v>100</v>
      </c>
      <c r="U501" t="s">
        <v>511</v>
      </c>
      <c r="W501" t="s">
        <v>6284</v>
      </c>
      <c r="X501" t="s">
        <v>3684</v>
      </c>
      <c r="Y501" t="s">
        <v>162</v>
      </c>
      <c r="AA501" t="s">
        <v>145</v>
      </c>
      <c r="AB501" t="s">
        <v>146</v>
      </c>
      <c r="AC501" s="119">
        <v>874543</v>
      </c>
      <c r="AD501">
        <v>874543</v>
      </c>
      <c r="AE501">
        <v>874543</v>
      </c>
      <c r="AF501">
        <v>828000</v>
      </c>
      <c r="AG501">
        <v>44161</v>
      </c>
      <c r="AH501">
        <v>1869</v>
      </c>
      <c r="AI501">
        <v>513</v>
      </c>
      <c r="AJ501">
        <v>0</v>
      </c>
      <c r="AK501">
        <v>0</v>
      </c>
      <c r="AL501">
        <v>0</v>
      </c>
      <c r="AM501">
        <v>0</v>
      </c>
      <c r="AN501" s="32">
        <v>0</v>
      </c>
      <c r="AO501">
        <v>0</v>
      </c>
      <c r="AP501">
        <v>0</v>
      </c>
      <c r="AQ501">
        <v>0</v>
      </c>
      <c r="AR501">
        <v>0</v>
      </c>
      <c r="AS501">
        <v>1</v>
      </c>
      <c r="AT501">
        <v>1961</v>
      </c>
      <c r="AV501">
        <v>1765</v>
      </c>
      <c r="AW501">
        <v>1092</v>
      </c>
      <c r="AX501">
        <v>1</v>
      </c>
      <c r="AY501">
        <v>2</v>
      </c>
      <c r="AZ501">
        <v>2</v>
      </c>
      <c r="BS501" t="s">
        <v>6285</v>
      </c>
      <c r="BV501" t="s">
        <v>6286</v>
      </c>
      <c r="BX501" t="s">
        <v>4650</v>
      </c>
      <c r="BY501" t="s">
        <v>238</v>
      </c>
      <c r="BZ501" t="s">
        <v>4855</v>
      </c>
      <c r="CB501" s="27">
        <v>39157</v>
      </c>
      <c r="CC501">
        <v>1100000</v>
      </c>
      <c r="CD501" t="s">
        <v>210</v>
      </c>
      <c r="CE501" t="s">
        <v>151</v>
      </c>
      <c r="CF501" t="s">
        <v>151</v>
      </c>
      <c r="CG501" t="s">
        <v>6287</v>
      </c>
      <c r="CH501" s="27">
        <v>33178</v>
      </c>
      <c r="CI501">
        <v>262400</v>
      </c>
      <c r="CJ501" t="s">
        <v>210</v>
      </c>
      <c r="CK501" t="s">
        <v>151</v>
      </c>
      <c r="CL501" t="s">
        <v>151</v>
      </c>
      <c r="CM501" t="s">
        <v>6288</v>
      </c>
      <c r="CN501" s="27">
        <v>32629</v>
      </c>
      <c r="CO501">
        <v>215000</v>
      </c>
      <c r="CP501" t="s">
        <v>210</v>
      </c>
      <c r="CQ501" t="s">
        <v>151</v>
      </c>
      <c r="CR501" t="s">
        <v>151</v>
      </c>
      <c r="CS501" t="s">
        <v>6289</v>
      </c>
      <c r="CZ501" t="s">
        <v>6290</v>
      </c>
      <c r="DA501" t="s">
        <v>154</v>
      </c>
      <c r="DB501" t="s">
        <v>299</v>
      </c>
      <c r="DE501">
        <v>1</v>
      </c>
      <c r="DF501">
        <v>1900</v>
      </c>
      <c r="DG501" t="s">
        <v>6291</v>
      </c>
      <c r="DH501">
        <v>7</v>
      </c>
      <c r="DI501" s="128" t="s">
        <v>156</v>
      </c>
      <c r="DJ5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1" s="130">
        <f>Table13[[#This Row],[JUST]]*Table13[[#This Row],[Storm Millage]]/1000</f>
        <v>0</v>
      </c>
      <c r="DL5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01" s="136">
        <f>Table13[[#This Row],[JUST]]*Table13[[#This Row],[Recreational Millage]]/1000</f>
        <v>7173.122691904955</v>
      </c>
      <c r="DN501" s="137">
        <f>Table13[[#This Row],[Recreational Assessment]]+Table13[[#This Row],[Storm Assessment]]</f>
        <v>7173.122691904955</v>
      </c>
      <c r="DO501" s="145" t="e">
        <f>Methodology!#REF!</f>
        <v>#REF!</v>
      </c>
      <c r="DP501" s="146" t="e">
        <f>(Table13[[#This Row],[JUST]]*Table13[[#This Row],[Ad Valorem Recreational Millage]])/1000</f>
        <v>#REF!</v>
      </c>
    </row>
    <row r="502" spans="1:120" x14ac:dyDescent="0.3">
      <c r="A502">
        <v>916</v>
      </c>
      <c r="B502">
        <v>1</v>
      </c>
      <c r="C502" s="165" t="s">
        <v>9829</v>
      </c>
      <c r="D502" t="s">
        <v>3484</v>
      </c>
      <c r="E502" t="s">
        <v>3259</v>
      </c>
      <c r="F502">
        <v>10004688</v>
      </c>
      <c r="G502" s="32" t="s">
        <v>181</v>
      </c>
      <c r="I502" t="s">
        <v>401</v>
      </c>
      <c r="J502">
        <v>1</v>
      </c>
      <c r="K502">
        <v>0</v>
      </c>
      <c r="L502">
        <v>0</v>
      </c>
      <c r="M502">
        <v>0.185</v>
      </c>
      <c r="N502" t="s">
        <v>135</v>
      </c>
      <c r="O502" t="s">
        <v>136</v>
      </c>
      <c r="R502" t="s">
        <v>3594</v>
      </c>
      <c r="S502" t="s">
        <v>140</v>
      </c>
      <c r="T502">
        <v>100</v>
      </c>
      <c r="U502" t="s">
        <v>511</v>
      </c>
      <c r="W502" t="s">
        <v>9830</v>
      </c>
      <c r="X502" t="s">
        <v>3261</v>
      </c>
      <c r="Y502" t="s">
        <v>7829</v>
      </c>
      <c r="AA502" t="s">
        <v>145</v>
      </c>
      <c r="AB502" t="s">
        <v>146</v>
      </c>
      <c r="AC502" s="119">
        <v>875323</v>
      </c>
      <c r="AD502">
        <v>875323</v>
      </c>
      <c r="AE502">
        <v>875323</v>
      </c>
      <c r="AF502">
        <v>645240</v>
      </c>
      <c r="AG502">
        <v>226756</v>
      </c>
      <c r="AH502">
        <v>0</v>
      </c>
      <c r="AI502">
        <v>3327</v>
      </c>
      <c r="AJ502">
        <v>0</v>
      </c>
      <c r="AK502">
        <v>0</v>
      </c>
      <c r="AL502">
        <v>0</v>
      </c>
      <c r="AM502">
        <v>0</v>
      </c>
      <c r="AN502" s="32">
        <v>0</v>
      </c>
      <c r="AO502">
        <v>0</v>
      </c>
      <c r="AP502">
        <v>0</v>
      </c>
      <c r="AQ502">
        <v>0</v>
      </c>
      <c r="AR502">
        <v>0</v>
      </c>
      <c r="AS502">
        <v>1</v>
      </c>
      <c r="AT502">
        <v>1980</v>
      </c>
      <c r="AV502">
        <v>3805</v>
      </c>
      <c r="AW502">
        <v>2042</v>
      </c>
      <c r="AX502">
        <v>1.5</v>
      </c>
      <c r="AY502">
        <v>2</v>
      </c>
      <c r="AZ502">
        <v>2</v>
      </c>
      <c r="BB502" t="s">
        <v>233</v>
      </c>
      <c r="BS502" t="s">
        <v>9831</v>
      </c>
      <c r="BT502" t="s">
        <v>9832</v>
      </c>
      <c r="BV502" t="s">
        <v>9833</v>
      </c>
      <c r="BX502" t="s">
        <v>145</v>
      </c>
      <c r="BY502" t="s">
        <v>149</v>
      </c>
      <c r="BZ502" t="s">
        <v>146</v>
      </c>
      <c r="CB502" s="27">
        <v>40318</v>
      </c>
      <c r="CC502">
        <v>412500</v>
      </c>
      <c r="CD502" t="s">
        <v>210</v>
      </c>
      <c r="CE502" t="s">
        <v>178</v>
      </c>
      <c r="CF502" t="s">
        <v>178</v>
      </c>
      <c r="CG502" t="s">
        <v>9834</v>
      </c>
      <c r="CH502" s="27">
        <v>32874</v>
      </c>
      <c r="CI502">
        <v>365000</v>
      </c>
      <c r="CJ502" t="s">
        <v>210</v>
      </c>
      <c r="CK502" t="s">
        <v>151</v>
      </c>
      <c r="CL502" t="s">
        <v>151</v>
      </c>
      <c r="CM502" t="s">
        <v>9835</v>
      </c>
      <c r="CZ502" t="s">
        <v>9836</v>
      </c>
      <c r="DA502" t="s">
        <v>154</v>
      </c>
      <c r="DB502" t="s">
        <v>299</v>
      </c>
      <c r="DE502">
        <v>1</v>
      </c>
      <c r="DF502">
        <v>1979</v>
      </c>
      <c r="DG502" t="s">
        <v>9837</v>
      </c>
      <c r="DH502">
        <v>7</v>
      </c>
      <c r="DI502" s="128" t="s">
        <v>156</v>
      </c>
      <c r="DJ5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2" s="130">
        <f>Table13[[#This Row],[JUST]]*Table13[[#This Row],[Storm Millage]]/1000</f>
        <v>0</v>
      </c>
      <c r="DL5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02" s="136">
        <f>Table13[[#This Row],[JUST]]*Table13[[#This Row],[Recreational Millage]]/1000</f>
        <v>7179.5203598294438</v>
      </c>
      <c r="DN502" s="137">
        <f>Table13[[#This Row],[Recreational Assessment]]+Table13[[#This Row],[Storm Assessment]]</f>
        <v>7179.5203598294438</v>
      </c>
      <c r="DO502" s="145" t="e">
        <f>Methodology!#REF!</f>
        <v>#REF!</v>
      </c>
      <c r="DP502" s="146" t="e">
        <f>(Table13[[#This Row],[JUST]]*Table13[[#This Row],[Ad Valorem Recreational Millage]])/1000</f>
        <v>#REF!</v>
      </c>
    </row>
    <row r="503" spans="1:120" x14ac:dyDescent="0.3">
      <c r="A503">
        <v>560</v>
      </c>
      <c r="B503">
        <v>1</v>
      </c>
      <c r="C503" s="165" t="s">
        <v>7524</v>
      </c>
      <c r="D503" t="s">
        <v>3484</v>
      </c>
      <c r="E503" t="s">
        <v>3818</v>
      </c>
      <c r="F503">
        <v>10004847</v>
      </c>
      <c r="G503" s="32" t="s">
        <v>196</v>
      </c>
      <c r="H503" t="s">
        <v>299</v>
      </c>
      <c r="I503" t="s">
        <v>778</v>
      </c>
      <c r="J503">
        <v>0</v>
      </c>
      <c r="K503">
        <v>0</v>
      </c>
      <c r="L503">
        <v>0</v>
      </c>
      <c r="M503">
        <v>4.224E-2</v>
      </c>
      <c r="N503" t="s">
        <v>135</v>
      </c>
      <c r="O503" t="s">
        <v>136</v>
      </c>
      <c r="S503" t="s">
        <v>140</v>
      </c>
      <c r="T503">
        <v>421</v>
      </c>
      <c r="U503" t="s">
        <v>3911</v>
      </c>
      <c r="V503" t="s">
        <v>205</v>
      </c>
      <c r="W503" t="s">
        <v>7525</v>
      </c>
      <c r="X503" t="s">
        <v>7475</v>
      </c>
      <c r="Y503" t="s">
        <v>189</v>
      </c>
      <c r="Z503" t="s">
        <v>7526</v>
      </c>
      <c r="AA503" t="s">
        <v>145</v>
      </c>
      <c r="AB503" t="s">
        <v>146</v>
      </c>
      <c r="AC503" s="119">
        <v>875330</v>
      </c>
      <c r="AD503">
        <v>875330</v>
      </c>
      <c r="AE503">
        <v>875330</v>
      </c>
      <c r="AF503">
        <v>0</v>
      </c>
      <c r="AG503">
        <v>875330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 s="32">
        <v>0</v>
      </c>
      <c r="AO503">
        <v>0</v>
      </c>
      <c r="AP503">
        <v>0</v>
      </c>
      <c r="AQ503">
        <v>0</v>
      </c>
      <c r="AR503">
        <v>0</v>
      </c>
      <c r="AS503">
        <v>1</v>
      </c>
      <c r="AT503">
        <v>1979</v>
      </c>
      <c r="AV503">
        <v>1285</v>
      </c>
      <c r="AW503">
        <v>1285</v>
      </c>
      <c r="AX503">
        <v>1</v>
      </c>
      <c r="AY503">
        <v>2</v>
      </c>
      <c r="AZ503">
        <v>2</v>
      </c>
      <c r="BC503" t="s">
        <v>233</v>
      </c>
      <c r="BD503" t="s">
        <v>233</v>
      </c>
      <c r="BS503" t="s">
        <v>7527</v>
      </c>
      <c r="BV503" t="s">
        <v>7528</v>
      </c>
      <c r="BX503" t="s">
        <v>7529</v>
      </c>
      <c r="BY503" t="s">
        <v>430</v>
      </c>
      <c r="BZ503" t="s">
        <v>7530</v>
      </c>
      <c r="CB503" s="27">
        <v>41943</v>
      </c>
      <c r="CC503">
        <v>850000</v>
      </c>
      <c r="CD503" t="s">
        <v>210</v>
      </c>
      <c r="CE503" t="s">
        <v>181</v>
      </c>
      <c r="CF503" t="s">
        <v>181</v>
      </c>
      <c r="CG503" t="s">
        <v>7531</v>
      </c>
      <c r="CH503" s="27">
        <v>38065</v>
      </c>
      <c r="CI503">
        <v>980000</v>
      </c>
      <c r="CJ503" t="s">
        <v>210</v>
      </c>
      <c r="CK503" t="s">
        <v>151</v>
      </c>
      <c r="CL503" t="s">
        <v>151</v>
      </c>
      <c r="CM503" t="s">
        <v>7532</v>
      </c>
      <c r="CN503" s="27">
        <v>35870</v>
      </c>
      <c r="CO503">
        <v>445000</v>
      </c>
      <c r="CP503" t="s">
        <v>210</v>
      </c>
      <c r="CQ503" t="s">
        <v>151</v>
      </c>
      <c r="CR503" t="s">
        <v>181</v>
      </c>
      <c r="CS503" t="s">
        <v>7533</v>
      </c>
      <c r="CT503" s="27">
        <v>29221</v>
      </c>
      <c r="CU503">
        <v>160000</v>
      </c>
      <c r="CV503" t="s">
        <v>210</v>
      </c>
      <c r="CW503" t="s">
        <v>151</v>
      </c>
      <c r="CX503" t="s">
        <v>151</v>
      </c>
      <c r="CY503" t="s">
        <v>7534</v>
      </c>
      <c r="CZ503" t="s">
        <v>7535</v>
      </c>
      <c r="DA503" t="s">
        <v>154</v>
      </c>
      <c r="DB503" t="s">
        <v>242</v>
      </c>
      <c r="DE503">
        <v>1</v>
      </c>
      <c r="DF503">
        <v>1979</v>
      </c>
      <c r="DG503" t="s">
        <v>7536</v>
      </c>
      <c r="DH503">
        <v>7</v>
      </c>
      <c r="DI503" s="128" t="s">
        <v>156</v>
      </c>
      <c r="DJ5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3" s="130">
        <f>Table13[[#This Row],[JUST]]*Table13[[#This Row],[Storm Millage]]/1000</f>
        <v>0</v>
      </c>
      <c r="DL5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03" s="136">
        <f>Table13[[#This Row],[JUST]]*Table13[[#This Row],[Recreational Millage]]/1000</f>
        <v>7179.5777747979964</v>
      </c>
      <c r="DN503" s="137">
        <f>Table13[[#This Row],[Recreational Assessment]]+Table13[[#This Row],[Storm Assessment]]</f>
        <v>7179.5777747979964</v>
      </c>
      <c r="DO503" s="145" t="e">
        <f>Methodology!#REF!</f>
        <v>#REF!</v>
      </c>
      <c r="DP503" s="146" t="e">
        <f>(Table13[[#This Row],[JUST]]*Table13[[#This Row],[Ad Valorem Recreational Millage]])/1000</f>
        <v>#REF!</v>
      </c>
    </row>
    <row r="504" spans="1:120" x14ac:dyDescent="0.3">
      <c r="A504">
        <v>1069</v>
      </c>
      <c r="B504">
        <v>1</v>
      </c>
      <c r="C504" s="165" t="s">
        <v>12177</v>
      </c>
      <c r="D504" t="s">
        <v>540</v>
      </c>
      <c r="E504" t="s">
        <v>992</v>
      </c>
      <c r="F504">
        <v>10003937</v>
      </c>
      <c r="G504" s="32" t="s">
        <v>181</v>
      </c>
      <c r="I504" t="s">
        <v>401</v>
      </c>
      <c r="J504">
        <v>1</v>
      </c>
      <c r="K504">
        <v>0</v>
      </c>
      <c r="L504">
        <v>0</v>
      </c>
      <c r="M504">
        <v>0.61</v>
      </c>
      <c r="N504" t="s">
        <v>135</v>
      </c>
      <c r="O504" t="s">
        <v>136</v>
      </c>
      <c r="R504" t="s">
        <v>286</v>
      </c>
      <c r="S504" t="s">
        <v>140</v>
      </c>
      <c r="T504">
        <v>121</v>
      </c>
      <c r="U504" t="s">
        <v>3670</v>
      </c>
      <c r="V504" t="s">
        <v>205</v>
      </c>
      <c r="W504" t="s">
        <v>12178</v>
      </c>
      <c r="X504" t="s">
        <v>12179</v>
      </c>
      <c r="Y504" t="s">
        <v>232</v>
      </c>
      <c r="AA504" t="s">
        <v>145</v>
      </c>
      <c r="AB504" t="s">
        <v>146</v>
      </c>
      <c r="AC504" s="30">
        <v>1689232</v>
      </c>
      <c r="AD504">
        <v>1485969</v>
      </c>
      <c r="AE504">
        <v>1435969</v>
      </c>
      <c r="AF504">
        <v>1590000</v>
      </c>
      <c r="AG504">
        <v>92427</v>
      </c>
      <c r="AH504">
        <v>0</v>
      </c>
      <c r="AI504">
        <v>6805</v>
      </c>
      <c r="AJ504">
        <v>0</v>
      </c>
      <c r="AK504">
        <v>0</v>
      </c>
      <c r="AL504">
        <v>0</v>
      </c>
      <c r="AM504">
        <v>0</v>
      </c>
      <c r="AN504">
        <v>50000</v>
      </c>
      <c r="AO504">
        <v>0</v>
      </c>
      <c r="AP504">
        <v>0</v>
      </c>
      <c r="AQ504">
        <v>0</v>
      </c>
      <c r="AR504">
        <v>0</v>
      </c>
      <c r="AS504">
        <v>1</v>
      </c>
      <c r="AT504">
        <v>1961</v>
      </c>
      <c r="AV504">
        <v>3713</v>
      </c>
      <c r="AW504">
        <v>1774</v>
      </c>
      <c r="AX504">
        <v>1</v>
      </c>
      <c r="AY504">
        <v>3</v>
      </c>
      <c r="AZ504">
        <v>3</v>
      </c>
      <c r="BA504" t="s">
        <v>233</v>
      </c>
      <c r="BE504" t="s">
        <v>233</v>
      </c>
      <c r="BS504" t="s">
        <v>12180</v>
      </c>
      <c r="BT504" t="s">
        <v>12181</v>
      </c>
      <c r="BV504" t="s">
        <v>12182</v>
      </c>
      <c r="BX504" t="s">
        <v>145</v>
      </c>
      <c r="BY504" t="s">
        <v>149</v>
      </c>
      <c r="BZ504" t="s">
        <v>146</v>
      </c>
      <c r="CB504" s="27">
        <v>33482</v>
      </c>
      <c r="CC504">
        <v>700000</v>
      </c>
      <c r="CD504" t="s">
        <v>210</v>
      </c>
      <c r="CE504" t="s">
        <v>151</v>
      </c>
      <c r="CF504" t="s">
        <v>151</v>
      </c>
      <c r="CG504" t="s">
        <v>12183</v>
      </c>
      <c r="CZ504" t="s">
        <v>12184</v>
      </c>
      <c r="DA504" t="s">
        <v>154</v>
      </c>
      <c r="DB504" t="s">
        <v>299</v>
      </c>
      <c r="DE504">
        <v>1</v>
      </c>
      <c r="DF504">
        <v>1900</v>
      </c>
      <c r="DG504" t="s">
        <v>12185</v>
      </c>
      <c r="DH504">
        <v>7</v>
      </c>
      <c r="DI504" s="128" t="s">
        <v>156</v>
      </c>
      <c r="DJ5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4" s="130">
        <f>Table13[[#This Row],[JUST]]*Table13[[#This Row],[Storm Millage]]/1000</f>
        <v>0</v>
      </c>
      <c r="DL5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504" s="136">
        <f>Table13[[#This Row],[JUST]]*Table13[[#This Row],[Recreational Millage]]/1000</f>
        <v>7180.0089725284524</v>
      </c>
      <c r="DN504" s="137">
        <f>Table13[[#This Row],[Recreational Assessment]]+Table13[[#This Row],[Storm Assessment]]</f>
        <v>7180.0089725284524</v>
      </c>
      <c r="DO504" s="145" t="e">
        <f>Methodology!#REF!</f>
        <v>#REF!</v>
      </c>
      <c r="DP504" s="146" t="e">
        <f>(Table13[[#This Row],[JUST]]*Table13[[#This Row],[Ad Valorem Recreational Millage]])/1000</f>
        <v>#REF!</v>
      </c>
    </row>
    <row r="505" spans="1:120" x14ac:dyDescent="0.3">
      <c r="A505">
        <v>879</v>
      </c>
      <c r="B505">
        <v>1</v>
      </c>
      <c r="C505" s="165" t="s">
        <v>6193</v>
      </c>
      <c r="D505" t="s">
        <v>158</v>
      </c>
      <c r="E505" t="s">
        <v>365</v>
      </c>
      <c r="F505">
        <v>10004188</v>
      </c>
      <c r="G505" s="32" t="s">
        <v>181</v>
      </c>
      <c r="I505" t="s">
        <v>226</v>
      </c>
      <c r="J505">
        <v>1</v>
      </c>
      <c r="K505">
        <v>0</v>
      </c>
      <c r="L505">
        <v>0</v>
      </c>
      <c r="M505">
        <v>0.155</v>
      </c>
      <c r="N505" t="s">
        <v>135</v>
      </c>
      <c r="O505" t="s">
        <v>136</v>
      </c>
      <c r="R505" t="s">
        <v>227</v>
      </c>
      <c r="S505" t="s">
        <v>140</v>
      </c>
      <c r="T505">
        <v>100</v>
      </c>
      <c r="U505" t="s">
        <v>511</v>
      </c>
      <c r="W505" t="s">
        <v>6194</v>
      </c>
      <c r="X505" t="s">
        <v>6182</v>
      </c>
      <c r="Y505" t="s">
        <v>162</v>
      </c>
      <c r="AA505" t="s">
        <v>145</v>
      </c>
      <c r="AB505" t="s">
        <v>146</v>
      </c>
      <c r="AC505" s="119">
        <v>882155</v>
      </c>
      <c r="AD505">
        <v>882155</v>
      </c>
      <c r="AE505">
        <v>882155</v>
      </c>
      <c r="AF505">
        <v>810635</v>
      </c>
      <c r="AG505">
        <v>70956</v>
      </c>
      <c r="AH505">
        <v>564</v>
      </c>
      <c r="AI505">
        <v>0</v>
      </c>
      <c r="AJ505">
        <v>0</v>
      </c>
      <c r="AK505">
        <v>0</v>
      </c>
      <c r="AL505">
        <v>0</v>
      </c>
      <c r="AM505">
        <v>0</v>
      </c>
      <c r="AN505" s="32">
        <v>0</v>
      </c>
      <c r="AO505">
        <v>0</v>
      </c>
      <c r="AP505">
        <v>0</v>
      </c>
      <c r="AQ505">
        <v>0</v>
      </c>
      <c r="AR505">
        <v>0</v>
      </c>
      <c r="AS505">
        <v>1</v>
      </c>
      <c r="AT505">
        <v>1976</v>
      </c>
      <c r="AV505">
        <v>1706</v>
      </c>
      <c r="AW505">
        <v>1286</v>
      </c>
      <c r="AX505">
        <v>1</v>
      </c>
      <c r="AY505">
        <v>3</v>
      </c>
      <c r="AZ505">
        <v>2</v>
      </c>
      <c r="BS505" t="s">
        <v>1239</v>
      </c>
      <c r="BV505" t="s">
        <v>1240</v>
      </c>
      <c r="BW505" t="s">
        <v>1241</v>
      </c>
      <c r="BX505" t="s">
        <v>1242</v>
      </c>
      <c r="BY505" t="s">
        <v>278</v>
      </c>
      <c r="BZ505" t="s">
        <v>1243</v>
      </c>
      <c r="CB505" s="27">
        <v>35339</v>
      </c>
      <c r="CC505">
        <v>255000</v>
      </c>
      <c r="CD505" t="s">
        <v>210</v>
      </c>
      <c r="CE505" t="s">
        <v>151</v>
      </c>
      <c r="CF505" t="s">
        <v>151</v>
      </c>
      <c r="CG505" t="s">
        <v>6195</v>
      </c>
      <c r="CH505" s="27">
        <v>34547</v>
      </c>
      <c r="CI505">
        <v>233000</v>
      </c>
      <c r="CJ505" t="s">
        <v>210</v>
      </c>
      <c r="CK505" t="s">
        <v>151</v>
      </c>
      <c r="CL505" t="s">
        <v>151</v>
      </c>
      <c r="CM505" t="s">
        <v>6196</v>
      </c>
      <c r="CZ505" t="s">
        <v>6197</v>
      </c>
      <c r="DA505" t="s">
        <v>154</v>
      </c>
      <c r="DB505" t="s">
        <v>299</v>
      </c>
      <c r="DE505">
        <v>1</v>
      </c>
      <c r="DF505">
        <v>1900</v>
      </c>
      <c r="DG505" t="s">
        <v>6198</v>
      </c>
      <c r="DH505">
        <v>7</v>
      </c>
      <c r="DI505" s="128" t="s">
        <v>156</v>
      </c>
      <c r="DJ5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5" s="130">
        <f>Table13[[#This Row],[JUST]]*Table13[[#This Row],[Storm Millage]]/1000</f>
        <v>0</v>
      </c>
      <c r="DL5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05" s="136">
        <f>Table13[[#This Row],[JUST]]*Table13[[#This Row],[Recreational Millage]]/1000</f>
        <v>7235.5573691372701</v>
      </c>
      <c r="DN505" s="137">
        <f>Table13[[#This Row],[Recreational Assessment]]+Table13[[#This Row],[Storm Assessment]]</f>
        <v>7235.5573691372701</v>
      </c>
      <c r="DO505" s="145" t="e">
        <f>Methodology!#REF!</f>
        <v>#REF!</v>
      </c>
      <c r="DP505" s="146" t="e">
        <f>(Table13[[#This Row],[JUST]]*Table13[[#This Row],[Ad Valorem Recreational Millage]])/1000</f>
        <v>#REF!</v>
      </c>
    </row>
    <row r="506" spans="1:120" x14ac:dyDescent="0.3">
      <c r="A506">
        <v>1132</v>
      </c>
      <c r="B506">
        <v>1</v>
      </c>
      <c r="C506" s="165" t="s">
        <v>10247</v>
      </c>
      <c r="D506" t="s">
        <v>158</v>
      </c>
      <c r="E506" t="s">
        <v>10248</v>
      </c>
      <c r="F506">
        <v>10493379</v>
      </c>
      <c r="G506" s="32" t="s">
        <v>553</v>
      </c>
      <c r="I506" t="s">
        <v>226</v>
      </c>
      <c r="J506">
        <v>1</v>
      </c>
      <c r="K506">
        <v>0</v>
      </c>
      <c r="L506">
        <v>0</v>
      </c>
      <c r="M506">
        <v>1.0980000000000001</v>
      </c>
      <c r="N506" t="s">
        <v>135</v>
      </c>
      <c r="O506" t="s">
        <v>136</v>
      </c>
      <c r="P506" t="s">
        <v>137</v>
      </c>
      <c r="Q506" t="s">
        <v>138</v>
      </c>
      <c r="R506" t="s">
        <v>3669</v>
      </c>
      <c r="S506" t="s">
        <v>140</v>
      </c>
      <c r="T506">
        <v>0</v>
      </c>
      <c r="U506" t="s">
        <v>554</v>
      </c>
      <c r="V506" t="s">
        <v>205</v>
      </c>
      <c r="W506" t="s">
        <v>10249</v>
      </c>
      <c r="X506" t="s">
        <v>10250</v>
      </c>
      <c r="Y506" t="s">
        <v>10244</v>
      </c>
      <c r="AA506" t="s">
        <v>145</v>
      </c>
      <c r="AB506" t="s">
        <v>146</v>
      </c>
      <c r="AC506" s="119">
        <v>884147</v>
      </c>
      <c r="AD506">
        <v>814955</v>
      </c>
      <c r="AE506">
        <v>814955</v>
      </c>
      <c r="AF506">
        <v>884147</v>
      </c>
      <c r="AG506">
        <v>0</v>
      </c>
      <c r="AH506">
        <v>20147</v>
      </c>
      <c r="AI506">
        <v>0</v>
      </c>
      <c r="AJ506">
        <v>0</v>
      </c>
      <c r="AK506">
        <v>0</v>
      </c>
      <c r="AL506">
        <v>0</v>
      </c>
      <c r="AM506">
        <v>0</v>
      </c>
      <c r="AN506" s="32">
        <v>0</v>
      </c>
      <c r="AO506">
        <v>0</v>
      </c>
      <c r="AP506">
        <v>0</v>
      </c>
      <c r="AQ506">
        <v>0</v>
      </c>
      <c r="AR506">
        <v>0</v>
      </c>
      <c r="BS506" t="s">
        <v>665</v>
      </c>
      <c r="BV506" t="s">
        <v>666</v>
      </c>
      <c r="BX506" t="s">
        <v>667</v>
      </c>
      <c r="BY506" t="s">
        <v>331</v>
      </c>
      <c r="BZ506" t="s">
        <v>668</v>
      </c>
      <c r="CB506" s="27">
        <v>39475</v>
      </c>
      <c r="CC506">
        <v>3100000</v>
      </c>
      <c r="CD506" t="s">
        <v>210</v>
      </c>
      <c r="CE506" t="s">
        <v>208</v>
      </c>
      <c r="CF506" t="s">
        <v>196</v>
      </c>
      <c r="CG506" t="s">
        <v>9036</v>
      </c>
      <c r="CH506" s="27">
        <v>36843</v>
      </c>
      <c r="CI506">
        <v>3696000</v>
      </c>
      <c r="CJ506" t="s">
        <v>210</v>
      </c>
      <c r="CK506" t="s">
        <v>208</v>
      </c>
      <c r="CL506" t="s">
        <v>208</v>
      </c>
      <c r="CM506" t="s">
        <v>9037</v>
      </c>
      <c r="CN506" s="27">
        <v>28672</v>
      </c>
      <c r="CO506">
        <v>305000</v>
      </c>
      <c r="CP506" t="s">
        <v>210</v>
      </c>
      <c r="CQ506" t="s">
        <v>208</v>
      </c>
      <c r="CR506" t="s">
        <v>208</v>
      </c>
      <c r="CS506" t="s">
        <v>9038</v>
      </c>
      <c r="CZ506" t="s">
        <v>10251</v>
      </c>
      <c r="DA506" t="s">
        <v>154</v>
      </c>
      <c r="DB506" t="s">
        <v>299</v>
      </c>
      <c r="DF506">
        <v>2004</v>
      </c>
      <c r="DG506" t="s">
        <v>10252</v>
      </c>
      <c r="DH506">
        <v>7</v>
      </c>
      <c r="DI506" s="128" t="s">
        <v>156</v>
      </c>
      <c r="DJ5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6" s="130">
        <f>Table13[[#This Row],[JUST]]*Table13[[#This Row],[Storm Millage]]/1000</f>
        <v>0</v>
      </c>
      <c r="DL5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06" s="136">
        <f>Table13[[#This Row],[JUST]]*Table13[[#This Row],[Recreational Millage]]/1000</f>
        <v>7251.8960287598102</v>
      </c>
      <c r="DN506" s="137">
        <f>Table13[[#This Row],[Recreational Assessment]]+Table13[[#This Row],[Storm Assessment]]</f>
        <v>7251.8960287598102</v>
      </c>
      <c r="DO506" s="145" t="e">
        <f>Methodology!#REF!</f>
        <v>#REF!</v>
      </c>
      <c r="DP506" s="146" t="e">
        <f>(Table13[[#This Row],[JUST]]*Table13[[#This Row],[Ad Valorem Recreational Millage]])/1000</f>
        <v>#REF!</v>
      </c>
    </row>
    <row r="507" spans="1:120" x14ac:dyDescent="0.3">
      <c r="A507">
        <v>472</v>
      </c>
      <c r="B507">
        <v>1</v>
      </c>
      <c r="C507" s="165" t="s">
        <v>7630</v>
      </c>
      <c r="D507" t="s">
        <v>3890</v>
      </c>
      <c r="E507" t="s">
        <v>3775</v>
      </c>
      <c r="F507">
        <v>10004861</v>
      </c>
      <c r="G507" s="32" t="s">
        <v>196</v>
      </c>
      <c r="H507" t="s">
        <v>299</v>
      </c>
      <c r="I507" t="s">
        <v>226</v>
      </c>
      <c r="J507">
        <v>1</v>
      </c>
      <c r="K507">
        <v>0</v>
      </c>
      <c r="L507">
        <v>0</v>
      </c>
      <c r="M507">
        <v>5.8569999999999997E-2</v>
      </c>
      <c r="N507" t="s">
        <v>135</v>
      </c>
      <c r="O507" t="s">
        <v>136</v>
      </c>
      <c r="S507" t="s">
        <v>140</v>
      </c>
      <c r="T507">
        <v>410</v>
      </c>
      <c r="U507" t="s">
        <v>5334</v>
      </c>
      <c r="V507" t="s">
        <v>205</v>
      </c>
      <c r="W507" t="s">
        <v>7631</v>
      </c>
      <c r="X507" t="s">
        <v>3777</v>
      </c>
      <c r="Y507" t="s">
        <v>189</v>
      </c>
      <c r="Z507" t="s">
        <v>7632</v>
      </c>
      <c r="AA507" t="s">
        <v>145</v>
      </c>
      <c r="AB507" t="s">
        <v>146</v>
      </c>
      <c r="AC507" s="119">
        <v>888250</v>
      </c>
      <c r="AD507">
        <v>888250</v>
      </c>
      <c r="AE507">
        <v>888250</v>
      </c>
      <c r="AF507">
        <v>0</v>
      </c>
      <c r="AG507">
        <v>888250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 s="32">
        <v>0</v>
      </c>
      <c r="AO507">
        <v>0</v>
      </c>
      <c r="AP507">
        <v>0</v>
      </c>
      <c r="AQ507">
        <v>0</v>
      </c>
      <c r="AR507">
        <v>0</v>
      </c>
      <c r="AS507">
        <v>1</v>
      </c>
      <c r="AT507">
        <v>1981</v>
      </c>
      <c r="AV507">
        <v>1410</v>
      </c>
      <c r="AW507">
        <v>1410</v>
      </c>
      <c r="AX507">
        <v>1</v>
      </c>
      <c r="AY507">
        <v>3</v>
      </c>
      <c r="AZ507">
        <v>2</v>
      </c>
      <c r="BC507" t="s">
        <v>233</v>
      </c>
      <c r="BD507" t="s">
        <v>233</v>
      </c>
      <c r="BS507" t="s">
        <v>7633</v>
      </c>
      <c r="BV507" t="s">
        <v>7634</v>
      </c>
      <c r="BX507" t="s">
        <v>1170</v>
      </c>
      <c r="BY507" t="s">
        <v>711</v>
      </c>
      <c r="BZ507" t="s">
        <v>1171</v>
      </c>
      <c r="CB507" s="27">
        <v>32478</v>
      </c>
      <c r="CC507">
        <v>207500</v>
      </c>
      <c r="CD507" t="s">
        <v>210</v>
      </c>
      <c r="CE507" t="s">
        <v>151</v>
      </c>
      <c r="CF507" t="s">
        <v>151</v>
      </c>
      <c r="CG507" t="s">
        <v>7635</v>
      </c>
      <c r="CH507" s="27">
        <v>31321</v>
      </c>
      <c r="CI507">
        <v>160000</v>
      </c>
      <c r="CJ507" t="s">
        <v>210</v>
      </c>
      <c r="CK507" t="s">
        <v>181</v>
      </c>
      <c r="CL507" t="s">
        <v>181</v>
      </c>
      <c r="CM507" t="s">
        <v>7636</v>
      </c>
      <c r="CZ507" t="s">
        <v>7637</v>
      </c>
      <c r="DA507" t="s">
        <v>154</v>
      </c>
      <c r="DB507" t="s">
        <v>242</v>
      </c>
      <c r="DE507">
        <v>1</v>
      </c>
      <c r="DF507">
        <v>1982</v>
      </c>
      <c r="DG507" t="s">
        <v>7638</v>
      </c>
      <c r="DH507">
        <v>7</v>
      </c>
      <c r="DI507" s="128" t="s">
        <v>156</v>
      </c>
      <c r="DJ5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7" s="130">
        <f>Table13[[#This Row],[JUST]]*Table13[[#This Row],[Storm Millage]]/1000</f>
        <v>0</v>
      </c>
      <c r="DL5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07" s="136">
        <f>Table13[[#This Row],[JUST]]*Table13[[#This Row],[Recreational Millage]]/1000</f>
        <v>7285.5494024702912</v>
      </c>
      <c r="DN507" s="137">
        <f>Table13[[#This Row],[Recreational Assessment]]+Table13[[#This Row],[Storm Assessment]]</f>
        <v>7285.5494024702912</v>
      </c>
      <c r="DO507" s="145" t="e">
        <f>Methodology!#REF!</f>
        <v>#REF!</v>
      </c>
      <c r="DP507" s="146" t="e">
        <f>(Table13[[#This Row],[JUST]]*Table13[[#This Row],[Ad Valorem Recreational Millage]])/1000</f>
        <v>#REF!</v>
      </c>
    </row>
    <row r="508" spans="1:120" x14ac:dyDescent="0.3">
      <c r="A508">
        <v>381</v>
      </c>
      <c r="B508">
        <v>1</v>
      </c>
      <c r="C508" s="165" t="s">
        <v>7639</v>
      </c>
      <c r="D508" t="s">
        <v>131</v>
      </c>
      <c r="E508" t="s">
        <v>3775</v>
      </c>
      <c r="F508">
        <v>10004863</v>
      </c>
      <c r="G508" s="32" t="s">
        <v>196</v>
      </c>
      <c r="H508" t="s">
        <v>299</v>
      </c>
      <c r="I508" t="s">
        <v>226</v>
      </c>
      <c r="J508">
        <v>1</v>
      </c>
      <c r="K508">
        <v>0</v>
      </c>
      <c r="L508">
        <v>0</v>
      </c>
      <c r="M508">
        <v>5.7410000000000003E-2</v>
      </c>
      <c r="N508" t="s">
        <v>135</v>
      </c>
      <c r="O508" t="s">
        <v>136</v>
      </c>
      <c r="S508" t="s">
        <v>140</v>
      </c>
      <c r="T508">
        <v>421</v>
      </c>
      <c r="U508" t="s">
        <v>3911</v>
      </c>
      <c r="V508" t="s">
        <v>205</v>
      </c>
      <c r="W508" t="s">
        <v>7640</v>
      </c>
      <c r="X508" t="s">
        <v>3777</v>
      </c>
      <c r="Y508" t="s">
        <v>189</v>
      </c>
      <c r="Z508" t="s">
        <v>7641</v>
      </c>
      <c r="AA508" t="s">
        <v>145</v>
      </c>
      <c r="AB508" t="s">
        <v>146</v>
      </c>
      <c r="AC508" s="119">
        <v>888250</v>
      </c>
      <c r="AD508">
        <v>888250</v>
      </c>
      <c r="AE508">
        <v>888250</v>
      </c>
      <c r="AF508">
        <v>0</v>
      </c>
      <c r="AG508">
        <v>888250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 s="32">
        <v>0</v>
      </c>
      <c r="AO508">
        <v>0</v>
      </c>
      <c r="AP508">
        <v>0</v>
      </c>
      <c r="AQ508">
        <v>0</v>
      </c>
      <c r="AR508">
        <v>0</v>
      </c>
      <c r="AS508">
        <v>1</v>
      </c>
      <c r="AT508">
        <v>1981</v>
      </c>
      <c r="AV508">
        <v>1410</v>
      </c>
      <c r="AW508">
        <v>1410</v>
      </c>
      <c r="AX508">
        <v>1</v>
      </c>
      <c r="AY508">
        <v>3</v>
      </c>
      <c r="AZ508">
        <v>2</v>
      </c>
      <c r="BC508" t="s">
        <v>233</v>
      </c>
      <c r="BD508" t="s">
        <v>233</v>
      </c>
      <c r="BS508" t="s">
        <v>7642</v>
      </c>
      <c r="BT508" t="s">
        <v>7643</v>
      </c>
      <c r="BV508" t="s">
        <v>7644</v>
      </c>
      <c r="BX508" t="s">
        <v>7645</v>
      </c>
      <c r="BY508" t="s">
        <v>7646</v>
      </c>
      <c r="BZ508" t="s">
        <v>7647</v>
      </c>
      <c r="CB508" s="27">
        <v>40960</v>
      </c>
      <c r="CC508">
        <v>550000</v>
      </c>
      <c r="CD508" t="s">
        <v>210</v>
      </c>
      <c r="CE508" t="s">
        <v>1190</v>
      </c>
      <c r="CF508" t="s">
        <v>1190</v>
      </c>
      <c r="CG508" t="s">
        <v>7648</v>
      </c>
      <c r="CH508" s="27">
        <v>35096</v>
      </c>
      <c r="CI508">
        <v>318000</v>
      </c>
      <c r="CJ508" t="s">
        <v>210</v>
      </c>
      <c r="CK508" t="s">
        <v>151</v>
      </c>
      <c r="CL508" t="s">
        <v>151</v>
      </c>
      <c r="CM508" t="s">
        <v>7649</v>
      </c>
      <c r="CN508" s="27">
        <v>34731</v>
      </c>
      <c r="CO508">
        <v>100000</v>
      </c>
      <c r="CP508" t="s">
        <v>210</v>
      </c>
      <c r="CQ508" t="s">
        <v>655</v>
      </c>
      <c r="CR508" t="s">
        <v>655</v>
      </c>
      <c r="CS508" t="s">
        <v>7650</v>
      </c>
      <c r="CZ508" t="s">
        <v>7651</v>
      </c>
      <c r="DA508" t="s">
        <v>154</v>
      </c>
      <c r="DB508" t="s">
        <v>242</v>
      </c>
      <c r="DE508">
        <v>1</v>
      </c>
      <c r="DF508">
        <v>1982</v>
      </c>
      <c r="DG508" t="s">
        <v>7652</v>
      </c>
      <c r="DH508">
        <v>7</v>
      </c>
      <c r="DI508" s="128" t="s">
        <v>156</v>
      </c>
      <c r="DJ5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8" s="130">
        <f>Table13[[#This Row],[JUST]]*Table13[[#This Row],[Storm Millage]]/1000</f>
        <v>0</v>
      </c>
      <c r="DL5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08" s="136">
        <f>Table13[[#This Row],[JUST]]*Table13[[#This Row],[Recreational Millage]]/1000</f>
        <v>7285.5494024702912</v>
      </c>
      <c r="DN508" s="137">
        <f>Table13[[#This Row],[Recreational Assessment]]+Table13[[#This Row],[Storm Assessment]]</f>
        <v>7285.5494024702912</v>
      </c>
      <c r="DO508" s="145" t="e">
        <f>Methodology!#REF!</f>
        <v>#REF!</v>
      </c>
      <c r="DP508" s="146" t="e">
        <f>(Table13[[#This Row],[JUST]]*Table13[[#This Row],[Ad Valorem Recreational Millage]])/1000</f>
        <v>#REF!</v>
      </c>
    </row>
    <row r="509" spans="1:120" x14ac:dyDescent="0.3">
      <c r="A509">
        <v>344</v>
      </c>
      <c r="B509">
        <v>1</v>
      </c>
      <c r="C509" s="165" t="s">
        <v>7686</v>
      </c>
      <c r="D509" t="s">
        <v>3890</v>
      </c>
      <c r="E509" t="s">
        <v>3818</v>
      </c>
      <c r="F509">
        <v>10004862</v>
      </c>
      <c r="G509" s="32" t="s">
        <v>196</v>
      </c>
      <c r="H509" t="s">
        <v>299</v>
      </c>
      <c r="I509" t="s">
        <v>226</v>
      </c>
      <c r="J509">
        <v>1</v>
      </c>
      <c r="K509">
        <v>0</v>
      </c>
      <c r="L509">
        <v>0</v>
      </c>
      <c r="M509">
        <v>5.8569999999999997E-2</v>
      </c>
      <c r="N509" t="s">
        <v>135</v>
      </c>
      <c r="O509" t="s">
        <v>136</v>
      </c>
      <c r="S509" t="s">
        <v>140</v>
      </c>
      <c r="T509">
        <v>421</v>
      </c>
      <c r="U509" t="s">
        <v>3911</v>
      </c>
      <c r="V509" t="s">
        <v>205</v>
      </c>
      <c r="W509" t="s">
        <v>7687</v>
      </c>
      <c r="X509" t="s">
        <v>3777</v>
      </c>
      <c r="Y509" t="s">
        <v>189</v>
      </c>
      <c r="Z509" t="s">
        <v>7688</v>
      </c>
      <c r="AA509" t="s">
        <v>145</v>
      </c>
      <c r="AB509" t="s">
        <v>146</v>
      </c>
      <c r="AC509" s="119">
        <v>888250</v>
      </c>
      <c r="AD509">
        <v>888250</v>
      </c>
      <c r="AE509">
        <v>888250</v>
      </c>
      <c r="AF509">
        <v>0</v>
      </c>
      <c r="AG509">
        <v>888250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 s="32">
        <v>0</v>
      </c>
      <c r="AO509">
        <v>0</v>
      </c>
      <c r="AP509">
        <v>0</v>
      </c>
      <c r="AQ509">
        <v>0</v>
      </c>
      <c r="AR509">
        <v>0</v>
      </c>
      <c r="AS509">
        <v>1</v>
      </c>
      <c r="AT509">
        <v>1981</v>
      </c>
      <c r="AV509">
        <v>1410</v>
      </c>
      <c r="AW509">
        <v>1410</v>
      </c>
      <c r="AX509">
        <v>1</v>
      </c>
      <c r="AY509">
        <v>3</v>
      </c>
      <c r="AZ509">
        <v>2</v>
      </c>
      <c r="BC509" t="s">
        <v>233</v>
      </c>
      <c r="BD509" t="s">
        <v>233</v>
      </c>
      <c r="BS509" t="s">
        <v>7689</v>
      </c>
      <c r="BV509" t="s">
        <v>7690</v>
      </c>
      <c r="BX509" t="s">
        <v>7691</v>
      </c>
      <c r="BY509" t="s">
        <v>481</v>
      </c>
      <c r="BZ509" t="s">
        <v>7692</v>
      </c>
      <c r="CB509" s="27">
        <v>38818</v>
      </c>
      <c r="CC509">
        <v>901000</v>
      </c>
      <c r="CD509" t="s">
        <v>210</v>
      </c>
      <c r="CE509" t="s">
        <v>151</v>
      </c>
      <c r="CF509" t="s">
        <v>151</v>
      </c>
      <c r="CG509" t="s">
        <v>7693</v>
      </c>
      <c r="CH509" s="27">
        <v>33878</v>
      </c>
      <c r="CI509">
        <v>295000</v>
      </c>
      <c r="CJ509" t="s">
        <v>210</v>
      </c>
      <c r="CK509" t="s">
        <v>151</v>
      </c>
      <c r="CL509" t="s">
        <v>151</v>
      </c>
      <c r="CM509" t="s">
        <v>7694</v>
      </c>
      <c r="CN509" s="27">
        <v>32568</v>
      </c>
      <c r="CO509">
        <v>230000</v>
      </c>
      <c r="CP509" t="s">
        <v>210</v>
      </c>
      <c r="CQ509" t="s">
        <v>151</v>
      </c>
      <c r="CR509" t="s">
        <v>151</v>
      </c>
      <c r="CS509" t="s">
        <v>7695</v>
      </c>
      <c r="CZ509" t="s">
        <v>7696</v>
      </c>
      <c r="DA509" t="s">
        <v>154</v>
      </c>
      <c r="DB509" t="s">
        <v>242</v>
      </c>
      <c r="DE509">
        <v>1</v>
      </c>
      <c r="DF509">
        <v>1982</v>
      </c>
      <c r="DG509" t="s">
        <v>7697</v>
      </c>
      <c r="DH509">
        <v>7</v>
      </c>
      <c r="DI509" s="128" t="s">
        <v>156</v>
      </c>
      <c r="DJ5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09" s="130">
        <f>Table13[[#This Row],[JUST]]*Table13[[#This Row],[Storm Millage]]/1000</f>
        <v>0</v>
      </c>
      <c r="DL5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09" s="136">
        <f>Table13[[#This Row],[JUST]]*Table13[[#This Row],[Recreational Millage]]/1000</f>
        <v>7285.5494024702912</v>
      </c>
      <c r="DN509" s="137">
        <f>Table13[[#This Row],[Recreational Assessment]]+Table13[[#This Row],[Storm Assessment]]</f>
        <v>7285.5494024702912</v>
      </c>
      <c r="DO509" s="145" t="e">
        <f>Methodology!#REF!</f>
        <v>#REF!</v>
      </c>
      <c r="DP509" s="146" t="e">
        <f>(Table13[[#This Row],[JUST]]*Table13[[#This Row],[Ad Valorem Recreational Millage]])/1000</f>
        <v>#REF!</v>
      </c>
    </row>
    <row r="510" spans="1:120" x14ac:dyDescent="0.3">
      <c r="A510">
        <v>473</v>
      </c>
      <c r="B510">
        <v>1</v>
      </c>
      <c r="C510" s="165" t="s">
        <v>7698</v>
      </c>
      <c r="D510" t="s">
        <v>131</v>
      </c>
      <c r="E510" t="s">
        <v>3818</v>
      </c>
      <c r="F510">
        <v>10004864</v>
      </c>
      <c r="G510" s="32" t="s">
        <v>196</v>
      </c>
      <c r="H510" t="s">
        <v>299</v>
      </c>
      <c r="I510" t="s">
        <v>226</v>
      </c>
      <c r="J510">
        <v>1</v>
      </c>
      <c r="K510">
        <v>0</v>
      </c>
      <c r="L510">
        <v>0</v>
      </c>
      <c r="M510">
        <v>5.7410000000000003E-2</v>
      </c>
      <c r="N510" t="s">
        <v>135</v>
      </c>
      <c r="O510" t="s">
        <v>136</v>
      </c>
      <c r="S510" t="s">
        <v>140</v>
      </c>
      <c r="T510">
        <v>421</v>
      </c>
      <c r="U510" t="s">
        <v>3911</v>
      </c>
      <c r="V510" t="s">
        <v>205</v>
      </c>
      <c r="W510" t="s">
        <v>7699</v>
      </c>
      <c r="X510" t="s">
        <v>3777</v>
      </c>
      <c r="Y510" t="s">
        <v>189</v>
      </c>
      <c r="Z510" t="s">
        <v>7700</v>
      </c>
      <c r="AA510" t="s">
        <v>145</v>
      </c>
      <c r="AB510" t="s">
        <v>146</v>
      </c>
      <c r="AC510" s="119">
        <v>888250</v>
      </c>
      <c r="AD510">
        <v>888250</v>
      </c>
      <c r="AE510">
        <v>888250</v>
      </c>
      <c r="AF510">
        <v>0</v>
      </c>
      <c r="AG510">
        <v>888250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 s="32">
        <v>0</v>
      </c>
      <c r="AO510">
        <v>0</v>
      </c>
      <c r="AP510">
        <v>0</v>
      </c>
      <c r="AQ510">
        <v>0</v>
      </c>
      <c r="AR510">
        <v>0</v>
      </c>
      <c r="AS510">
        <v>1</v>
      </c>
      <c r="AT510">
        <v>1981</v>
      </c>
      <c r="AV510">
        <v>1410</v>
      </c>
      <c r="AW510">
        <v>1410</v>
      </c>
      <c r="AX510">
        <v>1</v>
      </c>
      <c r="AY510">
        <v>3</v>
      </c>
      <c r="AZ510">
        <v>2</v>
      </c>
      <c r="BC510" t="s">
        <v>233</v>
      </c>
      <c r="BD510" t="s">
        <v>233</v>
      </c>
      <c r="BS510" t="s">
        <v>7701</v>
      </c>
      <c r="BV510" t="s">
        <v>7702</v>
      </c>
      <c r="BX510" t="s">
        <v>145</v>
      </c>
      <c r="BY510" t="s">
        <v>149</v>
      </c>
      <c r="BZ510" t="s">
        <v>146</v>
      </c>
      <c r="CB510" s="27">
        <v>29891</v>
      </c>
      <c r="CC510">
        <v>175000</v>
      </c>
      <c r="CD510" t="s">
        <v>210</v>
      </c>
      <c r="CE510" t="s">
        <v>181</v>
      </c>
      <c r="CF510" t="s">
        <v>181</v>
      </c>
      <c r="CG510" t="s">
        <v>7703</v>
      </c>
      <c r="CZ510" t="s">
        <v>7704</v>
      </c>
      <c r="DA510" t="s">
        <v>154</v>
      </c>
      <c r="DB510" t="s">
        <v>242</v>
      </c>
      <c r="DE510">
        <v>1</v>
      </c>
      <c r="DF510">
        <v>1982</v>
      </c>
      <c r="DG510" t="s">
        <v>7705</v>
      </c>
      <c r="DH510">
        <v>7</v>
      </c>
      <c r="DI510" s="128" t="s">
        <v>156</v>
      </c>
      <c r="DJ5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10" s="130">
        <f>Table13[[#This Row],[JUST]]*Table13[[#This Row],[Storm Millage]]/1000</f>
        <v>0</v>
      </c>
      <c r="DL5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10" s="136">
        <f>Table13[[#This Row],[JUST]]*Table13[[#This Row],[Recreational Millage]]/1000</f>
        <v>7285.5494024702912</v>
      </c>
      <c r="DN510" s="137">
        <f>Table13[[#This Row],[Recreational Assessment]]+Table13[[#This Row],[Storm Assessment]]</f>
        <v>7285.5494024702912</v>
      </c>
      <c r="DO510" s="145" t="e">
        <f>Methodology!#REF!</f>
        <v>#REF!</v>
      </c>
      <c r="DP510" s="146" t="e">
        <f>(Table13[[#This Row],[JUST]]*Table13[[#This Row],[Ad Valorem Recreational Millage]])/1000</f>
        <v>#REF!</v>
      </c>
    </row>
    <row r="511" spans="1:120" x14ac:dyDescent="0.3">
      <c r="A511">
        <v>1077</v>
      </c>
      <c r="B511">
        <v>1</v>
      </c>
      <c r="C511" s="165" t="s">
        <v>6220</v>
      </c>
      <c r="D511" t="s">
        <v>131</v>
      </c>
      <c r="E511" t="s">
        <v>6221</v>
      </c>
      <c r="F511">
        <v>10004172</v>
      </c>
      <c r="G511" s="32" t="s">
        <v>181</v>
      </c>
      <c r="I511" t="s">
        <v>226</v>
      </c>
      <c r="J511">
        <v>1</v>
      </c>
      <c r="K511">
        <v>0</v>
      </c>
      <c r="L511">
        <v>0</v>
      </c>
      <c r="M511">
        <v>0.23200000000000001</v>
      </c>
      <c r="N511" t="s">
        <v>135</v>
      </c>
      <c r="O511" t="s">
        <v>136</v>
      </c>
      <c r="R511" t="s">
        <v>227</v>
      </c>
      <c r="S511" t="s">
        <v>140</v>
      </c>
      <c r="T511">
        <v>100</v>
      </c>
      <c r="U511" t="s">
        <v>511</v>
      </c>
      <c r="W511" t="s">
        <v>6222</v>
      </c>
      <c r="X511" t="s">
        <v>6211</v>
      </c>
      <c r="Y511" t="s">
        <v>3475</v>
      </c>
      <c r="AA511" t="s">
        <v>145</v>
      </c>
      <c r="AB511" t="s">
        <v>146</v>
      </c>
      <c r="AC511" s="119">
        <v>895790</v>
      </c>
      <c r="AD511">
        <v>895790</v>
      </c>
      <c r="AE511">
        <v>895790</v>
      </c>
      <c r="AF511">
        <v>828000</v>
      </c>
      <c r="AG511">
        <v>46189</v>
      </c>
      <c r="AH511">
        <v>0</v>
      </c>
      <c r="AI511">
        <v>21601</v>
      </c>
      <c r="AJ511">
        <v>0</v>
      </c>
      <c r="AK511">
        <v>0</v>
      </c>
      <c r="AL511">
        <v>0</v>
      </c>
      <c r="AM511">
        <v>0</v>
      </c>
      <c r="AN511" s="32">
        <v>0</v>
      </c>
      <c r="AO511">
        <v>0</v>
      </c>
      <c r="AP511">
        <v>0</v>
      </c>
      <c r="AQ511">
        <v>0</v>
      </c>
      <c r="AR511">
        <v>0</v>
      </c>
      <c r="AS511">
        <v>1</v>
      </c>
      <c r="AT511">
        <v>1973</v>
      </c>
      <c r="AV511">
        <v>1999</v>
      </c>
      <c r="AW511">
        <v>1012</v>
      </c>
      <c r="AX511">
        <v>1</v>
      </c>
      <c r="AY511">
        <v>3</v>
      </c>
      <c r="AZ511">
        <v>2</v>
      </c>
      <c r="BC511" t="s">
        <v>233</v>
      </c>
      <c r="BS511" t="s">
        <v>6223</v>
      </c>
      <c r="BT511" t="s">
        <v>6224</v>
      </c>
      <c r="BV511" t="s">
        <v>6225</v>
      </c>
      <c r="BX511" t="s">
        <v>342</v>
      </c>
      <c r="BY511" t="s">
        <v>264</v>
      </c>
      <c r="BZ511" t="s">
        <v>6226</v>
      </c>
      <c r="CB511" s="27">
        <v>39182</v>
      </c>
      <c r="CC511">
        <v>1475000</v>
      </c>
      <c r="CD511" t="s">
        <v>210</v>
      </c>
      <c r="CE511" t="s">
        <v>151</v>
      </c>
      <c r="CF511" t="s">
        <v>151</v>
      </c>
      <c r="CG511" t="s">
        <v>6227</v>
      </c>
      <c r="CH511" s="27">
        <v>37504</v>
      </c>
      <c r="CI511">
        <v>1150000</v>
      </c>
      <c r="CJ511" t="s">
        <v>210</v>
      </c>
      <c r="CK511" t="s">
        <v>151</v>
      </c>
      <c r="CL511" t="s">
        <v>151</v>
      </c>
      <c r="CM511" t="s">
        <v>6228</v>
      </c>
      <c r="CN511" s="27">
        <v>36613</v>
      </c>
      <c r="CO511">
        <v>795000</v>
      </c>
      <c r="CP511" t="s">
        <v>210</v>
      </c>
      <c r="CQ511" t="s">
        <v>151</v>
      </c>
      <c r="CR511" t="s">
        <v>151</v>
      </c>
      <c r="CS511" t="s">
        <v>6229</v>
      </c>
      <c r="CZ511" t="s">
        <v>6230</v>
      </c>
      <c r="DA511" t="s">
        <v>154</v>
      </c>
      <c r="DB511" t="s">
        <v>299</v>
      </c>
      <c r="DE511">
        <v>1</v>
      </c>
      <c r="DF511">
        <v>1900</v>
      </c>
      <c r="DG511" t="s">
        <v>6231</v>
      </c>
      <c r="DH511">
        <v>7</v>
      </c>
      <c r="DI511" s="128" t="s">
        <v>156</v>
      </c>
      <c r="DJ5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11" s="130">
        <f>Table13[[#This Row],[JUST]]*Table13[[#This Row],[Storm Millage]]/1000</f>
        <v>0</v>
      </c>
      <c r="DL5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11" s="136">
        <f>Table13[[#This Row],[JUST]]*Table13[[#This Row],[Recreational Millage]]/1000</f>
        <v>7347.3935257403464</v>
      </c>
      <c r="DN511" s="137">
        <f>Table13[[#This Row],[Recreational Assessment]]+Table13[[#This Row],[Storm Assessment]]</f>
        <v>7347.3935257403464</v>
      </c>
      <c r="DO511" s="145" t="e">
        <f>Methodology!#REF!</f>
        <v>#REF!</v>
      </c>
      <c r="DP511" s="146" t="e">
        <f>(Table13[[#This Row],[JUST]]*Table13[[#This Row],[Ad Valorem Recreational Millage]])/1000</f>
        <v>#REF!</v>
      </c>
    </row>
    <row r="512" spans="1:120" x14ac:dyDescent="0.3">
      <c r="A512">
        <v>492</v>
      </c>
      <c r="B512">
        <v>1</v>
      </c>
      <c r="C512" s="165" t="s">
        <v>7228</v>
      </c>
      <c r="D512" t="s">
        <v>777</v>
      </c>
      <c r="E512" t="s">
        <v>1103</v>
      </c>
      <c r="F512">
        <v>10004881</v>
      </c>
      <c r="G512" s="32" t="s">
        <v>196</v>
      </c>
      <c r="H512" t="s">
        <v>299</v>
      </c>
      <c r="I512" t="s">
        <v>778</v>
      </c>
      <c r="J512">
        <v>0</v>
      </c>
      <c r="K512">
        <v>0</v>
      </c>
      <c r="L512">
        <v>0</v>
      </c>
      <c r="M512">
        <v>0.14036000000000001</v>
      </c>
      <c r="N512" t="s">
        <v>135</v>
      </c>
      <c r="O512" t="s">
        <v>136</v>
      </c>
      <c r="S512" t="s">
        <v>140</v>
      </c>
      <c r="V512" t="s">
        <v>205</v>
      </c>
      <c r="W512" t="s">
        <v>7229</v>
      </c>
      <c r="X512" t="s">
        <v>7230</v>
      </c>
      <c r="Y512" t="s">
        <v>189</v>
      </c>
      <c r="Z512" t="s">
        <v>1106</v>
      </c>
      <c r="AA512" t="s">
        <v>145</v>
      </c>
      <c r="AB512" t="s">
        <v>146</v>
      </c>
      <c r="AC512" s="119">
        <v>896325</v>
      </c>
      <c r="AD512">
        <v>896325</v>
      </c>
      <c r="AE512">
        <v>896325</v>
      </c>
      <c r="AF512">
        <v>0</v>
      </c>
      <c r="AG512">
        <v>896325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 s="32">
        <v>0</v>
      </c>
      <c r="AO512">
        <v>0</v>
      </c>
      <c r="AP512">
        <v>0</v>
      </c>
      <c r="AQ512">
        <v>0</v>
      </c>
      <c r="AR512">
        <v>0</v>
      </c>
      <c r="AS512">
        <v>1</v>
      </c>
      <c r="AT512">
        <v>1982</v>
      </c>
      <c r="AV512">
        <v>1318</v>
      </c>
      <c r="AW512">
        <v>1318</v>
      </c>
      <c r="AX512">
        <v>2</v>
      </c>
      <c r="AY512">
        <v>2</v>
      </c>
      <c r="AZ512">
        <v>2</v>
      </c>
      <c r="BD512" t="s">
        <v>233</v>
      </c>
      <c r="BS512" t="s">
        <v>7231</v>
      </c>
      <c r="BV512" t="s">
        <v>7232</v>
      </c>
      <c r="BX512" t="s">
        <v>7233</v>
      </c>
      <c r="BY512" t="s">
        <v>3101</v>
      </c>
      <c r="BZ512" t="s">
        <v>7234</v>
      </c>
      <c r="CB512" s="27">
        <v>41604</v>
      </c>
      <c r="CC512">
        <v>769000</v>
      </c>
      <c r="CD512" t="s">
        <v>210</v>
      </c>
      <c r="CE512" t="s">
        <v>181</v>
      </c>
      <c r="CF512" t="s">
        <v>181</v>
      </c>
      <c r="CG512" t="s">
        <v>7235</v>
      </c>
      <c r="CH512" s="27">
        <v>39158</v>
      </c>
      <c r="CI512">
        <v>110500</v>
      </c>
      <c r="CJ512" t="s">
        <v>210</v>
      </c>
      <c r="CK512" t="s">
        <v>151</v>
      </c>
      <c r="CL512" t="s">
        <v>383</v>
      </c>
      <c r="CM512" t="s">
        <v>7236</v>
      </c>
      <c r="CN512" s="27">
        <v>35907</v>
      </c>
      <c r="CO512">
        <v>340000</v>
      </c>
      <c r="CP512" t="s">
        <v>210</v>
      </c>
      <c r="CQ512" t="s">
        <v>151</v>
      </c>
      <c r="CR512" t="s">
        <v>151</v>
      </c>
      <c r="CS512" t="s">
        <v>7237</v>
      </c>
      <c r="CT512" s="27">
        <v>33147</v>
      </c>
      <c r="CU512">
        <v>275000</v>
      </c>
      <c r="CV512" t="s">
        <v>210</v>
      </c>
      <c r="CW512" t="s">
        <v>151</v>
      </c>
      <c r="CX512" t="s">
        <v>151</v>
      </c>
      <c r="CY512" t="s">
        <v>7238</v>
      </c>
      <c r="CZ512" t="s">
        <v>7239</v>
      </c>
      <c r="DA512" t="s">
        <v>154</v>
      </c>
      <c r="DB512" t="s">
        <v>242</v>
      </c>
      <c r="DE512">
        <v>1</v>
      </c>
      <c r="DF512">
        <v>1983</v>
      </c>
      <c r="DG512" t="s">
        <v>7240</v>
      </c>
      <c r="DH512">
        <v>7</v>
      </c>
      <c r="DI512" s="128" t="s">
        <v>156</v>
      </c>
      <c r="DJ5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12" s="130">
        <f>Table13[[#This Row],[JUST]]*Table13[[#This Row],[Storm Millage]]/1000</f>
        <v>0</v>
      </c>
      <c r="DL5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12" s="136">
        <f>Table13[[#This Row],[JUST]]*Table13[[#This Row],[Recreational Millage]]/1000</f>
        <v>7351.7816697654762</v>
      </c>
      <c r="DN512" s="137">
        <f>Table13[[#This Row],[Recreational Assessment]]+Table13[[#This Row],[Storm Assessment]]</f>
        <v>7351.7816697654762</v>
      </c>
      <c r="DO512" s="145" t="e">
        <f>Methodology!#REF!</f>
        <v>#REF!</v>
      </c>
      <c r="DP512" s="146" t="e">
        <f>(Table13[[#This Row],[JUST]]*Table13[[#This Row],[Ad Valorem Recreational Millage]])/1000</f>
        <v>#REF!</v>
      </c>
    </row>
    <row r="513" spans="1:120" x14ac:dyDescent="0.3">
      <c r="A513">
        <v>286</v>
      </c>
      <c r="B513">
        <v>1</v>
      </c>
      <c r="C513" s="165" t="s">
        <v>7259</v>
      </c>
      <c r="D513" t="s">
        <v>777</v>
      </c>
      <c r="E513" t="s">
        <v>1262</v>
      </c>
      <c r="F513">
        <v>10004884</v>
      </c>
      <c r="G513" s="32" t="s">
        <v>196</v>
      </c>
      <c r="H513" t="s">
        <v>299</v>
      </c>
      <c r="I513" t="s">
        <v>778</v>
      </c>
      <c r="J513">
        <v>0</v>
      </c>
      <c r="K513">
        <v>0</v>
      </c>
      <c r="L513">
        <v>0</v>
      </c>
      <c r="M513">
        <v>0.14036000000000001</v>
      </c>
      <c r="N513" t="s">
        <v>135</v>
      </c>
      <c r="O513" t="s">
        <v>136</v>
      </c>
      <c r="S513" t="s">
        <v>140</v>
      </c>
      <c r="V513" t="s">
        <v>205</v>
      </c>
      <c r="W513" t="s">
        <v>7260</v>
      </c>
      <c r="X513" t="s">
        <v>7230</v>
      </c>
      <c r="Y513" t="s">
        <v>189</v>
      </c>
      <c r="Z513" t="s">
        <v>2613</v>
      </c>
      <c r="AA513" t="s">
        <v>145</v>
      </c>
      <c r="AB513" t="s">
        <v>146</v>
      </c>
      <c r="AC513" s="119">
        <v>896325</v>
      </c>
      <c r="AD513">
        <v>896325</v>
      </c>
      <c r="AE513">
        <v>896325</v>
      </c>
      <c r="AF513">
        <v>0</v>
      </c>
      <c r="AG513">
        <v>896325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 s="32">
        <v>0</v>
      </c>
      <c r="AO513">
        <v>0</v>
      </c>
      <c r="AP513">
        <v>0</v>
      </c>
      <c r="AQ513">
        <v>0</v>
      </c>
      <c r="AR513">
        <v>0</v>
      </c>
      <c r="AS513">
        <v>1</v>
      </c>
      <c r="AT513">
        <v>1982</v>
      </c>
      <c r="AV513">
        <v>1318</v>
      </c>
      <c r="AW513">
        <v>1318</v>
      </c>
      <c r="AX513">
        <v>2</v>
      </c>
      <c r="AY513">
        <v>2</v>
      </c>
      <c r="AZ513">
        <v>2</v>
      </c>
      <c r="BD513" t="s">
        <v>233</v>
      </c>
      <c r="BS513" t="s">
        <v>7261</v>
      </c>
      <c r="BT513" t="s">
        <v>7262</v>
      </c>
      <c r="BV513" t="s">
        <v>7263</v>
      </c>
      <c r="BX513" t="s">
        <v>145</v>
      </c>
      <c r="BY513" t="s">
        <v>149</v>
      </c>
      <c r="BZ513" t="s">
        <v>146</v>
      </c>
      <c r="CB513" s="27">
        <v>36227</v>
      </c>
      <c r="CC513">
        <v>418000</v>
      </c>
      <c r="CD513" t="s">
        <v>210</v>
      </c>
      <c r="CE513" t="s">
        <v>151</v>
      </c>
      <c r="CF513" t="s">
        <v>151</v>
      </c>
      <c r="CG513" t="s">
        <v>7264</v>
      </c>
      <c r="CH513" s="27">
        <v>34516</v>
      </c>
      <c r="CI513">
        <v>108400</v>
      </c>
      <c r="CJ513" t="s">
        <v>210</v>
      </c>
      <c r="CK513" t="s">
        <v>181</v>
      </c>
      <c r="CL513" t="s">
        <v>181</v>
      </c>
      <c r="CM513" t="s">
        <v>7265</v>
      </c>
      <c r="CN513" s="27">
        <v>34516</v>
      </c>
      <c r="CO513">
        <v>108400</v>
      </c>
      <c r="CP513" t="s">
        <v>210</v>
      </c>
      <c r="CQ513" t="s">
        <v>181</v>
      </c>
      <c r="CR513" t="s">
        <v>181</v>
      </c>
      <c r="CS513" t="s">
        <v>7266</v>
      </c>
      <c r="CZ513" t="s">
        <v>7267</v>
      </c>
      <c r="DA513" t="s">
        <v>154</v>
      </c>
      <c r="DB513" t="s">
        <v>242</v>
      </c>
      <c r="DE513">
        <v>1</v>
      </c>
      <c r="DF513">
        <v>1983</v>
      </c>
      <c r="DG513" t="s">
        <v>7268</v>
      </c>
      <c r="DH513">
        <v>7</v>
      </c>
      <c r="DI513" s="128" t="s">
        <v>156</v>
      </c>
      <c r="DJ5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13" s="130">
        <f>Table13[[#This Row],[JUST]]*Table13[[#This Row],[Storm Millage]]/1000</f>
        <v>0</v>
      </c>
      <c r="DL5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13" s="136">
        <f>Table13[[#This Row],[JUST]]*Table13[[#This Row],[Recreational Millage]]/1000</f>
        <v>7351.7816697654762</v>
      </c>
      <c r="DN513" s="137">
        <f>Table13[[#This Row],[Recreational Assessment]]+Table13[[#This Row],[Storm Assessment]]</f>
        <v>7351.7816697654762</v>
      </c>
      <c r="DO513" s="145" t="e">
        <f>Methodology!#REF!</f>
        <v>#REF!</v>
      </c>
      <c r="DP513" s="146" t="e">
        <f>(Table13[[#This Row],[JUST]]*Table13[[#This Row],[Ad Valorem Recreational Millage]])/1000</f>
        <v>#REF!</v>
      </c>
    </row>
    <row r="514" spans="1:120" x14ac:dyDescent="0.3">
      <c r="A514">
        <v>309</v>
      </c>
      <c r="B514">
        <v>1</v>
      </c>
      <c r="C514" s="165" t="s">
        <v>7287</v>
      </c>
      <c r="D514" t="s">
        <v>777</v>
      </c>
      <c r="E514" t="s">
        <v>1392</v>
      </c>
      <c r="F514">
        <v>10004888</v>
      </c>
      <c r="G514" s="32" t="s">
        <v>196</v>
      </c>
      <c r="H514" t="s">
        <v>299</v>
      </c>
      <c r="I514" t="s">
        <v>778</v>
      </c>
      <c r="J514">
        <v>0</v>
      </c>
      <c r="K514">
        <v>0</v>
      </c>
      <c r="L514">
        <v>0</v>
      </c>
      <c r="M514">
        <v>0.14036000000000001</v>
      </c>
      <c r="N514" t="s">
        <v>135</v>
      </c>
      <c r="O514" t="s">
        <v>136</v>
      </c>
      <c r="P514" t="s">
        <v>137</v>
      </c>
      <c r="Q514" t="s">
        <v>138</v>
      </c>
      <c r="S514" t="s">
        <v>140</v>
      </c>
      <c r="V514" t="s">
        <v>205</v>
      </c>
      <c r="W514" t="s">
        <v>7288</v>
      </c>
      <c r="X514" t="s">
        <v>7230</v>
      </c>
      <c r="Y514" t="s">
        <v>189</v>
      </c>
      <c r="Z514" t="s">
        <v>7289</v>
      </c>
      <c r="AA514" t="s">
        <v>145</v>
      </c>
      <c r="AB514" t="s">
        <v>146</v>
      </c>
      <c r="AC514" s="119">
        <v>896325</v>
      </c>
      <c r="AD514">
        <v>896325</v>
      </c>
      <c r="AE514">
        <v>896325</v>
      </c>
      <c r="AF514">
        <v>0</v>
      </c>
      <c r="AG514">
        <v>896325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 s="32">
        <v>0</v>
      </c>
      <c r="AO514">
        <v>0</v>
      </c>
      <c r="AP514">
        <v>0</v>
      </c>
      <c r="AQ514">
        <v>0</v>
      </c>
      <c r="AR514">
        <v>0</v>
      </c>
      <c r="AS514">
        <v>1</v>
      </c>
      <c r="AT514">
        <v>1982</v>
      </c>
      <c r="AV514">
        <v>1159</v>
      </c>
      <c r="AW514">
        <v>1159</v>
      </c>
      <c r="AX514">
        <v>2</v>
      </c>
      <c r="AY514">
        <v>2</v>
      </c>
      <c r="AZ514">
        <v>2</v>
      </c>
      <c r="BD514" t="s">
        <v>233</v>
      </c>
      <c r="BS514" t="s">
        <v>7290</v>
      </c>
      <c r="BT514" t="s">
        <v>7291</v>
      </c>
      <c r="BV514" t="s">
        <v>7292</v>
      </c>
      <c r="BX514" t="s">
        <v>7293</v>
      </c>
      <c r="BY514" t="s">
        <v>873</v>
      </c>
      <c r="BZ514" t="s">
        <v>7294</v>
      </c>
      <c r="CB514" s="27">
        <v>43733</v>
      </c>
      <c r="CC514">
        <v>1000000</v>
      </c>
      <c r="CD514" t="s">
        <v>210</v>
      </c>
      <c r="CE514" t="s">
        <v>181</v>
      </c>
      <c r="CF514" t="s">
        <v>181</v>
      </c>
      <c r="CG514" t="s">
        <v>7295</v>
      </c>
      <c r="CH514" s="27">
        <v>40298</v>
      </c>
      <c r="CI514">
        <v>1100000</v>
      </c>
      <c r="CJ514" t="s">
        <v>210</v>
      </c>
      <c r="CK514" t="s">
        <v>181</v>
      </c>
      <c r="CL514" t="s">
        <v>181</v>
      </c>
      <c r="CM514" t="s">
        <v>7296</v>
      </c>
      <c r="CN514" s="27">
        <v>36090</v>
      </c>
      <c r="CO514">
        <v>400000</v>
      </c>
      <c r="CP514" t="s">
        <v>210</v>
      </c>
      <c r="CQ514" t="s">
        <v>151</v>
      </c>
      <c r="CR514" t="s">
        <v>151</v>
      </c>
      <c r="CS514" t="s">
        <v>7297</v>
      </c>
      <c r="CT514" s="27">
        <v>35767</v>
      </c>
      <c r="CU514">
        <v>360000</v>
      </c>
      <c r="CV514" t="s">
        <v>210</v>
      </c>
      <c r="CW514" t="s">
        <v>151</v>
      </c>
      <c r="CX514" t="s">
        <v>151</v>
      </c>
      <c r="CY514" t="s">
        <v>7298</v>
      </c>
      <c r="CZ514" t="s">
        <v>7299</v>
      </c>
      <c r="DA514" t="s">
        <v>154</v>
      </c>
      <c r="DB514" t="s">
        <v>242</v>
      </c>
      <c r="DE514">
        <v>1</v>
      </c>
      <c r="DF514">
        <v>1983</v>
      </c>
      <c r="DG514" t="s">
        <v>7300</v>
      </c>
      <c r="DH514">
        <v>7</v>
      </c>
      <c r="DI514" s="128" t="s">
        <v>156</v>
      </c>
      <c r="DJ5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14" s="130">
        <f>Table13[[#This Row],[JUST]]*Table13[[#This Row],[Storm Millage]]/1000</f>
        <v>0</v>
      </c>
      <c r="DL5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14" s="136">
        <f>Table13[[#This Row],[JUST]]*Table13[[#This Row],[Recreational Millage]]/1000</f>
        <v>7351.7816697654762</v>
      </c>
      <c r="DN514" s="137">
        <f>Table13[[#This Row],[Recreational Assessment]]+Table13[[#This Row],[Storm Assessment]]</f>
        <v>7351.7816697654762</v>
      </c>
      <c r="DO514" s="145" t="e">
        <f>Methodology!#REF!</f>
        <v>#REF!</v>
      </c>
      <c r="DP514" s="146" t="e">
        <f>(Table13[[#This Row],[JUST]]*Table13[[#This Row],[Ad Valorem Recreational Millage]])/1000</f>
        <v>#REF!</v>
      </c>
    </row>
    <row r="515" spans="1:120" x14ac:dyDescent="0.3">
      <c r="A515">
        <v>1050</v>
      </c>
      <c r="B515">
        <v>1</v>
      </c>
      <c r="C515" s="165" t="s">
        <v>9315</v>
      </c>
      <c r="D515" t="s">
        <v>4714</v>
      </c>
      <c r="E515" t="s">
        <v>4265</v>
      </c>
      <c r="F515">
        <v>10005138</v>
      </c>
      <c r="G515" s="32" t="s">
        <v>383</v>
      </c>
      <c r="I515" t="s">
        <v>226</v>
      </c>
      <c r="J515">
        <v>1</v>
      </c>
      <c r="K515">
        <v>0</v>
      </c>
      <c r="L515">
        <v>0</v>
      </c>
      <c r="M515">
        <v>0.91700000000000004</v>
      </c>
      <c r="N515" t="s">
        <v>135</v>
      </c>
      <c r="O515" t="s">
        <v>136</v>
      </c>
      <c r="R515" t="s">
        <v>139</v>
      </c>
      <c r="S515" t="s">
        <v>140</v>
      </c>
      <c r="T515">
        <v>821</v>
      </c>
      <c r="U515" t="s">
        <v>4182</v>
      </c>
      <c r="V515" t="s">
        <v>205</v>
      </c>
      <c r="W515" t="s">
        <v>9316</v>
      </c>
      <c r="X515" t="s">
        <v>9317</v>
      </c>
      <c r="Y515" t="s">
        <v>189</v>
      </c>
      <c r="AA515" t="s">
        <v>145</v>
      </c>
      <c r="AB515" t="s">
        <v>146</v>
      </c>
      <c r="AC515" s="30">
        <v>1732091</v>
      </c>
      <c r="AD515">
        <v>1210748</v>
      </c>
      <c r="AE515">
        <v>1160748</v>
      </c>
      <c r="AF515">
        <v>918000</v>
      </c>
      <c r="AG515">
        <v>727924</v>
      </c>
      <c r="AH515">
        <v>40727</v>
      </c>
      <c r="AI515">
        <v>45440</v>
      </c>
      <c r="AJ515">
        <v>0</v>
      </c>
      <c r="AK515">
        <v>0</v>
      </c>
      <c r="AL515">
        <v>0</v>
      </c>
      <c r="AM515">
        <v>0</v>
      </c>
      <c r="AN515">
        <v>50000</v>
      </c>
      <c r="AO515">
        <v>0</v>
      </c>
      <c r="AP515">
        <v>0</v>
      </c>
      <c r="AQ515">
        <v>0</v>
      </c>
      <c r="AR515">
        <v>0</v>
      </c>
      <c r="AS515">
        <v>2</v>
      </c>
      <c r="AT515">
        <v>1984</v>
      </c>
      <c r="AV515">
        <v>5756</v>
      </c>
      <c r="AW515">
        <v>2896</v>
      </c>
      <c r="AX515">
        <v>1</v>
      </c>
      <c r="AY515">
        <v>4</v>
      </c>
      <c r="AZ515">
        <v>3</v>
      </c>
      <c r="BC515" t="s">
        <v>233</v>
      </c>
      <c r="BS515" t="s">
        <v>9318</v>
      </c>
      <c r="BV515" t="s">
        <v>9319</v>
      </c>
      <c r="BX515" t="s">
        <v>145</v>
      </c>
      <c r="BY515" t="s">
        <v>149</v>
      </c>
      <c r="BZ515" t="s">
        <v>146</v>
      </c>
      <c r="CZ515" t="s">
        <v>9320</v>
      </c>
      <c r="DA515" t="s">
        <v>154</v>
      </c>
      <c r="DB515" t="s">
        <v>299</v>
      </c>
      <c r="DE515">
        <v>2</v>
      </c>
      <c r="DF515">
        <v>1983</v>
      </c>
      <c r="DG515" t="s">
        <v>9321</v>
      </c>
      <c r="DH515">
        <v>7</v>
      </c>
      <c r="DI515" s="128" t="s">
        <v>156</v>
      </c>
      <c r="DJ5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15" s="130">
        <f>Table13[[#This Row],[JUST]]*Table13[[#This Row],[Storm Millage]]/1000</f>
        <v>0</v>
      </c>
      <c r="DL5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515" s="136">
        <f>Table13[[#This Row],[JUST]]*Table13[[#This Row],[Recreational Millage]]/1000</f>
        <v>7362.179334298532</v>
      </c>
      <c r="DN515" s="137">
        <f>Table13[[#This Row],[Recreational Assessment]]+Table13[[#This Row],[Storm Assessment]]</f>
        <v>7362.179334298532</v>
      </c>
      <c r="DO515" s="145" t="e">
        <f>Methodology!#REF!</f>
        <v>#REF!</v>
      </c>
      <c r="DP515" s="146" t="e">
        <f>(Table13[[#This Row],[JUST]]*Table13[[#This Row],[Ad Valorem Recreational Millage]])/1000</f>
        <v>#REF!</v>
      </c>
    </row>
    <row r="516" spans="1:120" x14ac:dyDescent="0.3">
      <c r="A516">
        <v>766</v>
      </c>
      <c r="B516">
        <v>1</v>
      </c>
      <c r="C516" s="165" t="s">
        <v>7023</v>
      </c>
      <c r="D516" t="s">
        <v>7024</v>
      </c>
      <c r="E516" t="s">
        <v>204</v>
      </c>
      <c r="F516">
        <v>10004197</v>
      </c>
      <c r="G516" s="32" t="s">
        <v>181</v>
      </c>
      <c r="I516" t="s">
        <v>226</v>
      </c>
      <c r="J516">
        <v>1</v>
      </c>
      <c r="K516">
        <v>80</v>
      </c>
      <c r="L516">
        <v>100</v>
      </c>
      <c r="M516">
        <v>0.184</v>
      </c>
      <c r="N516" t="s">
        <v>135</v>
      </c>
      <c r="O516" t="s">
        <v>136</v>
      </c>
      <c r="R516" t="s">
        <v>286</v>
      </c>
      <c r="S516" t="s">
        <v>140</v>
      </c>
      <c r="T516">
        <v>100</v>
      </c>
      <c r="U516" t="s">
        <v>511</v>
      </c>
      <c r="W516" t="s">
        <v>7025</v>
      </c>
      <c r="X516" t="s">
        <v>7026</v>
      </c>
      <c r="Y516" t="s">
        <v>6986</v>
      </c>
      <c r="AA516" t="s">
        <v>145</v>
      </c>
      <c r="AB516" t="s">
        <v>146</v>
      </c>
      <c r="AC516" s="119">
        <v>901162</v>
      </c>
      <c r="AD516">
        <v>901162</v>
      </c>
      <c r="AE516">
        <v>901162</v>
      </c>
      <c r="AF516">
        <v>743000</v>
      </c>
      <c r="AG516">
        <v>100800</v>
      </c>
      <c r="AH516">
        <v>9257</v>
      </c>
      <c r="AI516">
        <v>48105</v>
      </c>
      <c r="AJ516">
        <v>0</v>
      </c>
      <c r="AK516">
        <v>0</v>
      </c>
      <c r="AL516">
        <v>0</v>
      </c>
      <c r="AM516">
        <v>0</v>
      </c>
      <c r="AN516" s="32">
        <v>0</v>
      </c>
      <c r="AO516">
        <v>0</v>
      </c>
      <c r="AP516">
        <v>0</v>
      </c>
      <c r="AQ516">
        <v>0</v>
      </c>
      <c r="AR516">
        <v>0</v>
      </c>
      <c r="AS516">
        <v>1</v>
      </c>
      <c r="AT516">
        <v>1946</v>
      </c>
      <c r="AV516">
        <v>3850</v>
      </c>
      <c r="AW516">
        <v>1264</v>
      </c>
      <c r="AX516">
        <v>2</v>
      </c>
      <c r="AY516">
        <v>3</v>
      </c>
      <c r="AZ516">
        <v>3</v>
      </c>
      <c r="BA516" t="s">
        <v>233</v>
      </c>
      <c r="BC516" t="s">
        <v>233</v>
      </c>
      <c r="BS516" t="s">
        <v>7027</v>
      </c>
      <c r="BV516" t="s">
        <v>7028</v>
      </c>
      <c r="BX516" t="s">
        <v>7029</v>
      </c>
      <c r="BY516" t="s">
        <v>481</v>
      </c>
      <c r="BZ516" t="s">
        <v>7030</v>
      </c>
      <c r="CB516" s="27">
        <v>43753</v>
      </c>
      <c r="CC516">
        <v>957000</v>
      </c>
      <c r="CD516" t="s">
        <v>210</v>
      </c>
      <c r="CE516" t="s">
        <v>181</v>
      </c>
      <c r="CF516" t="s">
        <v>181</v>
      </c>
      <c r="CG516" t="s">
        <v>7031</v>
      </c>
      <c r="CH516" s="27">
        <v>41037</v>
      </c>
      <c r="CI516">
        <v>824000</v>
      </c>
      <c r="CJ516" t="s">
        <v>210</v>
      </c>
      <c r="CK516" t="s">
        <v>181</v>
      </c>
      <c r="CL516" t="s">
        <v>181</v>
      </c>
      <c r="CM516" t="s">
        <v>7032</v>
      </c>
      <c r="CZ516" t="s">
        <v>7033</v>
      </c>
      <c r="DA516" t="s">
        <v>154</v>
      </c>
      <c r="DB516" t="s">
        <v>299</v>
      </c>
      <c r="DE516">
        <v>1</v>
      </c>
      <c r="DF516">
        <v>1900</v>
      </c>
      <c r="DG516" t="s">
        <v>7034</v>
      </c>
      <c r="DH516">
        <v>7</v>
      </c>
      <c r="DI516" s="128" t="s">
        <v>156</v>
      </c>
      <c r="DJ5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16" s="130">
        <f>Table13[[#This Row],[JUST]]*Table13[[#This Row],[Storm Millage]]/1000</f>
        <v>0</v>
      </c>
      <c r="DL5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16" s="136">
        <f>Table13[[#This Row],[JUST]]*Table13[[#This Row],[Recreational Millage]]/1000</f>
        <v>7391.4554130356692</v>
      </c>
      <c r="DN516" s="137">
        <f>Table13[[#This Row],[Recreational Assessment]]+Table13[[#This Row],[Storm Assessment]]</f>
        <v>7391.4554130356692</v>
      </c>
      <c r="DO516" s="145" t="e">
        <f>Methodology!#REF!</f>
        <v>#REF!</v>
      </c>
      <c r="DP516" s="146" t="e">
        <f>(Table13[[#This Row],[JUST]]*Table13[[#This Row],[Ad Valorem Recreational Millage]])/1000</f>
        <v>#REF!</v>
      </c>
    </row>
    <row r="517" spans="1:120" x14ac:dyDescent="0.3">
      <c r="A517">
        <v>627</v>
      </c>
      <c r="B517">
        <v>1</v>
      </c>
      <c r="C517" s="165" t="s">
        <v>8675</v>
      </c>
      <c r="D517" t="s">
        <v>158</v>
      </c>
      <c r="E517" t="s">
        <v>258</v>
      </c>
      <c r="F517">
        <v>10004918</v>
      </c>
      <c r="G517" s="32" t="s">
        <v>181</v>
      </c>
      <c r="I517" t="s">
        <v>226</v>
      </c>
      <c r="J517">
        <v>1</v>
      </c>
      <c r="K517">
        <v>107</v>
      </c>
      <c r="L517">
        <v>300</v>
      </c>
      <c r="M517">
        <v>0.72</v>
      </c>
      <c r="N517" t="s">
        <v>135</v>
      </c>
      <c r="O517" t="s">
        <v>136</v>
      </c>
      <c r="R517" t="s">
        <v>3669</v>
      </c>
      <c r="S517" t="s">
        <v>140</v>
      </c>
      <c r="T517">
        <v>121</v>
      </c>
      <c r="U517" t="s">
        <v>3670</v>
      </c>
      <c r="V517" t="s">
        <v>205</v>
      </c>
      <c r="W517" t="s">
        <v>8676</v>
      </c>
      <c r="X517" t="s">
        <v>8677</v>
      </c>
      <c r="Y517" t="s">
        <v>189</v>
      </c>
      <c r="AA517" t="s">
        <v>145</v>
      </c>
      <c r="AB517" t="s">
        <v>146</v>
      </c>
      <c r="AC517" s="30">
        <v>1739360</v>
      </c>
      <c r="AD517">
        <v>1739360</v>
      </c>
      <c r="AE517">
        <v>1689360</v>
      </c>
      <c r="AF517">
        <v>888000</v>
      </c>
      <c r="AG517">
        <v>778939</v>
      </c>
      <c r="AH517">
        <v>44450</v>
      </c>
      <c r="AI517">
        <v>27971</v>
      </c>
      <c r="AJ517">
        <v>0</v>
      </c>
      <c r="AK517">
        <v>0</v>
      </c>
      <c r="AL517">
        <v>0</v>
      </c>
      <c r="AM517">
        <v>0</v>
      </c>
      <c r="AN517">
        <v>50000</v>
      </c>
      <c r="AO517">
        <v>0</v>
      </c>
      <c r="AP517">
        <v>0</v>
      </c>
      <c r="AQ517">
        <v>0</v>
      </c>
      <c r="AR517">
        <v>0</v>
      </c>
      <c r="AS517">
        <v>1</v>
      </c>
      <c r="AT517">
        <v>1990</v>
      </c>
      <c r="AV517">
        <v>9082</v>
      </c>
      <c r="AW517">
        <v>3376</v>
      </c>
      <c r="AX517">
        <v>1.5</v>
      </c>
      <c r="AY517">
        <v>3</v>
      </c>
      <c r="AZ517">
        <v>3.5</v>
      </c>
      <c r="BA517" t="s">
        <v>233</v>
      </c>
      <c r="BB517" t="s">
        <v>233</v>
      </c>
      <c r="BC517" t="s">
        <v>233</v>
      </c>
      <c r="BE517" t="s">
        <v>233</v>
      </c>
      <c r="BS517" t="s">
        <v>8678</v>
      </c>
      <c r="BV517" t="s">
        <v>8679</v>
      </c>
      <c r="BX517" t="s">
        <v>145</v>
      </c>
      <c r="BY517" t="s">
        <v>149</v>
      </c>
      <c r="BZ517" t="s">
        <v>146</v>
      </c>
      <c r="CB517" s="27">
        <v>35895</v>
      </c>
      <c r="CC517">
        <v>1000000</v>
      </c>
      <c r="CD517" t="s">
        <v>210</v>
      </c>
      <c r="CE517" t="s">
        <v>208</v>
      </c>
      <c r="CF517" t="s">
        <v>208</v>
      </c>
      <c r="CG517" t="s">
        <v>8680</v>
      </c>
      <c r="CZ517" t="s">
        <v>8681</v>
      </c>
      <c r="DA517" t="s">
        <v>154</v>
      </c>
      <c r="DB517" t="s">
        <v>299</v>
      </c>
      <c r="DE517">
        <v>2</v>
      </c>
      <c r="DF517">
        <v>1900</v>
      </c>
      <c r="DG517" t="s">
        <v>8682</v>
      </c>
      <c r="DH517">
        <v>7</v>
      </c>
      <c r="DI517" s="128" t="s">
        <v>156</v>
      </c>
      <c r="DJ5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17" s="130">
        <f>Table13[[#This Row],[JUST]]*Table13[[#This Row],[Storm Millage]]/1000</f>
        <v>0</v>
      </c>
      <c r="DL5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517" s="136">
        <f>Table13[[#This Row],[JUST]]*Table13[[#This Row],[Recreational Millage]]/1000</f>
        <v>7393.0759105067209</v>
      </c>
      <c r="DN517" s="137">
        <f>Table13[[#This Row],[Recreational Assessment]]+Table13[[#This Row],[Storm Assessment]]</f>
        <v>7393.0759105067209</v>
      </c>
      <c r="DO517" s="145" t="e">
        <f>Methodology!#REF!</f>
        <v>#REF!</v>
      </c>
      <c r="DP517" s="146" t="e">
        <f>(Table13[[#This Row],[JUST]]*Table13[[#This Row],[Ad Valorem Recreational Millage]])/1000</f>
        <v>#REF!</v>
      </c>
    </row>
    <row r="518" spans="1:120" x14ac:dyDescent="0.3">
      <c r="A518">
        <v>732</v>
      </c>
      <c r="B518">
        <v>1</v>
      </c>
      <c r="C518" s="165" t="s">
        <v>6135</v>
      </c>
      <c r="D518" t="s">
        <v>131</v>
      </c>
      <c r="E518" t="s">
        <v>5862</v>
      </c>
      <c r="F518">
        <v>10004171</v>
      </c>
      <c r="G518" s="32" t="s">
        <v>383</v>
      </c>
      <c r="I518" t="s">
        <v>226</v>
      </c>
      <c r="J518">
        <v>1</v>
      </c>
      <c r="K518">
        <v>0</v>
      </c>
      <c r="L518">
        <v>0</v>
      </c>
      <c r="M518">
        <v>0.23200000000000001</v>
      </c>
      <c r="N518" t="s">
        <v>135</v>
      </c>
      <c r="O518" t="s">
        <v>136</v>
      </c>
      <c r="R518" t="s">
        <v>227</v>
      </c>
      <c r="S518" t="s">
        <v>140</v>
      </c>
      <c r="T518">
        <v>800</v>
      </c>
      <c r="U518" t="s">
        <v>6136</v>
      </c>
      <c r="W518" t="s">
        <v>6137</v>
      </c>
      <c r="X518" t="s">
        <v>6103</v>
      </c>
      <c r="Y518" t="s">
        <v>3475</v>
      </c>
      <c r="AA518" t="s">
        <v>145</v>
      </c>
      <c r="AB518" t="s">
        <v>146</v>
      </c>
      <c r="AC518" s="119">
        <v>908062</v>
      </c>
      <c r="AD518">
        <v>908062</v>
      </c>
      <c r="AE518">
        <v>908062</v>
      </c>
      <c r="AF518">
        <v>810635</v>
      </c>
      <c r="AG518">
        <v>97427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 s="32">
        <v>0</v>
      </c>
      <c r="AO518">
        <v>0</v>
      </c>
      <c r="AP518">
        <v>0</v>
      </c>
      <c r="AQ518">
        <v>0</v>
      </c>
      <c r="AR518">
        <v>0</v>
      </c>
      <c r="AS518">
        <v>1</v>
      </c>
      <c r="AT518">
        <v>1977</v>
      </c>
      <c r="AV518">
        <v>1850</v>
      </c>
      <c r="AW518">
        <v>1506</v>
      </c>
      <c r="AX518">
        <v>1</v>
      </c>
      <c r="AY518">
        <v>4</v>
      </c>
      <c r="AZ518">
        <v>2</v>
      </c>
      <c r="BS518" t="s">
        <v>6138</v>
      </c>
      <c r="BV518" t="s">
        <v>6139</v>
      </c>
      <c r="BX518" t="s">
        <v>6001</v>
      </c>
      <c r="BY518" t="s">
        <v>481</v>
      </c>
      <c r="BZ518" t="s">
        <v>6002</v>
      </c>
      <c r="CB518" s="27">
        <v>28460</v>
      </c>
      <c r="CC518">
        <v>37500</v>
      </c>
      <c r="CD518" t="s">
        <v>150</v>
      </c>
      <c r="CE518" t="s">
        <v>151</v>
      </c>
      <c r="CF518" t="s">
        <v>151</v>
      </c>
      <c r="CG518" t="s">
        <v>6140</v>
      </c>
      <c r="CH518" s="27">
        <v>28185</v>
      </c>
      <c r="CI518">
        <v>25000</v>
      </c>
      <c r="CJ518" t="s">
        <v>150</v>
      </c>
      <c r="CK518" t="s">
        <v>151</v>
      </c>
      <c r="CL518" t="s">
        <v>151</v>
      </c>
      <c r="CM518" t="s">
        <v>6141</v>
      </c>
      <c r="CZ518" t="s">
        <v>6142</v>
      </c>
      <c r="DA518" t="s">
        <v>154</v>
      </c>
      <c r="DB518" t="s">
        <v>299</v>
      </c>
      <c r="DE518">
        <v>2</v>
      </c>
      <c r="DF518">
        <v>1900</v>
      </c>
      <c r="DG518" t="s">
        <v>6143</v>
      </c>
      <c r="DH518">
        <v>7</v>
      </c>
      <c r="DI518" s="128" t="s">
        <v>156</v>
      </c>
      <c r="DJ5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18" s="130">
        <f>Table13[[#This Row],[JUST]]*Table13[[#This Row],[Storm Millage]]/1000</f>
        <v>0</v>
      </c>
      <c r="DL5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18" s="136">
        <f>Table13[[#This Row],[JUST]]*Table13[[#This Row],[Recreational Millage]]/1000</f>
        <v>7448.050167752298</v>
      </c>
      <c r="DN518" s="137">
        <f>Table13[[#This Row],[Recreational Assessment]]+Table13[[#This Row],[Storm Assessment]]</f>
        <v>7448.050167752298</v>
      </c>
      <c r="DO518" s="145" t="e">
        <f>Methodology!#REF!</f>
        <v>#REF!</v>
      </c>
      <c r="DP518" s="146" t="e">
        <f>(Table13[[#This Row],[JUST]]*Table13[[#This Row],[Ad Valorem Recreational Millage]])/1000</f>
        <v>#REF!</v>
      </c>
    </row>
    <row r="519" spans="1:120" x14ac:dyDescent="0.3">
      <c r="A519">
        <v>898</v>
      </c>
      <c r="B519">
        <v>1</v>
      </c>
      <c r="C519" s="165" t="s">
        <v>6496</v>
      </c>
      <c r="D519" t="s">
        <v>3790</v>
      </c>
      <c r="E519" t="s">
        <v>3269</v>
      </c>
      <c r="F519">
        <v>10004749</v>
      </c>
      <c r="G519" s="32" t="s">
        <v>181</v>
      </c>
      <c r="I519" t="s">
        <v>226</v>
      </c>
      <c r="J519">
        <v>1</v>
      </c>
      <c r="K519">
        <v>0</v>
      </c>
      <c r="L519">
        <v>0</v>
      </c>
      <c r="M519">
        <v>0.21099999999999999</v>
      </c>
      <c r="N519" t="s">
        <v>135</v>
      </c>
      <c r="O519" t="s">
        <v>136</v>
      </c>
      <c r="R519" t="s">
        <v>227</v>
      </c>
      <c r="S519" t="s">
        <v>140</v>
      </c>
      <c r="T519">
        <v>100</v>
      </c>
      <c r="U519" t="s">
        <v>511</v>
      </c>
      <c r="W519" t="s">
        <v>6497</v>
      </c>
      <c r="X519" t="s">
        <v>173</v>
      </c>
      <c r="Y519" t="s">
        <v>5569</v>
      </c>
      <c r="AA519" t="s">
        <v>145</v>
      </c>
      <c r="AB519" t="s">
        <v>146</v>
      </c>
      <c r="AC519" s="119">
        <v>908447</v>
      </c>
      <c r="AD519">
        <v>908447</v>
      </c>
      <c r="AE519">
        <v>908447</v>
      </c>
      <c r="AF519">
        <v>675000</v>
      </c>
      <c r="AG519">
        <v>163558</v>
      </c>
      <c r="AH519">
        <v>16001</v>
      </c>
      <c r="AI519">
        <v>53888</v>
      </c>
      <c r="AJ519">
        <v>0</v>
      </c>
      <c r="AK519">
        <v>0</v>
      </c>
      <c r="AL519">
        <v>0</v>
      </c>
      <c r="AM519">
        <v>0</v>
      </c>
      <c r="AN519" s="32">
        <v>0</v>
      </c>
      <c r="AO519">
        <v>0</v>
      </c>
      <c r="AP519">
        <v>0</v>
      </c>
      <c r="AQ519">
        <v>0</v>
      </c>
      <c r="AR519">
        <v>0</v>
      </c>
      <c r="AS519">
        <v>1</v>
      </c>
      <c r="AT519">
        <v>1971</v>
      </c>
      <c r="AV519">
        <v>3305</v>
      </c>
      <c r="AW519">
        <v>1910</v>
      </c>
      <c r="AX519">
        <v>1</v>
      </c>
      <c r="AY519">
        <v>3</v>
      </c>
      <c r="AZ519">
        <v>3</v>
      </c>
      <c r="BC519" t="s">
        <v>233</v>
      </c>
      <c r="BS519" t="s">
        <v>6498</v>
      </c>
      <c r="BT519" t="s">
        <v>6499</v>
      </c>
      <c r="BV519" t="s">
        <v>6500</v>
      </c>
      <c r="BX519" t="s">
        <v>6501</v>
      </c>
      <c r="BY519" t="s">
        <v>3450</v>
      </c>
      <c r="BZ519" t="s">
        <v>6502</v>
      </c>
      <c r="CB519" s="27">
        <v>40690</v>
      </c>
      <c r="CC519">
        <v>867500</v>
      </c>
      <c r="CD519" t="s">
        <v>210</v>
      </c>
      <c r="CE519" t="s">
        <v>181</v>
      </c>
      <c r="CF519" t="s">
        <v>181</v>
      </c>
      <c r="CG519" t="s">
        <v>6503</v>
      </c>
      <c r="CH519" s="27">
        <v>38478</v>
      </c>
      <c r="CI519">
        <v>1462500</v>
      </c>
      <c r="CJ519" t="s">
        <v>210</v>
      </c>
      <c r="CK519" t="s">
        <v>151</v>
      </c>
      <c r="CL519" t="s">
        <v>151</v>
      </c>
      <c r="CM519" t="s">
        <v>6504</v>
      </c>
      <c r="CN519" s="27">
        <v>34731</v>
      </c>
      <c r="CO519">
        <v>320000</v>
      </c>
      <c r="CP519" t="s">
        <v>210</v>
      </c>
      <c r="CQ519" t="s">
        <v>151</v>
      </c>
      <c r="CR519" t="s">
        <v>151</v>
      </c>
      <c r="CS519" t="s">
        <v>6505</v>
      </c>
      <c r="CT519" s="27">
        <v>30621</v>
      </c>
      <c r="CU519">
        <v>172000</v>
      </c>
      <c r="CV519" t="s">
        <v>210</v>
      </c>
      <c r="CW519" t="s">
        <v>208</v>
      </c>
      <c r="CX519" t="s">
        <v>208</v>
      </c>
      <c r="CY519" t="s">
        <v>6250</v>
      </c>
      <c r="CZ519" t="s">
        <v>6506</v>
      </c>
      <c r="DA519" t="s">
        <v>154</v>
      </c>
      <c r="DB519" t="s">
        <v>299</v>
      </c>
      <c r="DE519">
        <v>1</v>
      </c>
      <c r="DF519">
        <v>1900</v>
      </c>
      <c r="DG519" t="s">
        <v>6507</v>
      </c>
      <c r="DH519">
        <v>7</v>
      </c>
      <c r="DI519" s="128" t="s">
        <v>156</v>
      </c>
      <c r="DJ5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19" s="130">
        <f>Table13[[#This Row],[JUST]]*Table13[[#This Row],[Storm Millage]]/1000</f>
        <v>0</v>
      </c>
      <c r="DL5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19" s="136">
        <f>Table13[[#This Row],[JUST]]*Table13[[#This Row],[Recreational Millage]]/1000</f>
        <v>7451.2079910227185</v>
      </c>
      <c r="DN519" s="137">
        <f>Table13[[#This Row],[Recreational Assessment]]+Table13[[#This Row],[Storm Assessment]]</f>
        <v>7451.2079910227185</v>
      </c>
      <c r="DO519" s="145" t="e">
        <f>Methodology!#REF!</f>
        <v>#REF!</v>
      </c>
      <c r="DP519" s="146" t="e">
        <f>(Table13[[#This Row],[JUST]]*Table13[[#This Row],[Ad Valorem Recreational Millage]])/1000</f>
        <v>#REF!</v>
      </c>
    </row>
    <row r="520" spans="1:120" x14ac:dyDescent="0.3">
      <c r="A520">
        <v>150</v>
      </c>
      <c r="B520">
        <v>1</v>
      </c>
      <c r="C520" s="165" t="s">
        <v>7617</v>
      </c>
      <c r="D520" t="s">
        <v>1128</v>
      </c>
      <c r="E520" t="s">
        <v>3775</v>
      </c>
      <c r="F520">
        <v>10004859</v>
      </c>
      <c r="G520" s="32" t="s">
        <v>196</v>
      </c>
      <c r="H520" t="s">
        <v>299</v>
      </c>
      <c r="I520" t="s">
        <v>226</v>
      </c>
      <c r="J520">
        <v>1</v>
      </c>
      <c r="K520">
        <v>0</v>
      </c>
      <c r="L520">
        <v>0</v>
      </c>
      <c r="M520">
        <v>6.6089999999999996E-2</v>
      </c>
      <c r="N520" t="s">
        <v>135</v>
      </c>
      <c r="O520" t="s">
        <v>136</v>
      </c>
      <c r="S520" t="s">
        <v>140</v>
      </c>
      <c r="T520">
        <v>421</v>
      </c>
      <c r="U520" t="s">
        <v>3911</v>
      </c>
      <c r="V520" t="s">
        <v>205</v>
      </c>
      <c r="W520" t="s">
        <v>7618</v>
      </c>
      <c r="X520" t="s">
        <v>3777</v>
      </c>
      <c r="Y520" t="s">
        <v>189</v>
      </c>
      <c r="Z520" t="s">
        <v>7619</v>
      </c>
      <c r="AA520" t="s">
        <v>145</v>
      </c>
      <c r="AB520" t="s">
        <v>146</v>
      </c>
      <c r="AC520" s="119">
        <v>909245</v>
      </c>
      <c r="AD520">
        <v>909245</v>
      </c>
      <c r="AE520">
        <v>909245</v>
      </c>
      <c r="AF520">
        <v>0</v>
      </c>
      <c r="AG520">
        <v>909245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 s="32">
        <v>0</v>
      </c>
      <c r="AO520">
        <v>0</v>
      </c>
      <c r="AP520">
        <v>0</v>
      </c>
      <c r="AQ520">
        <v>0</v>
      </c>
      <c r="AR520">
        <v>0</v>
      </c>
      <c r="AS520">
        <v>1</v>
      </c>
      <c r="AT520">
        <v>1981</v>
      </c>
      <c r="AV520">
        <v>1470</v>
      </c>
      <c r="AW520">
        <v>1470</v>
      </c>
      <c r="AX520">
        <v>1</v>
      </c>
      <c r="AY520">
        <v>3</v>
      </c>
      <c r="AZ520">
        <v>2</v>
      </c>
      <c r="BC520" t="s">
        <v>233</v>
      </c>
      <c r="BD520" t="s">
        <v>233</v>
      </c>
      <c r="BS520" t="s">
        <v>7620</v>
      </c>
      <c r="BV520" t="s">
        <v>7621</v>
      </c>
      <c r="BX520" t="s">
        <v>7622</v>
      </c>
      <c r="BY520" t="s">
        <v>785</v>
      </c>
      <c r="BZ520" t="s">
        <v>7623</v>
      </c>
      <c r="CB520" s="27">
        <v>42270</v>
      </c>
      <c r="CC520">
        <v>1530000</v>
      </c>
      <c r="CD520" t="s">
        <v>210</v>
      </c>
      <c r="CE520" t="s">
        <v>181</v>
      </c>
      <c r="CF520" t="s">
        <v>181</v>
      </c>
      <c r="CG520" t="s">
        <v>7624</v>
      </c>
      <c r="CH520" s="27">
        <v>38819</v>
      </c>
      <c r="CI520">
        <v>1325000</v>
      </c>
      <c r="CJ520" t="s">
        <v>210</v>
      </c>
      <c r="CK520" t="s">
        <v>151</v>
      </c>
      <c r="CL520" t="s">
        <v>383</v>
      </c>
      <c r="CM520" t="s">
        <v>7625</v>
      </c>
      <c r="CN520" s="27">
        <v>35741</v>
      </c>
      <c r="CO520">
        <v>545000</v>
      </c>
      <c r="CP520" t="s">
        <v>210</v>
      </c>
      <c r="CQ520" t="s">
        <v>151</v>
      </c>
      <c r="CR520" t="s">
        <v>151</v>
      </c>
      <c r="CS520" t="s">
        <v>7626</v>
      </c>
      <c r="CT520" s="27">
        <v>33756</v>
      </c>
      <c r="CU520">
        <v>390000</v>
      </c>
      <c r="CV520" t="s">
        <v>210</v>
      </c>
      <c r="CW520" t="s">
        <v>151</v>
      </c>
      <c r="CX520" t="s">
        <v>151</v>
      </c>
      <c r="CY520" t="s">
        <v>7627</v>
      </c>
      <c r="CZ520" t="s">
        <v>7628</v>
      </c>
      <c r="DA520" t="s">
        <v>154</v>
      </c>
      <c r="DB520" t="s">
        <v>242</v>
      </c>
      <c r="DE520">
        <v>1</v>
      </c>
      <c r="DF520">
        <v>1982</v>
      </c>
      <c r="DG520" t="s">
        <v>7629</v>
      </c>
      <c r="DH520">
        <v>7</v>
      </c>
      <c r="DI520" s="128" t="s">
        <v>156</v>
      </c>
      <c r="DJ5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0" s="130">
        <f>Table13[[#This Row],[JUST]]*Table13[[#This Row],[Storm Millage]]/1000</f>
        <v>0</v>
      </c>
      <c r="DL5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20" s="136">
        <f>Table13[[#This Row],[JUST]]*Table13[[#This Row],[Recreational Millage]]/1000</f>
        <v>7457.7532974377709</v>
      </c>
      <c r="DN520" s="137">
        <f>Table13[[#This Row],[Recreational Assessment]]+Table13[[#This Row],[Storm Assessment]]</f>
        <v>7457.7532974377709</v>
      </c>
      <c r="DO520" s="145" t="e">
        <f>Methodology!#REF!</f>
        <v>#REF!</v>
      </c>
      <c r="DP520" s="146" t="e">
        <f>(Table13[[#This Row],[JUST]]*Table13[[#This Row],[Ad Valorem Recreational Millage]])/1000</f>
        <v>#REF!</v>
      </c>
    </row>
    <row r="521" spans="1:120" x14ac:dyDescent="0.3">
      <c r="A521">
        <v>151</v>
      </c>
      <c r="B521">
        <v>1</v>
      </c>
      <c r="C521" s="165" t="s">
        <v>7706</v>
      </c>
      <c r="D521" t="s">
        <v>158</v>
      </c>
      <c r="E521" t="s">
        <v>3818</v>
      </c>
      <c r="F521">
        <v>10004866</v>
      </c>
      <c r="G521" s="32" t="s">
        <v>196</v>
      </c>
      <c r="H521" t="s">
        <v>299</v>
      </c>
      <c r="I521" t="s">
        <v>226</v>
      </c>
      <c r="J521">
        <v>1</v>
      </c>
      <c r="K521">
        <v>0</v>
      </c>
      <c r="L521">
        <v>0</v>
      </c>
      <c r="M521">
        <v>5.9830000000000001E-2</v>
      </c>
      <c r="N521" t="s">
        <v>135</v>
      </c>
      <c r="O521" t="s">
        <v>136</v>
      </c>
      <c r="S521" t="s">
        <v>140</v>
      </c>
      <c r="T521">
        <v>421</v>
      </c>
      <c r="U521" t="s">
        <v>3911</v>
      </c>
      <c r="V521" t="s">
        <v>205</v>
      </c>
      <c r="W521" t="s">
        <v>7707</v>
      </c>
      <c r="X521" t="s">
        <v>3777</v>
      </c>
      <c r="Y521" t="s">
        <v>189</v>
      </c>
      <c r="Z521" t="s">
        <v>7708</v>
      </c>
      <c r="AA521" t="s">
        <v>145</v>
      </c>
      <c r="AB521" t="s">
        <v>146</v>
      </c>
      <c r="AC521" s="119">
        <v>909245</v>
      </c>
      <c r="AD521">
        <v>909245</v>
      </c>
      <c r="AE521">
        <v>909245</v>
      </c>
      <c r="AF521">
        <v>0</v>
      </c>
      <c r="AG521">
        <v>909245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 s="32">
        <v>0</v>
      </c>
      <c r="AO521">
        <v>0</v>
      </c>
      <c r="AP521">
        <v>0</v>
      </c>
      <c r="AQ521">
        <v>0</v>
      </c>
      <c r="AR521">
        <v>0</v>
      </c>
      <c r="AS521">
        <v>1</v>
      </c>
      <c r="AT521">
        <v>1981</v>
      </c>
      <c r="AV521">
        <v>1470</v>
      </c>
      <c r="AW521">
        <v>1470</v>
      </c>
      <c r="AX521">
        <v>1</v>
      </c>
      <c r="AY521">
        <v>3</v>
      </c>
      <c r="AZ521">
        <v>2</v>
      </c>
      <c r="BC521" t="s">
        <v>233</v>
      </c>
      <c r="BD521" t="s">
        <v>233</v>
      </c>
      <c r="BS521" t="s">
        <v>7709</v>
      </c>
      <c r="BV521" t="s">
        <v>7710</v>
      </c>
      <c r="BX521" t="s">
        <v>4082</v>
      </c>
      <c r="BY521" t="s">
        <v>1821</v>
      </c>
      <c r="BZ521" t="s">
        <v>7711</v>
      </c>
      <c r="CB521" s="27">
        <v>43125</v>
      </c>
      <c r="CC521">
        <v>1374500</v>
      </c>
      <c r="CD521" t="s">
        <v>210</v>
      </c>
      <c r="CE521" t="s">
        <v>181</v>
      </c>
      <c r="CF521" t="s">
        <v>181</v>
      </c>
      <c r="CG521" t="s">
        <v>7712</v>
      </c>
      <c r="CH521" s="27">
        <v>36627</v>
      </c>
      <c r="CI521">
        <v>849000</v>
      </c>
      <c r="CJ521" t="s">
        <v>210</v>
      </c>
      <c r="CK521" t="s">
        <v>151</v>
      </c>
      <c r="CL521" t="s">
        <v>151</v>
      </c>
      <c r="CM521" t="s">
        <v>7713</v>
      </c>
      <c r="CN521" s="27">
        <v>35186</v>
      </c>
      <c r="CO521">
        <v>495000</v>
      </c>
      <c r="CP521" t="s">
        <v>210</v>
      </c>
      <c r="CQ521" t="s">
        <v>151</v>
      </c>
      <c r="CR521" t="s">
        <v>151</v>
      </c>
      <c r="CS521" t="s">
        <v>7714</v>
      </c>
      <c r="CT521" s="27">
        <v>34304</v>
      </c>
      <c r="CU521">
        <v>400000</v>
      </c>
      <c r="CV521" t="s">
        <v>210</v>
      </c>
      <c r="CW521" t="s">
        <v>151</v>
      </c>
      <c r="CX521" t="s">
        <v>151</v>
      </c>
      <c r="CY521" t="s">
        <v>7715</v>
      </c>
      <c r="CZ521" t="s">
        <v>7716</v>
      </c>
      <c r="DA521" t="s">
        <v>154</v>
      </c>
      <c r="DB521" t="s">
        <v>242</v>
      </c>
      <c r="DE521">
        <v>1</v>
      </c>
      <c r="DF521">
        <v>1982</v>
      </c>
      <c r="DG521" t="s">
        <v>7717</v>
      </c>
      <c r="DH521">
        <v>7</v>
      </c>
      <c r="DI521" s="128" t="s">
        <v>156</v>
      </c>
      <c r="DJ5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1" s="130">
        <f>Table13[[#This Row],[JUST]]*Table13[[#This Row],[Storm Millage]]/1000</f>
        <v>0</v>
      </c>
      <c r="DL5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21" s="136">
        <f>Table13[[#This Row],[JUST]]*Table13[[#This Row],[Recreational Millage]]/1000</f>
        <v>7457.7532974377709</v>
      </c>
      <c r="DN521" s="137">
        <f>Table13[[#This Row],[Recreational Assessment]]+Table13[[#This Row],[Storm Assessment]]</f>
        <v>7457.7532974377709</v>
      </c>
      <c r="DO521" s="145" t="e">
        <f>Methodology!#REF!</f>
        <v>#REF!</v>
      </c>
      <c r="DP521" s="146" t="e">
        <f>(Table13[[#This Row],[JUST]]*Table13[[#This Row],[Ad Valorem Recreational Millage]])/1000</f>
        <v>#REF!</v>
      </c>
    </row>
    <row r="522" spans="1:120" x14ac:dyDescent="0.3">
      <c r="A522">
        <v>870</v>
      </c>
      <c r="B522">
        <v>1</v>
      </c>
      <c r="C522" s="165" t="s">
        <v>5625</v>
      </c>
      <c r="D522" t="s">
        <v>131</v>
      </c>
      <c r="E522" t="s">
        <v>3269</v>
      </c>
      <c r="F522">
        <v>10004166</v>
      </c>
      <c r="G522" s="32" t="s">
        <v>181</v>
      </c>
      <c r="I522" t="s">
        <v>226</v>
      </c>
      <c r="J522">
        <v>1</v>
      </c>
      <c r="K522">
        <v>0</v>
      </c>
      <c r="L522">
        <v>0</v>
      </c>
      <c r="M522">
        <v>0.155</v>
      </c>
      <c r="N522" t="s">
        <v>135</v>
      </c>
      <c r="O522" t="s">
        <v>136</v>
      </c>
      <c r="R522" t="s">
        <v>139</v>
      </c>
      <c r="S522" t="s">
        <v>140</v>
      </c>
      <c r="T522">
        <v>100</v>
      </c>
      <c r="U522" t="s">
        <v>511</v>
      </c>
      <c r="W522" t="s">
        <v>5626</v>
      </c>
      <c r="X522" t="s">
        <v>161</v>
      </c>
      <c r="Y522" t="s">
        <v>3475</v>
      </c>
      <c r="AA522" t="s">
        <v>145</v>
      </c>
      <c r="AB522" t="s">
        <v>146</v>
      </c>
      <c r="AC522" s="119">
        <v>914099</v>
      </c>
      <c r="AD522">
        <v>914099</v>
      </c>
      <c r="AE522">
        <v>914099</v>
      </c>
      <c r="AF522">
        <v>675500</v>
      </c>
      <c r="AG522">
        <v>215269</v>
      </c>
      <c r="AH522">
        <v>0</v>
      </c>
      <c r="AI522">
        <v>23330</v>
      </c>
      <c r="AJ522">
        <v>0</v>
      </c>
      <c r="AK522">
        <v>0</v>
      </c>
      <c r="AL522">
        <v>0</v>
      </c>
      <c r="AM522">
        <v>0</v>
      </c>
      <c r="AN522" s="32">
        <v>0</v>
      </c>
      <c r="AO522">
        <v>0</v>
      </c>
      <c r="AP522">
        <v>0</v>
      </c>
      <c r="AQ522">
        <v>0</v>
      </c>
      <c r="AR522">
        <v>0</v>
      </c>
      <c r="AS522">
        <v>1</v>
      </c>
      <c r="AT522">
        <v>1996</v>
      </c>
      <c r="AV522">
        <v>3380</v>
      </c>
      <c r="AW522">
        <v>1521</v>
      </c>
      <c r="AX522">
        <v>2</v>
      </c>
      <c r="AY522">
        <v>3</v>
      </c>
      <c r="AZ522">
        <v>2</v>
      </c>
      <c r="BB522" t="s">
        <v>233</v>
      </c>
      <c r="BC522" t="s">
        <v>233</v>
      </c>
      <c r="BS522" t="s">
        <v>5627</v>
      </c>
      <c r="BV522" t="s">
        <v>5628</v>
      </c>
      <c r="BX522" t="s">
        <v>5629</v>
      </c>
      <c r="BY522" t="s">
        <v>430</v>
      </c>
      <c r="BZ522" t="s">
        <v>5630</v>
      </c>
      <c r="CB522" s="27">
        <v>35217</v>
      </c>
      <c r="CC522">
        <v>399000</v>
      </c>
      <c r="CD522" t="s">
        <v>210</v>
      </c>
      <c r="CE522" t="s">
        <v>151</v>
      </c>
      <c r="CF522" t="s">
        <v>151</v>
      </c>
      <c r="CG522" t="s">
        <v>5631</v>
      </c>
      <c r="CH522" s="27">
        <v>34912</v>
      </c>
      <c r="CI522">
        <v>125000</v>
      </c>
      <c r="CJ522" t="s">
        <v>150</v>
      </c>
      <c r="CK522" t="s">
        <v>181</v>
      </c>
      <c r="CL522" t="s">
        <v>181</v>
      </c>
      <c r="CM522" t="s">
        <v>5632</v>
      </c>
      <c r="CZ522" t="s">
        <v>5633</v>
      </c>
      <c r="DA522" t="s">
        <v>154</v>
      </c>
      <c r="DB522" t="s">
        <v>299</v>
      </c>
      <c r="DE522">
        <v>1</v>
      </c>
      <c r="DF522">
        <v>1995</v>
      </c>
      <c r="DG522" t="s">
        <v>5634</v>
      </c>
      <c r="DH522">
        <v>7</v>
      </c>
      <c r="DI522" s="128" t="s">
        <v>156</v>
      </c>
      <c r="DJ5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2" s="130">
        <f>Table13[[#This Row],[JUST]]*Table13[[#This Row],[Storm Millage]]/1000</f>
        <v>0</v>
      </c>
      <c r="DL5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22" s="136">
        <f>Table13[[#This Row],[JUST]]*Table13[[#This Row],[Recreational Millage]]/1000</f>
        <v>7497.5664770601643</v>
      </c>
      <c r="DN522" s="137">
        <f>Table13[[#This Row],[Recreational Assessment]]+Table13[[#This Row],[Storm Assessment]]</f>
        <v>7497.5664770601643</v>
      </c>
      <c r="DO522" s="145" t="e">
        <f>Methodology!#REF!</f>
        <v>#REF!</v>
      </c>
      <c r="DP522" s="146" t="e">
        <f>(Table13[[#This Row],[JUST]]*Table13[[#This Row],[Ad Valorem Recreational Millage]])/1000</f>
        <v>#REF!</v>
      </c>
    </row>
    <row r="523" spans="1:120" x14ac:dyDescent="0.3">
      <c r="A523">
        <v>1024</v>
      </c>
      <c r="B523">
        <v>1</v>
      </c>
      <c r="C523" s="165" t="s">
        <v>8845</v>
      </c>
      <c r="D523" t="s">
        <v>158</v>
      </c>
      <c r="E523" t="s">
        <v>452</v>
      </c>
      <c r="F523">
        <v>10004924</v>
      </c>
      <c r="G523" s="32" t="s">
        <v>181</v>
      </c>
      <c r="I523" t="s">
        <v>226</v>
      </c>
      <c r="J523">
        <v>1</v>
      </c>
      <c r="K523">
        <v>0</v>
      </c>
      <c r="L523">
        <v>0</v>
      </c>
      <c r="M523">
        <v>2.4260000000000002</v>
      </c>
      <c r="N523" t="s">
        <v>135</v>
      </c>
      <c r="O523" t="s">
        <v>136</v>
      </c>
      <c r="R523" t="s">
        <v>3669</v>
      </c>
      <c r="S523" t="s">
        <v>140</v>
      </c>
      <c r="T523">
        <v>121</v>
      </c>
      <c r="U523" t="s">
        <v>3670</v>
      </c>
      <c r="V523" t="s">
        <v>205</v>
      </c>
      <c r="W523" t="s">
        <v>8846</v>
      </c>
      <c r="X523" t="s">
        <v>8847</v>
      </c>
      <c r="Y523" t="s">
        <v>189</v>
      </c>
      <c r="AA523" t="s">
        <v>145</v>
      </c>
      <c r="AB523" t="s">
        <v>146</v>
      </c>
      <c r="AC523" s="30">
        <v>1764378</v>
      </c>
      <c r="AD523">
        <v>1764378</v>
      </c>
      <c r="AE523">
        <v>1714378</v>
      </c>
      <c r="AF523">
        <v>1215000</v>
      </c>
      <c r="AG523">
        <v>476116</v>
      </c>
      <c r="AH523">
        <v>31627</v>
      </c>
      <c r="AI523">
        <v>41635</v>
      </c>
      <c r="AJ523">
        <v>0</v>
      </c>
      <c r="AK523">
        <v>0</v>
      </c>
      <c r="AL523">
        <v>0</v>
      </c>
      <c r="AM523">
        <v>0</v>
      </c>
      <c r="AN523">
        <v>50000</v>
      </c>
      <c r="AO523">
        <v>0</v>
      </c>
      <c r="AP523">
        <v>0</v>
      </c>
      <c r="AQ523">
        <v>0</v>
      </c>
      <c r="AR523">
        <v>0</v>
      </c>
      <c r="AS523">
        <v>1</v>
      </c>
      <c r="AT523">
        <v>1969</v>
      </c>
      <c r="AV523">
        <v>7965</v>
      </c>
      <c r="AW523">
        <v>3246</v>
      </c>
      <c r="AX523">
        <v>1</v>
      </c>
      <c r="AY523">
        <v>4</v>
      </c>
      <c r="AZ523">
        <v>4</v>
      </c>
      <c r="BA523" t="s">
        <v>233</v>
      </c>
      <c r="BC523" t="s">
        <v>233</v>
      </c>
      <c r="BS523" t="s">
        <v>8848</v>
      </c>
      <c r="BV523" t="s">
        <v>8849</v>
      </c>
      <c r="BX523" t="s">
        <v>145</v>
      </c>
      <c r="BY523" t="s">
        <v>149</v>
      </c>
      <c r="BZ523" t="s">
        <v>146</v>
      </c>
      <c r="CB523" s="27">
        <v>35461</v>
      </c>
      <c r="CC523">
        <v>775000</v>
      </c>
      <c r="CD523" t="s">
        <v>210</v>
      </c>
      <c r="CE523" t="s">
        <v>151</v>
      </c>
      <c r="CF523" t="s">
        <v>151</v>
      </c>
      <c r="CG523" t="s">
        <v>8850</v>
      </c>
      <c r="CH523" s="27">
        <v>31594</v>
      </c>
      <c r="CI523">
        <v>400000</v>
      </c>
      <c r="CJ523" t="s">
        <v>210</v>
      </c>
      <c r="CK523" t="s">
        <v>151</v>
      </c>
      <c r="CL523" t="s">
        <v>151</v>
      </c>
      <c r="CM523" t="s">
        <v>8851</v>
      </c>
      <c r="CN523" s="27">
        <v>29738</v>
      </c>
      <c r="CO523">
        <v>275000</v>
      </c>
      <c r="CP523" t="s">
        <v>210</v>
      </c>
      <c r="CQ523" t="s">
        <v>208</v>
      </c>
      <c r="CR523" t="s">
        <v>208</v>
      </c>
      <c r="CS523" t="s">
        <v>8852</v>
      </c>
      <c r="CZ523" t="s">
        <v>8853</v>
      </c>
      <c r="DA523" t="s">
        <v>154</v>
      </c>
      <c r="DB523" t="s">
        <v>299</v>
      </c>
      <c r="DE523">
        <v>1</v>
      </c>
      <c r="DF523">
        <v>1900</v>
      </c>
      <c r="DG523" t="s">
        <v>8854</v>
      </c>
      <c r="DH523">
        <v>7</v>
      </c>
      <c r="DI523" s="128" t="s">
        <v>156</v>
      </c>
      <c r="DJ5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3" s="130">
        <f>Table13[[#This Row],[JUST]]*Table13[[#This Row],[Storm Millage]]/1000</f>
        <v>0</v>
      </c>
      <c r="DL5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523" s="136">
        <f>Table13[[#This Row],[JUST]]*Table13[[#This Row],[Recreational Millage]]/1000</f>
        <v>7499.4138584468001</v>
      </c>
      <c r="DN523" s="137">
        <f>Table13[[#This Row],[Recreational Assessment]]+Table13[[#This Row],[Storm Assessment]]</f>
        <v>7499.4138584468001</v>
      </c>
      <c r="DO523" s="145" t="e">
        <f>Methodology!#REF!</f>
        <v>#REF!</v>
      </c>
      <c r="DP523" s="146" t="e">
        <f>(Table13[[#This Row],[JUST]]*Table13[[#This Row],[Ad Valorem Recreational Millage]])/1000</f>
        <v>#REF!</v>
      </c>
    </row>
    <row r="524" spans="1:120" x14ac:dyDescent="0.3">
      <c r="A524">
        <v>733</v>
      </c>
      <c r="B524">
        <v>1</v>
      </c>
      <c r="C524" s="165" t="s">
        <v>6951</v>
      </c>
      <c r="D524" t="s">
        <v>135</v>
      </c>
      <c r="E524" t="s">
        <v>132</v>
      </c>
      <c r="F524">
        <v>10004119</v>
      </c>
      <c r="G524" s="32" t="s">
        <v>181</v>
      </c>
      <c r="I524" t="s">
        <v>226</v>
      </c>
      <c r="J524">
        <v>1</v>
      </c>
      <c r="K524">
        <v>0</v>
      </c>
      <c r="L524">
        <v>0</v>
      </c>
      <c r="M524">
        <v>0.23726</v>
      </c>
      <c r="N524" t="s">
        <v>135</v>
      </c>
      <c r="O524" t="s">
        <v>136</v>
      </c>
      <c r="R524" t="s">
        <v>227</v>
      </c>
      <c r="S524" t="s">
        <v>140</v>
      </c>
      <c r="T524">
        <v>100</v>
      </c>
      <c r="U524" t="s">
        <v>511</v>
      </c>
      <c r="W524" t="s">
        <v>6952</v>
      </c>
      <c r="X524" t="s">
        <v>6940</v>
      </c>
      <c r="Y524" t="s">
        <v>6917</v>
      </c>
      <c r="AA524" t="s">
        <v>145</v>
      </c>
      <c r="AB524" t="s">
        <v>146</v>
      </c>
      <c r="AC524" s="119">
        <v>924342</v>
      </c>
      <c r="AD524">
        <v>924342</v>
      </c>
      <c r="AE524">
        <v>924342</v>
      </c>
      <c r="AF524">
        <v>828000</v>
      </c>
      <c r="AG524">
        <v>92013</v>
      </c>
      <c r="AH524">
        <v>0</v>
      </c>
      <c r="AI524">
        <v>4329</v>
      </c>
      <c r="AJ524">
        <v>0</v>
      </c>
      <c r="AK524">
        <v>0</v>
      </c>
      <c r="AL524">
        <v>0</v>
      </c>
      <c r="AM524">
        <v>0</v>
      </c>
      <c r="AN524" s="32">
        <v>0</v>
      </c>
      <c r="AO524">
        <v>0</v>
      </c>
      <c r="AP524">
        <v>0</v>
      </c>
      <c r="AQ524">
        <v>0</v>
      </c>
      <c r="AR524">
        <v>0</v>
      </c>
      <c r="AS524">
        <v>1</v>
      </c>
      <c r="AT524">
        <v>1981</v>
      </c>
      <c r="AV524">
        <v>1950</v>
      </c>
      <c r="AW524">
        <v>1176</v>
      </c>
      <c r="AX524">
        <v>1</v>
      </c>
      <c r="AY524">
        <v>2</v>
      </c>
      <c r="AZ524">
        <v>2</v>
      </c>
      <c r="BS524" t="s">
        <v>6953</v>
      </c>
      <c r="BT524" t="s">
        <v>6954</v>
      </c>
      <c r="BV524" t="s">
        <v>6955</v>
      </c>
      <c r="BX524" t="s">
        <v>6612</v>
      </c>
      <c r="BY524" t="s">
        <v>688</v>
      </c>
      <c r="BZ524" t="s">
        <v>6613</v>
      </c>
      <c r="CB524" s="27">
        <v>43112</v>
      </c>
      <c r="CC524">
        <v>850000</v>
      </c>
      <c r="CD524" t="s">
        <v>210</v>
      </c>
      <c r="CE524" t="s">
        <v>181</v>
      </c>
      <c r="CF524" t="s">
        <v>181</v>
      </c>
      <c r="CG524" t="s">
        <v>6956</v>
      </c>
      <c r="CZ524" t="s">
        <v>6957</v>
      </c>
      <c r="DA524" t="s">
        <v>154</v>
      </c>
      <c r="DB524" t="s">
        <v>299</v>
      </c>
      <c r="DE524">
        <v>1</v>
      </c>
      <c r="DF524">
        <v>1900</v>
      </c>
      <c r="DG524" t="s">
        <v>6958</v>
      </c>
      <c r="DH524">
        <v>7</v>
      </c>
      <c r="DI524" s="128" t="s">
        <v>156</v>
      </c>
      <c r="DJ5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4" s="130">
        <f>Table13[[#This Row],[JUST]]*Table13[[#This Row],[Storm Millage]]/1000</f>
        <v>0</v>
      </c>
      <c r="DL5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24" s="136">
        <f>Table13[[#This Row],[JUST]]*Table13[[#This Row],[Recreational Millage]]/1000</f>
        <v>7581.5809803300808</v>
      </c>
      <c r="DN524" s="137">
        <f>Table13[[#This Row],[Recreational Assessment]]+Table13[[#This Row],[Storm Assessment]]</f>
        <v>7581.5809803300808</v>
      </c>
      <c r="DO524" s="145" t="e">
        <f>Methodology!#REF!</f>
        <v>#REF!</v>
      </c>
      <c r="DP524" s="146" t="e">
        <f>(Table13[[#This Row],[JUST]]*Table13[[#This Row],[Ad Valorem Recreational Millage]])/1000</f>
        <v>#REF!</v>
      </c>
    </row>
    <row r="525" spans="1:120" x14ac:dyDescent="0.3">
      <c r="A525">
        <v>1097</v>
      </c>
      <c r="B525">
        <v>1</v>
      </c>
      <c r="C525" s="165" t="s">
        <v>6112</v>
      </c>
      <c r="D525" t="s">
        <v>3790</v>
      </c>
      <c r="E525" t="s">
        <v>3247</v>
      </c>
      <c r="F525">
        <v>10004747</v>
      </c>
      <c r="G525" s="32" t="s">
        <v>181</v>
      </c>
      <c r="I525" t="s">
        <v>226</v>
      </c>
      <c r="J525">
        <v>1</v>
      </c>
      <c r="K525">
        <v>0</v>
      </c>
      <c r="L525">
        <v>0</v>
      </c>
      <c r="M525">
        <v>0.21</v>
      </c>
      <c r="N525" t="s">
        <v>135</v>
      </c>
      <c r="O525" t="s">
        <v>136</v>
      </c>
      <c r="R525" t="s">
        <v>227</v>
      </c>
      <c r="S525" t="s">
        <v>140</v>
      </c>
      <c r="T525">
        <v>100</v>
      </c>
      <c r="U525" t="s">
        <v>511</v>
      </c>
      <c r="W525" t="s">
        <v>6113</v>
      </c>
      <c r="X525" t="s">
        <v>6103</v>
      </c>
      <c r="Y525" t="s">
        <v>5557</v>
      </c>
      <c r="AA525" t="s">
        <v>145</v>
      </c>
      <c r="AB525" t="s">
        <v>146</v>
      </c>
      <c r="AC525" s="119">
        <v>930245</v>
      </c>
      <c r="AD525">
        <v>930245</v>
      </c>
      <c r="AE525">
        <v>930245</v>
      </c>
      <c r="AF525">
        <v>675000</v>
      </c>
      <c r="AG525">
        <v>226421</v>
      </c>
      <c r="AH525">
        <v>0</v>
      </c>
      <c r="AI525">
        <v>28824</v>
      </c>
      <c r="AJ525">
        <v>0</v>
      </c>
      <c r="AK525">
        <v>0</v>
      </c>
      <c r="AL525">
        <v>0</v>
      </c>
      <c r="AM525">
        <v>0</v>
      </c>
      <c r="AN525" s="32">
        <v>0</v>
      </c>
      <c r="AO525">
        <v>0</v>
      </c>
      <c r="AP525">
        <v>0</v>
      </c>
      <c r="AQ525">
        <v>0</v>
      </c>
      <c r="AR525">
        <v>0</v>
      </c>
      <c r="AS525">
        <v>1</v>
      </c>
      <c r="AT525">
        <v>1980</v>
      </c>
      <c r="AV525">
        <v>5333</v>
      </c>
      <c r="AW525">
        <v>1915</v>
      </c>
      <c r="AX525">
        <v>2</v>
      </c>
      <c r="AY525">
        <v>4</v>
      </c>
      <c r="AZ525">
        <v>4</v>
      </c>
      <c r="BA525" t="s">
        <v>233</v>
      </c>
      <c r="BB525" t="s">
        <v>233</v>
      </c>
      <c r="BC525" t="s">
        <v>233</v>
      </c>
      <c r="BS525" t="s">
        <v>6114</v>
      </c>
      <c r="BV525" t="s">
        <v>6115</v>
      </c>
      <c r="BX525" t="s">
        <v>6116</v>
      </c>
      <c r="BY525" t="s">
        <v>638</v>
      </c>
      <c r="BZ525" t="s">
        <v>6117</v>
      </c>
      <c r="CB525" s="27">
        <v>43440</v>
      </c>
      <c r="CC525">
        <v>1400000</v>
      </c>
      <c r="CD525" t="s">
        <v>210</v>
      </c>
      <c r="CE525" t="s">
        <v>181</v>
      </c>
      <c r="CF525" t="s">
        <v>181</v>
      </c>
      <c r="CG525" t="s">
        <v>6118</v>
      </c>
      <c r="CH525" s="27">
        <v>42464</v>
      </c>
      <c r="CI525">
        <v>1400000</v>
      </c>
      <c r="CJ525" t="s">
        <v>210</v>
      </c>
      <c r="CK525" t="s">
        <v>181</v>
      </c>
      <c r="CL525" t="s">
        <v>181</v>
      </c>
      <c r="CM525" t="s">
        <v>6119</v>
      </c>
      <c r="CN525" s="27">
        <v>38595</v>
      </c>
      <c r="CO525">
        <v>1600000</v>
      </c>
      <c r="CP525" t="s">
        <v>210</v>
      </c>
      <c r="CQ525" t="s">
        <v>151</v>
      </c>
      <c r="CR525" t="s">
        <v>151</v>
      </c>
      <c r="CS525" t="s">
        <v>6120</v>
      </c>
      <c r="CT525" s="27">
        <v>37033</v>
      </c>
      <c r="CU525">
        <v>1160000</v>
      </c>
      <c r="CV525" t="s">
        <v>210</v>
      </c>
      <c r="CW525" t="s">
        <v>151</v>
      </c>
      <c r="CX525" t="s">
        <v>151</v>
      </c>
      <c r="CY525" t="s">
        <v>6121</v>
      </c>
      <c r="CZ525" t="s">
        <v>6122</v>
      </c>
      <c r="DA525" t="s">
        <v>154</v>
      </c>
      <c r="DB525" t="s">
        <v>299</v>
      </c>
      <c r="DE525">
        <v>1</v>
      </c>
      <c r="DF525">
        <v>1900</v>
      </c>
      <c r="DG525" t="s">
        <v>6123</v>
      </c>
      <c r="DH525">
        <v>7</v>
      </c>
      <c r="DI525" s="128" t="s">
        <v>156</v>
      </c>
      <c r="DJ5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5" s="130">
        <f>Table13[[#This Row],[JUST]]*Table13[[#This Row],[Storm Millage]]/1000</f>
        <v>0</v>
      </c>
      <c r="DL5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25" s="136">
        <f>Table13[[#This Row],[JUST]]*Table13[[#This Row],[Recreational Millage]]/1000</f>
        <v>7629.9982030970741</v>
      </c>
      <c r="DN525" s="137">
        <f>Table13[[#This Row],[Recreational Assessment]]+Table13[[#This Row],[Storm Assessment]]</f>
        <v>7629.9982030970741</v>
      </c>
      <c r="DO525" s="145" t="e">
        <f>Methodology!#REF!</f>
        <v>#REF!</v>
      </c>
      <c r="DP525" s="146" t="e">
        <f>(Table13[[#This Row],[JUST]]*Table13[[#This Row],[Ad Valorem Recreational Millage]])/1000</f>
        <v>#REF!</v>
      </c>
    </row>
    <row r="526" spans="1:120" x14ac:dyDescent="0.3">
      <c r="A526">
        <v>795</v>
      </c>
      <c r="B526">
        <v>1</v>
      </c>
      <c r="C526" s="165" t="s">
        <v>7374</v>
      </c>
      <c r="D526" t="s">
        <v>3790</v>
      </c>
      <c r="E526" t="s">
        <v>365</v>
      </c>
      <c r="F526">
        <v>10004730</v>
      </c>
      <c r="G526" s="32" t="s">
        <v>181</v>
      </c>
      <c r="I526" t="s">
        <v>401</v>
      </c>
      <c r="J526">
        <v>1</v>
      </c>
      <c r="K526">
        <v>0</v>
      </c>
      <c r="L526">
        <v>0</v>
      </c>
      <c r="M526">
        <v>0.47499999999999998</v>
      </c>
      <c r="N526" t="s">
        <v>135</v>
      </c>
      <c r="O526" t="s">
        <v>136</v>
      </c>
      <c r="R526" t="s">
        <v>286</v>
      </c>
      <c r="S526" t="s">
        <v>140</v>
      </c>
      <c r="T526">
        <v>121</v>
      </c>
      <c r="U526" t="s">
        <v>3670</v>
      </c>
      <c r="V526" t="s">
        <v>205</v>
      </c>
      <c r="W526" t="s">
        <v>7375</v>
      </c>
      <c r="X526" t="s">
        <v>7376</v>
      </c>
      <c r="Y526" t="s">
        <v>189</v>
      </c>
      <c r="AA526" t="s">
        <v>145</v>
      </c>
      <c r="AB526" t="s">
        <v>146</v>
      </c>
      <c r="AC526" s="30">
        <v>1803156</v>
      </c>
      <c r="AD526">
        <v>781381</v>
      </c>
      <c r="AE526">
        <v>731381</v>
      </c>
      <c r="AF526">
        <v>1472700</v>
      </c>
      <c r="AG526">
        <v>215329</v>
      </c>
      <c r="AH526">
        <v>44342</v>
      </c>
      <c r="AI526">
        <v>70785</v>
      </c>
      <c r="AJ526">
        <v>0</v>
      </c>
      <c r="AK526">
        <v>0</v>
      </c>
      <c r="AL526">
        <v>0</v>
      </c>
      <c r="AM526">
        <v>0</v>
      </c>
      <c r="AN526">
        <v>50000</v>
      </c>
      <c r="AO526">
        <v>0</v>
      </c>
      <c r="AP526">
        <v>0</v>
      </c>
      <c r="AQ526">
        <v>500</v>
      </c>
      <c r="AR526">
        <v>0</v>
      </c>
      <c r="AS526">
        <v>1</v>
      </c>
      <c r="AT526">
        <v>1975</v>
      </c>
      <c r="AV526">
        <v>5134</v>
      </c>
      <c r="AW526">
        <v>2414</v>
      </c>
      <c r="AX526">
        <v>1</v>
      </c>
      <c r="AY526">
        <v>2</v>
      </c>
      <c r="AZ526">
        <v>3</v>
      </c>
      <c r="BA526" t="s">
        <v>233</v>
      </c>
      <c r="BC526" t="s">
        <v>233</v>
      </c>
      <c r="BE526" t="s">
        <v>233</v>
      </c>
      <c r="BS526" t="s">
        <v>7377</v>
      </c>
      <c r="BT526" t="s">
        <v>7378</v>
      </c>
      <c r="BV526" t="s">
        <v>7375</v>
      </c>
      <c r="BX526" t="s">
        <v>145</v>
      </c>
      <c r="BY526" t="s">
        <v>149</v>
      </c>
      <c r="BZ526" t="s">
        <v>146</v>
      </c>
      <c r="CB526" s="27">
        <v>32264</v>
      </c>
      <c r="CC526">
        <v>460000</v>
      </c>
      <c r="CD526" t="s">
        <v>210</v>
      </c>
      <c r="CE526" t="s">
        <v>151</v>
      </c>
      <c r="CF526" t="s">
        <v>151</v>
      </c>
      <c r="CG526" t="s">
        <v>7379</v>
      </c>
      <c r="CZ526" t="s">
        <v>7380</v>
      </c>
      <c r="DA526" t="s">
        <v>154</v>
      </c>
      <c r="DB526" t="s">
        <v>299</v>
      </c>
      <c r="DE526">
        <v>1</v>
      </c>
      <c r="DF526">
        <v>1900</v>
      </c>
      <c r="DG526" t="s">
        <v>7381</v>
      </c>
      <c r="DH526">
        <v>7</v>
      </c>
      <c r="DI526" s="128" t="s">
        <v>156</v>
      </c>
      <c r="DJ5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6" s="130">
        <f>Table13[[#This Row],[JUST]]*Table13[[#This Row],[Storm Millage]]/1000</f>
        <v>0</v>
      </c>
      <c r="DL5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526" s="136">
        <f>Table13[[#This Row],[JUST]]*Table13[[#This Row],[Recreational Millage]]/1000</f>
        <v>7664.2381027996826</v>
      </c>
      <c r="DN526" s="137">
        <f>Table13[[#This Row],[Recreational Assessment]]+Table13[[#This Row],[Storm Assessment]]</f>
        <v>7664.2381027996826</v>
      </c>
      <c r="DO526" s="145" t="e">
        <f>Methodology!#REF!</f>
        <v>#REF!</v>
      </c>
      <c r="DP526" s="146" t="e">
        <f>(Table13[[#This Row],[JUST]]*Table13[[#This Row],[Ad Valorem Recreational Millage]])/1000</f>
        <v>#REF!</v>
      </c>
    </row>
    <row r="527" spans="1:120" x14ac:dyDescent="0.3">
      <c r="A527">
        <v>226</v>
      </c>
      <c r="B527">
        <v>1</v>
      </c>
      <c r="C527" s="165" t="s">
        <v>7196</v>
      </c>
      <c r="D527" t="s">
        <v>854</v>
      </c>
      <c r="E527" t="s">
        <v>170</v>
      </c>
      <c r="F527">
        <v>10457980</v>
      </c>
      <c r="G527" s="32" t="s">
        <v>196</v>
      </c>
      <c r="H527" t="s">
        <v>299</v>
      </c>
      <c r="I527" t="s">
        <v>226</v>
      </c>
      <c r="J527">
        <v>1</v>
      </c>
      <c r="K527">
        <v>0</v>
      </c>
      <c r="L527">
        <v>0</v>
      </c>
      <c r="M527">
        <v>0.24768000000000001</v>
      </c>
      <c r="N527" t="s">
        <v>135</v>
      </c>
      <c r="O527" t="s">
        <v>136</v>
      </c>
      <c r="P527" t="s">
        <v>137</v>
      </c>
      <c r="Q527" t="s">
        <v>138</v>
      </c>
      <c r="S527" t="s">
        <v>140</v>
      </c>
      <c r="V527" t="s">
        <v>205</v>
      </c>
      <c r="W527" t="s">
        <v>7197</v>
      </c>
      <c r="X527" t="s">
        <v>7179</v>
      </c>
      <c r="Y527" t="s">
        <v>189</v>
      </c>
      <c r="Z527" t="s">
        <v>3226</v>
      </c>
      <c r="AA527" t="s">
        <v>145</v>
      </c>
      <c r="AB527" t="s">
        <v>146</v>
      </c>
      <c r="AC527" s="30">
        <v>1805570</v>
      </c>
      <c r="AD527">
        <v>1692460</v>
      </c>
      <c r="AE527">
        <v>1641960</v>
      </c>
      <c r="AF527">
        <v>4326</v>
      </c>
      <c r="AG527">
        <v>1801244</v>
      </c>
      <c r="AH527">
        <v>4326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50000</v>
      </c>
      <c r="AO527">
        <v>0</v>
      </c>
      <c r="AP527">
        <v>0</v>
      </c>
      <c r="AQ527">
        <v>0</v>
      </c>
      <c r="AR527">
        <v>500</v>
      </c>
      <c r="AS527">
        <v>1</v>
      </c>
      <c r="AT527">
        <v>2000</v>
      </c>
      <c r="AV527">
        <v>2628</v>
      </c>
      <c r="AW527">
        <v>2628</v>
      </c>
      <c r="AX527">
        <v>2</v>
      </c>
      <c r="AY527">
        <v>3</v>
      </c>
      <c r="AZ527">
        <v>3.5</v>
      </c>
      <c r="BC527" t="s">
        <v>233</v>
      </c>
      <c r="BD527" t="s">
        <v>233</v>
      </c>
      <c r="BS527" t="s">
        <v>7198</v>
      </c>
      <c r="BT527" t="s">
        <v>7199</v>
      </c>
      <c r="BV527" t="s">
        <v>7200</v>
      </c>
      <c r="BX527" t="s">
        <v>145</v>
      </c>
      <c r="BY527" t="s">
        <v>149</v>
      </c>
      <c r="BZ527" t="s">
        <v>146</v>
      </c>
      <c r="CB527" s="27">
        <v>42058</v>
      </c>
      <c r="CC527">
        <v>2200000</v>
      </c>
      <c r="CD527" t="s">
        <v>210</v>
      </c>
      <c r="CE527" t="s">
        <v>181</v>
      </c>
      <c r="CF527" t="s">
        <v>181</v>
      </c>
      <c r="CG527" t="s">
        <v>7201</v>
      </c>
      <c r="CH527" s="27">
        <v>39042</v>
      </c>
      <c r="CI527">
        <v>2200000</v>
      </c>
      <c r="CJ527" t="s">
        <v>210</v>
      </c>
      <c r="CK527" t="s">
        <v>151</v>
      </c>
      <c r="CL527" t="s">
        <v>383</v>
      </c>
      <c r="CM527" t="s">
        <v>7202</v>
      </c>
      <c r="CN527" s="27">
        <v>37088</v>
      </c>
      <c r="CO527">
        <v>2050000</v>
      </c>
      <c r="CP527" t="s">
        <v>210</v>
      </c>
      <c r="CQ527" t="s">
        <v>151</v>
      </c>
      <c r="CR527" t="s">
        <v>151</v>
      </c>
      <c r="CS527" t="s">
        <v>7203</v>
      </c>
      <c r="CT527" s="27">
        <v>36768</v>
      </c>
      <c r="CU527">
        <v>1097300</v>
      </c>
      <c r="CV527" t="s">
        <v>210</v>
      </c>
      <c r="CW527" t="s">
        <v>151</v>
      </c>
      <c r="CX527" t="s">
        <v>151</v>
      </c>
      <c r="CY527" t="s">
        <v>7204</v>
      </c>
      <c r="CZ527" t="s">
        <v>7205</v>
      </c>
      <c r="DA527" t="s">
        <v>154</v>
      </c>
      <c r="DB527" t="s">
        <v>242</v>
      </c>
      <c r="DE527">
        <v>1</v>
      </c>
      <c r="DF527">
        <v>2000</v>
      </c>
      <c r="DG527" t="s">
        <v>7206</v>
      </c>
      <c r="DH527">
        <v>7</v>
      </c>
      <c r="DI527" s="128" t="s">
        <v>156</v>
      </c>
      <c r="DJ5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7" s="130">
        <f>Table13[[#This Row],[JUST]]*Table13[[#This Row],[Storm Millage]]/1000</f>
        <v>0</v>
      </c>
      <c r="DL5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527" s="136">
        <f>Table13[[#This Row],[JUST]]*Table13[[#This Row],[Recreational Millage]]/1000</f>
        <v>7674.4987074174514</v>
      </c>
      <c r="DN527" s="137">
        <f>Table13[[#This Row],[Recreational Assessment]]+Table13[[#This Row],[Storm Assessment]]</f>
        <v>7674.4987074174514</v>
      </c>
      <c r="DO527" s="145" t="e">
        <f>Methodology!#REF!</f>
        <v>#REF!</v>
      </c>
      <c r="DP527" s="146" t="e">
        <f>(Table13[[#This Row],[JUST]]*Table13[[#This Row],[Ad Valorem Recreational Millage]])/1000</f>
        <v>#REF!</v>
      </c>
    </row>
    <row r="528" spans="1:120" x14ac:dyDescent="0.3">
      <c r="A528">
        <v>500</v>
      </c>
      <c r="B528">
        <v>1</v>
      </c>
      <c r="C528" s="165" t="s">
        <v>8651</v>
      </c>
      <c r="D528" t="s">
        <v>216</v>
      </c>
      <c r="E528" t="s">
        <v>8652</v>
      </c>
      <c r="F528">
        <v>10004077</v>
      </c>
      <c r="G528" s="32" t="s">
        <v>196</v>
      </c>
      <c r="H528" t="s">
        <v>299</v>
      </c>
      <c r="I528" t="s">
        <v>226</v>
      </c>
      <c r="J528">
        <v>1</v>
      </c>
      <c r="K528">
        <v>0</v>
      </c>
      <c r="L528">
        <v>0</v>
      </c>
      <c r="M528">
        <v>8.7300000000000003E-2</v>
      </c>
      <c r="N528" t="s">
        <v>135</v>
      </c>
      <c r="O528" t="s">
        <v>136</v>
      </c>
      <c r="S528" t="s">
        <v>140</v>
      </c>
      <c r="V528" t="s">
        <v>229</v>
      </c>
      <c r="W528" t="s">
        <v>8653</v>
      </c>
      <c r="X528" t="s">
        <v>8652</v>
      </c>
      <c r="Y528" t="s">
        <v>7841</v>
      </c>
      <c r="AA528" t="s">
        <v>145</v>
      </c>
      <c r="AB528" t="s">
        <v>146</v>
      </c>
      <c r="AC528" s="119">
        <v>937508</v>
      </c>
      <c r="AD528">
        <v>937508</v>
      </c>
      <c r="AE528">
        <v>937508</v>
      </c>
      <c r="AF528">
        <v>0</v>
      </c>
      <c r="AG528">
        <v>937508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 s="32">
        <v>0</v>
      </c>
      <c r="AO528">
        <v>0</v>
      </c>
      <c r="AP528">
        <v>0</v>
      </c>
      <c r="AQ528">
        <v>0</v>
      </c>
      <c r="AR528">
        <v>0</v>
      </c>
      <c r="AS528">
        <v>1</v>
      </c>
      <c r="AT528">
        <v>1985</v>
      </c>
      <c r="AV528">
        <v>1397</v>
      </c>
      <c r="AW528">
        <v>1397</v>
      </c>
      <c r="AX528">
        <v>1</v>
      </c>
      <c r="AY528">
        <v>2</v>
      </c>
      <c r="AZ528">
        <v>2</v>
      </c>
      <c r="BC528" t="s">
        <v>233</v>
      </c>
      <c r="BS528" t="s">
        <v>8654</v>
      </c>
      <c r="BV528" t="s">
        <v>611</v>
      </c>
      <c r="BX528" t="s">
        <v>612</v>
      </c>
      <c r="BY528" t="s">
        <v>238</v>
      </c>
      <c r="BZ528" t="s">
        <v>613</v>
      </c>
      <c r="CB528" s="27">
        <v>39170</v>
      </c>
      <c r="CC528">
        <v>1200000</v>
      </c>
      <c r="CD528" t="s">
        <v>210</v>
      </c>
      <c r="CE528" t="s">
        <v>151</v>
      </c>
      <c r="CF528" t="s">
        <v>151</v>
      </c>
      <c r="CG528" t="s">
        <v>8655</v>
      </c>
      <c r="CH528" s="27">
        <v>32599</v>
      </c>
      <c r="CI528">
        <v>450000</v>
      </c>
      <c r="CJ528" t="s">
        <v>210</v>
      </c>
      <c r="CK528" t="s">
        <v>151</v>
      </c>
      <c r="CL528" t="s">
        <v>151</v>
      </c>
      <c r="CM528" t="s">
        <v>8656</v>
      </c>
      <c r="CN528" s="27">
        <v>31352</v>
      </c>
      <c r="CO528">
        <v>359800</v>
      </c>
      <c r="CP528" t="s">
        <v>210</v>
      </c>
      <c r="CQ528" t="s">
        <v>151</v>
      </c>
      <c r="CR528" t="s">
        <v>151</v>
      </c>
      <c r="CS528" t="s">
        <v>8657</v>
      </c>
      <c r="CZ528" t="s">
        <v>8658</v>
      </c>
      <c r="DA528" t="s">
        <v>154</v>
      </c>
      <c r="DB528" t="s">
        <v>242</v>
      </c>
      <c r="DE528">
        <v>1</v>
      </c>
      <c r="DF528">
        <v>1986</v>
      </c>
      <c r="DG528" t="s">
        <v>8659</v>
      </c>
      <c r="DH528">
        <v>7</v>
      </c>
      <c r="DI528" s="128" t="s">
        <v>156</v>
      </c>
      <c r="DJ5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8" s="130">
        <f>Table13[[#This Row],[JUST]]*Table13[[#This Row],[Storm Millage]]/1000</f>
        <v>0</v>
      </c>
      <c r="DL5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28" s="136">
        <f>Table13[[#This Row],[JUST]]*Table13[[#This Row],[Recreational Millage]]/1000</f>
        <v>7689.5703340400996</v>
      </c>
      <c r="DN528" s="137">
        <f>Table13[[#This Row],[Recreational Assessment]]+Table13[[#This Row],[Storm Assessment]]</f>
        <v>7689.5703340400996</v>
      </c>
      <c r="DO528" s="145" t="e">
        <f>Methodology!#REF!</f>
        <v>#REF!</v>
      </c>
      <c r="DP528" s="146" t="e">
        <f>(Table13[[#This Row],[JUST]]*Table13[[#This Row],[Ad Valorem Recreational Millage]])/1000</f>
        <v>#REF!</v>
      </c>
    </row>
    <row r="529" spans="1:120" x14ac:dyDescent="0.3">
      <c r="A529">
        <v>571</v>
      </c>
      <c r="B529">
        <v>1</v>
      </c>
      <c r="C529" s="165" t="s">
        <v>8689</v>
      </c>
      <c r="D529" t="s">
        <v>216</v>
      </c>
      <c r="E529" t="s">
        <v>8690</v>
      </c>
      <c r="F529">
        <v>10004079</v>
      </c>
      <c r="G529" s="32" t="s">
        <v>196</v>
      </c>
      <c r="H529" t="s">
        <v>299</v>
      </c>
      <c r="I529" t="s">
        <v>226</v>
      </c>
      <c r="J529">
        <v>1</v>
      </c>
      <c r="K529">
        <v>0</v>
      </c>
      <c r="L529">
        <v>0</v>
      </c>
      <c r="M529">
        <v>8.7300000000000003E-2</v>
      </c>
      <c r="N529" t="s">
        <v>135</v>
      </c>
      <c r="O529" t="s">
        <v>136</v>
      </c>
      <c r="S529" t="s">
        <v>140</v>
      </c>
      <c r="V529" t="s">
        <v>229</v>
      </c>
      <c r="W529" t="s">
        <v>8691</v>
      </c>
      <c r="X529" t="s">
        <v>8690</v>
      </c>
      <c r="Y529" t="s">
        <v>7841</v>
      </c>
      <c r="AA529" t="s">
        <v>145</v>
      </c>
      <c r="AB529" t="s">
        <v>146</v>
      </c>
      <c r="AC529" s="119">
        <v>937508</v>
      </c>
      <c r="AD529">
        <v>937508</v>
      </c>
      <c r="AE529">
        <v>937508</v>
      </c>
      <c r="AF529">
        <v>0</v>
      </c>
      <c r="AG529">
        <v>937508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 s="32">
        <v>0</v>
      </c>
      <c r="AO529">
        <v>0</v>
      </c>
      <c r="AP529">
        <v>0</v>
      </c>
      <c r="AQ529">
        <v>0</v>
      </c>
      <c r="AR529">
        <v>0</v>
      </c>
      <c r="AS529">
        <v>1</v>
      </c>
      <c r="AT529">
        <v>1985</v>
      </c>
      <c r="AV529">
        <v>1397</v>
      </c>
      <c r="AW529">
        <v>1397</v>
      </c>
      <c r="AX529">
        <v>1</v>
      </c>
      <c r="AY529">
        <v>2</v>
      </c>
      <c r="AZ529">
        <v>2</v>
      </c>
      <c r="BC529" t="s">
        <v>233</v>
      </c>
      <c r="BS529" t="s">
        <v>8692</v>
      </c>
      <c r="BT529" t="s">
        <v>8693</v>
      </c>
      <c r="BV529" t="s">
        <v>8694</v>
      </c>
      <c r="BX529" t="s">
        <v>8695</v>
      </c>
      <c r="BY529" t="s">
        <v>149</v>
      </c>
      <c r="BZ529" t="s">
        <v>8696</v>
      </c>
      <c r="CB529" s="27">
        <v>44014</v>
      </c>
      <c r="CC529">
        <v>1140000</v>
      </c>
      <c r="CD529" t="s">
        <v>210</v>
      </c>
      <c r="CE529" t="s">
        <v>181</v>
      </c>
      <c r="CF529" t="s">
        <v>181</v>
      </c>
      <c r="CG529" t="s">
        <v>8697</v>
      </c>
      <c r="CH529" s="27">
        <v>40935</v>
      </c>
      <c r="CI529">
        <v>881500</v>
      </c>
      <c r="CJ529" t="s">
        <v>210</v>
      </c>
      <c r="CK529" t="s">
        <v>181</v>
      </c>
      <c r="CL529" t="s">
        <v>181</v>
      </c>
      <c r="CM529" t="s">
        <v>8698</v>
      </c>
      <c r="CN529" s="27">
        <v>37398</v>
      </c>
      <c r="CO529">
        <v>965000</v>
      </c>
      <c r="CP529" t="s">
        <v>210</v>
      </c>
      <c r="CQ529" t="s">
        <v>151</v>
      </c>
      <c r="CR529" t="s">
        <v>383</v>
      </c>
      <c r="CS529" t="s">
        <v>8699</v>
      </c>
      <c r="CT529" s="27">
        <v>31382</v>
      </c>
      <c r="CU529">
        <v>331000</v>
      </c>
      <c r="CV529" t="s">
        <v>210</v>
      </c>
      <c r="CW529" t="s">
        <v>151</v>
      </c>
      <c r="CX529" t="s">
        <v>151</v>
      </c>
      <c r="CY529" t="s">
        <v>8700</v>
      </c>
      <c r="CZ529" t="s">
        <v>8701</v>
      </c>
      <c r="DA529" t="s">
        <v>154</v>
      </c>
      <c r="DB529" t="s">
        <v>242</v>
      </c>
      <c r="DE529">
        <v>1</v>
      </c>
      <c r="DF529">
        <v>1986</v>
      </c>
      <c r="DG529" t="s">
        <v>8702</v>
      </c>
      <c r="DH529">
        <v>7</v>
      </c>
      <c r="DI529" s="128" t="s">
        <v>156</v>
      </c>
      <c r="DJ5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29" s="130">
        <f>Table13[[#This Row],[JUST]]*Table13[[#This Row],[Storm Millage]]/1000</f>
        <v>0</v>
      </c>
      <c r="DL5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29" s="136">
        <f>Table13[[#This Row],[JUST]]*Table13[[#This Row],[Recreational Millage]]/1000</f>
        <v>7689.5703340400996</v>
      </c>
      <c r="DN529" s="137">
        <f>Table13[[#This Row],[Recreational Assessment]]+Table13[[#This Row],[Storm Assessment]]</f>
        <v>7689.5703340400996</v>
      </c>
      <c r="DO529" s="145" t="e">
        <f>Methodology!#REF!</f>
        <v>#REF!</v>
      </c>
      <c r="DP529" s="146" t="e">
        <f>(Table13[[#This Row],[JUST]]*Table13[[#This Row],[Ad Valorem Recreational Millage]])/1000</f>
        <v>#REF!</v>
      </c>
    </row>
    <row r="530" spans="1:120" x14ac:dyDescent="0.3">
      <c r="A530">
        <v>417</v>
      </c>
      <c r="B530">
        <v>1</v>
      </c>
      <c r="C530" s="165" t="s">
        <v>8759</v>
      </c>
      <c r="D530" t="s">
        <v>216</v>
      </c>
      <c r="E530" t="s">
        <v>8760</v>
      </c>
      <c r="F530">
        <v>10004083</v>
      </c>
      <c r="G530" s="32" t="s">
        <v>196</v>
      </c>
      <c r="H530" t="s">
        <v>299</v>
      </c>
      <c r="I530" t="s">
        <v>226</v>
      </c>
      <c r="J530">
        <v>1</v>
      </c>
      <c r="K530">
        <v>0</v>
      </c>
      <c r="L530">
        <v>0</v>
      </c>
      <c r="M530">
        <v>8.7300000000000003E-2</v>
      </c>
      <c r="N530" t="s">
        <v>135</v>
      </c>
      <c r="O530" t="s">
        <v>136</v>
      </c>
      <c r="P530" t="s">
        <v>137</v>
      </c>
      <c r="Q530" t="s">
        <v>138</v>
      </c>
      <c r="S530" t="s">
        <v>140</v>
      </c>
      <c r="V530" t="s">
        <v>229</v>
      </c>
      <c r="W530" t="s">
        <v>8761</v>
      </c>
      <c r="X530" t="s">
        <v>8760</v>
      </c>
      <c r="Y530" t="s">
        <v>7841</v>
      </c>
      <c r="AA530" t="s">
        <v>145</v>
      </c>
      <c r="AB530" t="s">
        <v>146</v>
      </c>
      <c r="AC530" s="119">
        <v>937508</v>
      </c>
      <c r="AD530">
        <v>937508</v>
      </c>
      <c r="AE530">
        <v>937508</v>
      </c>
      <c r="AF530">
        <v>0</v>
      </c>
      <c r="AG530">
        <v>937508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 s="32">
        <v>0</v>
      </c>
      <c r="AO530">
        <v>0</v>
      </c>
      <c r="AP530">
        <v>0</v>
      </c>
      <c r="AQ530">
        <v>0</v>
      </c>
      <c r="AR530">
        <v>0</v>
      </c>
      <c r="AS530">
        <v>1</v>
      </c>
      <c r="AT530">
        <v>1986</v>
      </c>
      <c r="AV530">
        <v>1397</v>
      </c>
      <c r="AW530">
        <v>1397</v>
      </c>
      <c r="AX530">
        <v>1</v>
      </c>
      <c r="AY530">
        <v>2</v>
      </c>
      <c r="AZ530">
        <v>2</v>
      </c>
      <c r="BC530" t="s">
        <v>233</v>
      </c>
      <c r="BS530" t="s">
        <v>8762</v>
      </c>
      <c r="BV530" t="s">
        <v>8763</v>
      </c>
      <c r="BX530" t="s">
        <v>8764</v>
      </c>
      <c r="BY530" t="s">
        <v>194</v>
      </c>
      <c r="BZ530" t="s">
        <v>8765</v>
      </c>
      <c r="CB530" s="27">
        <v>43510</v>
      </c>
      <c r="CC530">
        <v>989000</v>
      </c>
      <c r="CD530" t="s">
        <v>210</v>
      </c>
      <c r="CE530" t="s">
        <v>181</v>
      </c>
      <c r="CF530" t="s">
        <v>181</v>
      </c>
      <c r="CG530" t="s">
        <v>8766</v>
      </c>
      <c r="CH530" s="27">
        <v>41117</v>
      </c>
      <c r="CI530">
        <v>825000</v>
      </c>
      <c r="CJ530" t="s">
        <v>210</v>
      </c>
      <c r="CK530" t="s">
        <v>733</v>
      </c>
      <c r="CL530" t="s">
        <v>733</v>
      </c>
      <c r="CM530" t="s">
        <v>8767</v>
      </c>
      <c r="CN530" s="27">
        <v>41005</v>
      </c>
      <c r="CO530">
        <v>480300</v>
      </c>
      <c r="CP530" t="s">
        <v>210</v>
      </c>
      <c r="CQ530" t="s">
        <v>661</v>
      </c>
      <c r="CR530" t="s">
        <v>661</v>
      </c>
      <c r="CS530" t="s">
        <v>8768</v>
      </c>
      <c r="CT530" s="27">
        <v>37552</v>
      </c>
      <c r="CU530">
        <v>965000</v>
      </c>
      <c r="CV530" t="s">
        <v>210</v>
      </c>
      <c r="CW530" t="s">
        <v>151</v>
      </c>
      <c r="CX530" t="s">
        <v>151</v>
      </c>
      <c r="CY530" t="s">
        <v>8769</v>
      </c>
      <c r="CZ530" t="s">
        <v>8770</v>
      </c>
      <c r="DA530" t="s">
        <v>154</v>
      </c>
      <c r="DB530" t="s">
        <v>242</v>
      </c>
      <c r="DE530">
        <v>1</v>
      </c>
      <c r="DF530">
        <v>1986</v>
      </c>
      <c r="DG530" t="s">
        <v>8771</v>
      </c>
      <c r="DH530">
        <v>7</v>
      </c>
      <c r="DI530" s="128" t="s">
        <v>156</v>
      </c>
      <c r="DJ5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0" s="130">
        <f>Table13[[#This Row],[JUST]]*Table13[[#This Row],[Storm Millage]]/1000</f>
        <v>0</v>
      </c>
      <c r="DL5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30" s="136">
        <f>Table13[[#This Row],[JUST]]*Table13[[#This Row],[Recreational Millage]]/1000</f>
        <v>7689.5703340400996</v>
      </c>
      <c r="DN530" s="137">
        <f>Table13[[#This Row],[Recreational Assessment]]+Table13[[#This Row],[Storm Assessment]]</f>
        <v>7689.5703340400996</v>
      </c>
      <c r="DO530" s="145" t="e">
        <f>Methodology!#REF!</f>
        <v>#REF!</v>
      </c>
      <c r="DP530" s="146" t="e">
        <f>(Table13[[#This Row],[JUST]]*Table13[[#This Row],[Ad Valorem Recreational Millage]])/1000</f>
        <v>#REF!</v>
      </c>
    </row>
    <row r="531" spans="1:120" x14ac:dyDescent="0.3">
      <c r="A531">
        <v>6</v>
      </c>
      <c r="B531">
        <v>1</v>
      </c>
      <c r="C531" s="165" t="s">
        <v>8785</v>
      </c>
      <c r="D531" t="s">
        <v>216</v>
      </c>
      <c r="E531" t="s">
        <v>8786</v>
      </c>
      <c r="F531">
        <v>10004085</v>
      </c>
      <c r="G531" s="32" t="s">
        <v>196</v>
      </c>
      <c r="H531" t="s">
        <v>299</v>
      </c>
      <c r="I531" t="s">
        <v>226</v>
      </c>
      <c r="J531">
        <v>1</v>
      </c>
      <c r="K531">
        <v>0</v>
      </c>
      <c r="L531">
        <v>0</v>
      </c>
      <c r="M531">
        <v>8.7300000000000003E-2</v>
      </c>
      <c r="N531" t="s">
        <v>135</v>
      </c>
      <c r="O531" t="s">
        <v>136</v>
      </c>
      <c r="S531" t="s">
        <v>140</v>
      </c>
      <c r="V531" t="s">
        <v>229</v>
      </c>
      <c r="W531" t="s">
        <v>8787</v>
      </c>
      <c r="X531" t="s">
        <v>8786</v>
      </c>
      <c r="Y531" t="s">
        <v>7841</v>
      </c>
      <c r="AA531" t="s">
        <v>145</v>
      </c>
      <c r="AB531" t="s">
        <v>146</v>
      </c>
      <c r="AC531" s="119">
        <v>937508</v>
      </c>
      <c r="AD531">
        <v>937508</v>
      </c>
      <c r="AE531">
        <v>937508</v>
      </c>
      <c r="AF531">
        <v>0</v>
      </c>
      <c r="AG531">
        <v>937508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 s="32">
        <v>0</v>
      </c>
      <c r="AO531">
        <v>0</v>
      </c>
      <c r="AP531">
        <v>0</v>
      </c>
      <c r="AQ531">
        <v>0</v>
      </c>
      <c r="AR531">
        <v>0</v>
      </c>
      <c r="AS531">
        <v>1</v>
      </c>
      <c r="AT531">
        <v>1986</v>
      </c>
      <c r="AV531">
        <v>1397</v>
      </c>
      <c r="AW531">
        <v>1397</v>
      </c>
      <c r="AX531">
        <v>1</v>
      </c>
      <c r="AY531">
        <v>2</v>
      </c>
      <c r="AZ531">
        <v>2</v>
      </c>
      <c r="BC531" t="s">
        <v>233</v>
      </c>
      <c r="BS531" t="s">
        <v>8788</v>
      </c>
      <c r="BV531" t="s">
        <v>8789</v>
      </c>
      <c r="BX531" t="s">
        <v>8790</v>
      </c>
      <c r="BY531" t="s">
        <v>194</v>
      </c>
      <c r="BZ531" t="s">
        <v>8791</v>
      </c>
      <c r="CB531" s="27">
        <v>43130</v>
      </c>
      <c r="CC531">
        <v>1060000</v>
      </c>
      <c r="CD531" t="s">
        <v>210</v>
      </c>
      <c r="CE531" t="s">
        <v>181</v>
      </c>
      <c r="CF531" t="s">
        <v>181</v>
      </c>
      <c r="CG531" t="s">
        <v>8792</v>
      </c>
      <c r="CH531" s="27">
        <v>40424</v>
      </c>
      <c r="CI531">
        <v>975000</v>
      </c>
      <c r="CJ531" t="s">
        <v>210</v>
      </c>
      <c r="CK531" t="s">
        <v>181</v>
      </c>
      <c r="CL531" t="s">
        <v>181</v>
      </c>
      <c r="CM531" t="s">
        <v>8793</v>
      </c>
      <c r="CN531" s="27">
        <v>38099</v>
      </c>
      <c r="CO531">
        <v>1112500</v>
      </c>
      <c r="CP531" t="s">
        <v>210</v>
      </c>
      <c r="CQ531" t="s">
        <v>151</v>
      </c>
      <c r="CR531" t="s">
        <v>383</v>
      </c>
      <c r="CS531" t="s">
        <v>8794</v>
      </c>
      <c r="CT531" s="27">
        <v>34851</v>
      </c>
      <c r="CU531">
        <v>505000</v>
      </c>
      <c r="CV531" t="s">
        <v>210</v>
      </c>
      <c r="CW531" t="s">
        <v>151</v>
      </c>
      <c r="CX531" t="s">
        <v>151</v>
      </c>
      <c r="CY531" t="s">
        <v>8795</v>
      </c>
      <c r="CZ531" t="s">
        <v>8796</v>
      </c>
      <c r="DA531" t="s">
        <v>154</v>
      </c>
      <c r="DB531" t="s">
        <v>242</v>
      </c>
      <c r="DE531">
        <v>1</v>
      </c>
      <c r="DF531">
        <v>1986</v>
      </c>
      <c r="DG531" t="s">
        <v>8797</v>
      </c>
      <c r="DH531">
        <v>7</v>
      </c>
      <c r="DI531" s="128" t="s">
        <v>156</v>
      </c>
      <c r="DJ5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1" s="130">
        <f>Table13[[#This Row],[JUST]]*Table13[[#This Row],[Storm Millage]]/1000</f>
        <v>0</v>
      </c>
      <c r="DL5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31" s="136">
        <f>Table13[[#This Row],[JUST]]*Table13[[#This Row],[Recreational Millage]]/1000</f>
        <v>7689.5703340400996</v>
      </c>
      <c r="DN531" s="137">
        <f>Table13[[#This Row],[Recreational Assessment]]+Table13[[#This Row],[Storm Assessment]]</f>
        <v>7689.5703340400996</v>
      </c>
      <c r="DO531" s="145" t="e">
        <f>Methodology!#REF!</f>
        <v>#REF!</v>
      </c>
      <c r="DP531" s="146" t="e">
        <f>(Table13[[#This Row],[JUST]]*Table13[[#This Row],[Ad Valorem Recreational Millage]])/1000</f>
        <v>#REF!</v>
      </c>
    </row>
    <row r="532" spans="1:120" x14ac:dyDescent="0.3">
      <c r="A532">
        <v>483</v>
      </c>
      <c r="B532">
        <v>1</v>
      </c>
      <c r="C532" s="165" t="s">
        <v>8834</v>
      </c>
      <c r="D532" t="s">
        <v>216</v>
      </c>
      <c r="E532" t="s">
        <v>8835</v>
      </c>
      <c r="F532">
        <v>10004087</v>
      </c>
      <c r="G532" s="32" t="s">
        <v>196</v>
      </c>
      <c r="H532" t="s">
        <v>299</v>
      </c>
      <c r="I532" t="s">
        <v>226</v>
      </c>
      <c r="J532">
        <v>1</v>
      </c>
      <c r="K532">
        <v>0</v>
      </c>
      <c r="L532">
        <v>0</v>
      </c>
      <c r="M532">
        <v>8.7300000000000003E-2</v>
      </c>
      <c r="N532" t="s">
        <v>135</v>
      </c>
      <c r="O532" t="s">
        <v>136</v>
      </c>
      <c r="S532" t="s">
        <v>140</v>
      </c>
      <c r="V532" t="s">
        <v>229</v>
      </c>
      <c r="W532" t="s">
        <v>8836</v>
      </c>
      <c r="X532" t="s">
        <v>8835</v>
      </c>
      <c r="Y532" t="s">
        <v>7841</v>
      </c>
      <c r="AA532" t="s">
        <v>145</v>
      </c>
      <c r="AB532" t="s">
        <v>146</v>
      </c>
      <c r="AC532" s="119">
        <v>937508</v>
      </c>
      <c r="AD532">
        <v>937508</v>
      </c>
      <c r="AE532">
        <v>937508</v>
      </c>
      <c r="AF532">
        <v>0</v>
      </c>
      <c r="AG532">
        <v>937508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 s="32">
        <v>0</v>
      </c>
      <c r="AO532">
        <v>0</v>
      </c>
      <c r="AP532">
        <v>0</v>
      </c>
      <c r="AQ532">
        <v>0</v>
      </c>
      <c r="AR532">
        <v>0</v>
      </c>
      <c r="AS532">
        <v>1</v>
      </c>
      <c r="AT532">
        <v>1986</v>
      </c>
      <c r="AV532">
        <v>1397</v>
      </c>
      <c r="AW532">
        <v>1397</v>
      </c>
      <c r="AX532">
        <v>1</v>
      </c>
      <c r="AY532">
        <v>2</v>
      </c>
      <c r="AZ532">
        <v>2</v>
      </c>
      <c r="BC532" t="s">
        <v>233</v>
      </c>
      <c r="BS532" t="s">
        <v>8837</v>
      </c>
      <c r="BV532" t="s">
        <v>8838</v>
      </c>
      <c r="BX532" t="s">
        <v>1133</v>
      </c>
      <c r="BY532" t="s">
        <v>458</v>
      </c>
      <c r="BZ532" t="s">
        <v>3478</v>
      </c>
      <c r="CB532" s="27">
        <v>44173</v>
      </c>
      <c r="CC532">
        <v>950000</v>
      </c>
      <c r="CD532" t="s">
        <v>210</v>
      </c>
      <c r="CE532" t="s">
        <v>181</v>
      </c>
      <c r="CF532" t="s">
        <v>181</v>
      </c>
      <c r="CG532" t="s">
        <v>8839</v>
      </c>
      <c r="CH532" s="27">
        <v>38177</v>
      </c>
      <c r="CI532">
        <v>1055000</v>
      </c>
      <c r="CJ532" t="s">
        <v>210</v>
      </c>
      <c r="CK532" t="s">
        <v>151</v>
      </c>
      <c r="CL532" t="s">
        <v>959</v>
      </c>
      <c r="CM532" t="s">
        <v>8840</v>
      </c>
      <c r="CN532" s="27">
        <v>35510</v>
      </c>
      <c r="CO532">
        <v>575000</v>
      </c>
      <c r="CP532" t="s">
        <v>210</v>
      </c>
      <c r="CQ532" t="s">
        <v>151</v>
      </c>
      <c r="CR532" t="s">
        <v>151</v>
      </c>
      <c r="CS532" t="s">
        <v>8841</v>
      </c>
      <c r="CT532" s="27">
        <v>33208</v>
      </c>
      <c r="CU532">
        <v>443000</v>
      </c>
      <c r="CV532" t="s">
        <v>210</v>
      </c>
      <c r="CW532" t="s">
        <v>151</v>
      </c>
      <c r="CX532" t="s">
        <v>151</v>
      </c>
      <c r="CY532" t="s">
        <v>8842</v>
      </c>
      <c r="CZ532" t="s">
        <v>8843</v>
      </c>
      <c r="DA532" t="s">
        <v>154</v>
      </c>
      <c r="DB532" t="s">
        <v>242</v>
      </c>
      <c r="DE532">
        <v>1</v>
      </c>
      <c r="DF532">
        <v>1986</v>
      </c>
      <c r="DG532" t="s">
        <v>8844</v>
      </c>
      <c r="DH532">
        <v>7</v>
      </c>
      <c r="DI532" s="128" t="s">
        <v>156</v>
      </c>
      <c r="DJ5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2" s="130">
        <f>Table13[[#This Row],[JUST]]*Table13[[#This Row],[Storm Millage]]/1000</f>
        <v>0</v>
      </c>
      <c r="DL5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32" s="136">
        <f>Table13[[#This Row],[JUST]]*Table13[[#This Row],[Recreational Millage]]/1000</f>
        <v>7689.5703340400996</v>
      </c>
      <c r="DN532" s="137">
        <f>Table13[[#This Row],[Recreational Assessment]]+Table13[[#This Row],[Storm Assessment]]</f>
        <v>7689.5703340400996</v>
      </c>
      <c r="DO532" s="145" t="e">
        <f>Methodology!#REF!</f>
        <v>#REF!</v>
      </c>
      <c r="DP532" s="146" t="e">
        <f>(Table13[[#This Row],[JUST]]*Table13[[#This Row],[Ad Valorem Recreational Millage]])/1000</f>
        <v>#REF!</v>
      </c>
    </row>
    <row r="533" spans="1:120" x14ac:dyDescent="0.3">
      <c r="A533">
        <v>343</v>
      </c>
      <c r="B533">
        <v>1</v>
      </c>
      <c r="C533" s="165" t="s">
        <v>8868</v>
      </c>
      <c r="D533" t="s">
        <v>216</v>
      </c>
      <c r="E533" t="s">
        <v>8869</v>
      </c>
      <c r="F533">
        <v>10004089</v>
      </c>
      <c r="G533" s="32" t="s">
        <v>196</v>
      </c>
      <c r="H533" t="s">
        <v>299</v>
      </c>
      <c r="I533" t="s">
        <v>226</v>
      </c>
      <c r="J533">
        <v>1</v>
      </c>
      <c r="K533">
        <v>0</v>
      </c>
      <c r="L533">
        <v>0</v>
      </c>
      <c r="M533">
        <v>8.7300000000000003E-2</v>
      </c>
      <c r="N533" t="s">
        <v>135</v>
      </c>
      <c r="O533" t="s">
        <v>136</v>
      </c>
      <c r="S533" t="s">
        <v>140</v>
      </c>
      <c r="V533" t="s">
        <v>229</v>
      </c>
      <c r="W533" t="s">
        <v>8870</v>
      </c>
      <c r="X533" t="s">
        <v>8869</v>
      </c>
      <c r="Y533" t="s">
        <v>7841</v>
      </c>
      <c r="AA533" t="s">
        <v>145</v>
      </c>
      <c r="AB533" t="s">
        <v>146</v>
      </c>
      <c r="AC533" s="119">
        <v>937508</v>
      </c>
      <c r="AD533">
        <v>937508</v>
      </c>
      <c r="AE533">
        <v>937508</v>
      </c>
      <c r="AF533">
        <v>0</v>
      </c>
      <c r="AG533">
        <v>937508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 s="32">
        <v>0</v>
      </c>
      <c r="AO533">
        <v>0</v>
      </c>
      <c r="AP533">
        <v>0</v>
      </c>
      <c r="AQ533">
        <v>0</v>
      </c>
      <c r="AR533">
        <v>0</v>
      </c>
      <c r="AS533">
        <v>1</v>
      </c>
      <c r="AT533">
        <v>1985</v>
      </c>
      <c r="AV533">
        <v>1397</v>
      </c>
      <c r="AW533">
        <v>1397</v>
      </c>
      <c r="AX533">
        <v>1</v>
      </c>
      <c r="AY533">
        <v>2</v>
      </c>
      <c r="AZ533">
        <v>2</v>
      </c>
      <c r="BC533" t="s">
        <v>233</v>
      </c>
      <c r="BS533" t="s">
        <v>8871</v>
      </c>
      <c r="BT533" t="s">
        <v>8872</v>
      </c>
      <c r="BV533" t="s">
        <v>8873</v>
      </c>
      <c r="BX533" t="s">
        <v>8874</v>
      </c>
      <c r="BY533" t="s">
        <v>194</v>
      </c>
      <c r="BZ533" t="s">
        <v>358</v>
      </c>
      <c r="CB533" s="27">
        <v>34820</v>
      </c>
      <c r="CC533">
        <v>515000</v>
      </c>
      <c r="CD533" t="s">
        <v>210</v>
      </c>
      <c r="CE533" t="s">
        <v>151</v>
      </c>
      <c r="CF533" t="s">
        <v>151</v>
      </c>
      <c r="CG533" t="s">
        <v>8875</v>
      </c>
      <c r="CZ533" t="s">
        <v>8876</v>
      </c>
      <c r="DA533" t="s">
        <v>154</v>
      </c>
      <c r="DB533" t="s">
        <v>242</v>
      </c>
      <c r="DE533">
        <v>1</v>
      </c>
      <c r="DF533">
        <v>1986</v>
      </c>
      <c r="DG533" t="s">
        <v>8877</v>
      </c>
      <c r="DH533">
        <v>7</v>
      </c>
      <c r="DI533" s="128" t="s">
        <v>156</v>
      </c>
      <c r="DJ5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3" s="130">
        <f>Table13[[#This Row],[JUST]]*Table13[[#This Row],[Storm Millage]]/1000</f>
        <v>0</v>
      </c>
      <c r="DL5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33" s="136">
        <f>Table13[[#This Row],[JUST]]*Table13[[#This Row],[Recreational Millage]]/1000</f>
        <v>7689.5703340400996</v>
      </c>
      <c r="DN533" s="137">
        <f>Table13[[#This Row],[Recreational Assessment]]+Table13[[#This Row],[Storm Assessment]]</f>
        <v>7689.5703340400996</v>
      </c>
      <c r="DO533" s="145" t="e">
        <f>Methodology!#REF!</f>
        <v>#REF!</v>
      </c>
      <c r="DP533" s="146" t="e">
        <f>(Table13[[#This Row],[JUST]]*Table13[[#This Row],[Ad Valorem Recreational Millage]])/1000</f>
        <v>#REF!</v>
      </c>
    </row>
    <row r="534" spans="1:120" x14ac:dyDescent="0.3">
      <c r="A534">
        <v>391</v>
      </c>
      <c r="B534">
        <v>1</v>
      </c>
      <c r="C534" s="165" t="s">
        <v>8919</v>
      </c>
      <c r="D534" t="s">
        <v>216</v>
      </c>
      <c r="E534" t="s">
        <v>8920</v>
      </c>
      <c r="F534">
        <v>10004091</v>
      </c>
      <c r="G534" s="32" t="s">
        <v>196</v>
      </c>
      <c r="H534" t="s">
        <v>299</v>
      </c>
      <c r="I534" t="s">
        <v>226</v>
      </c>
      <c r="J534">
        <v>1</v>
      </c>
      <c r="K534">
        <v>0</v>
      </c>
      <c r="L534">
        <v>0</v>
      </c>
      <c r="M534">
        <v>8.7300000000000003E-2</v>
      </c>
      <c r="N534" t="s">
        <v>135</v>
      </c>
      <c r="O534" t="s">
        <v>136</v>
      </c>
      <c r="S534" t="s">
        <v>140</v>
      </c>
      <c r="V534" t="s">
        <v>229</v>
      </c>
      <c r="W534" t="s">
        <v>8921</v>
      </c>
      <c r="X534" t="s">
        <v>8920</v>
      </c>
      <c r="Y534" t="s">
        <v>7841</v>
      </c>
      <c r="AA534" t="s">
        <v>145</v>
      </c>
      <c r="AB534" t="s">
        <v>146</v>
      </c>
      <c r="AC534" s="119">
        <v>937508</v>
      </c>
      <c r="AD534">
        <v>937508</v>
      </c>
      <c r="AE534">
        <v>937508</v>
      </c>
      <c r="AF534">
        <v>0</v>
      </c>
      <c r="AG534">
        <v>937508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 s="32">
        <v>0</v>
      </c>
      <c r="AO534">
        <v>0</v>
      </c>
      <c r="AP534">
        <v>0</v>
      </c>
      <c r="AQ534">
        <v>0</v>
      </c>
      <c r="AR534">
        <v>0</v>
      </c>
      <c r="AS534">
        <v>1</v>
      </c>
      <c r="AT534">
        <v>1985</v>
      </c>
      <c r="AV534">
        <v>1397</v>
      </c>
      <c r="AW534">
        <v>1397</v>
      </c>
      <c r="AX534">
        <v>1</v>
      </c>
      <c r="AY534">
        <v>2</v>
      </c>
      <c r="AZ534">
        <v>2</v>
      </c>
      <c r="BC534" t="s">
        <v>233</v>
      </c>
      <c r="BS534" t="s">
        <v>8654</v>
      </c>
      <c r="BV534" t="s">
        <v>611</v>
      </c>
      <c r="BX534" t="s">
        <v>612</v>
      </c>
      <c r="BY534" t="s">
        <v>238</v>
      </c>
      <c r="BZ534" t="s">
        <v>613</v>
      </c>
      <c r="CB534" s="27">
        <v>39092</v>
      </c>
      <c r="CC534">
        <v>1125000</v>
      </c>
      <c r="CD534" t="s">
        <v>210</v>
      </c>
      <c r="CE534" t="s">
        <v>151</v>
      </c>
      <c r="CF534" t="s">
        <v>151</v>
      </c>
      <c r="CG534" t="s">
        <v>8922</v>
      </c>
      <c r="CH534" s="27">
        <v>34731</v>
      </c>
      <c r="CI534">
        <v>475000</v>
      </c>
      <c r="CJ534" t="s">
        <v>210</v>
      </c>
      <c r="CK534" t="s">
        <v>151</v>
      </c>
      <c r="CL534" t="s">
        <v>151</v>
      </c>
      <c r="CM534" t="s">
        <v>8923</v>
      </c>
      <c r="CN534" s="27">
        <v>31199</v>
      </c>
      <c r="CO534">
        <v>343000</v>
      </c>
      <c r="CP534" t="s">
        <v>210</v>
      </c>
      <c r="CQ534" t="s">
        <v>151</v>
      </c>
      <c r="CR534" t="s">
        <v>151</v>
      </c>
      <c r="CS534" t="s">
        <v>8924</v>
      </c>
      <c r="CZ534" t="s">
        <v>8925</v>
      </c>
      <c r="DA534" t="s">
        <v>154</v>
      </c>
      <c r="DB534" t="s">
        <v>242</v>
      </c>
      <c r="DE534">
        <v>1</v>
      </c>
      <c r="DF534">
        <v>1986</v>
      </c>
      <c r="DG534" t="s">
        <v>8926</v>
      </c>
      <c r="DH534">
        <v>7</v>
      </c>
      <c r="DI534" s="128" t="s">
        <v>156</v>
      </c>
      <c r="DJ5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4" s="130">
        <f>Table13[[#This Row],[JUST]]*Table13[[#This Row],[Storm Millage]]/1000</f>
        <v>0</v>
      </c>
      <c r="DL5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34" s="136">
        <f>Table13[[#This Row],[JUST]]*Table13[[#This Row],[Recreational Millage]]/1000</f>
        <v>7689.5703340400996</v>
      </c>
      <c r="DN534" s="137">
        <f>Table13[[#This Row],[Recreational Assessment]]+Table13[[#This Row],[Storm Assessment]]</f>
        <v>7689.5703340400996</v>
      </c>
      <c r="DO534" s="145" t="e">
        <f>Methodology!#REF!</f>
        <v>#REF!</v>
      </c>
      <c r="DP534" s="146" t="e">
        <f>(Table13[[#This Row],[JUST]]*Table13[[#This Row],[Ad Valorem Recreational Millage]])/1000</f>
        <v>#REF!</v>
      </c>
    </row>
    <row r="535" spans="1:120" x14ac:dyDescent="0.3">
      <c r="A535">
        <v>477</v>
      </c>
      <c r="B535">
        <v>1</v>
      </c>
      <c r="C535" s="165" t="s">
        <v>8946</v>
      </c>
      <c r="D535" t="s">
        <v>216</v>
      </c>
      <c r="E535" t="s">
        <v>8947</v>
      </c>
      <c r="F535">
        <v>10004093</v>
      </c>
      <c r="G535" s="32" t="s">
        <v>196</v>
      </c>
      <c r="H535" t="s">
        <v>299</v>
      </c>
      <c r="I535" t="s">
        <v>226</v>
      </c>
      <c r="J535">
        <v>1</v>
      </c>
      <c r="K535">
        <v>0</v>
      </c>
      <c r="L535">
        <v>0</v>
      </c>
      <c r="M535">
        <v>8.7300000000000003E-2</v>
      </c>
      <c r="N535" t="s">
        <v>135</v>
      </c>
      <c r="O535" t="s">
        <v>136</v>
      </c>
      <c r="S535" t="s">
        <v>140</v>
      </c>
      <c r="V535" t="s">
        <v>229</v>
      </c>
      <c r="W535" t="s">
        <v>8948</v>
      </c>
      <c r="X535" t="s">
        <v>8947</v>
      </c>
      <c r="Y535" t="s">
        <v>7841</v>
      </c>
      <c r="AA535" t="s">
        <v>145</v>
      </c>
      <c r="AB535" t="s">
        <v>146</v>
      </c>
      <c r="AC535" s="119">
        <v>937508</v>
      </c>
      <c r="AD535">
        <v>937508</v>
      </c>
      <c r="AE535">
        <v>937508</v>
      </c>
      <c r="AF535">
        <v>0</v>
      </c>
      <c r="AG535">
        <v>937508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 s="32">
        <v>0</v>
      </c>
      <c r="AO535">
        <v>0</v>
      </c>
      <c r="AP535">
        <v>0</v>
      </c>
      <c r="AQ535">
        <v>0</v>
      </c>
      <c r="AR535">
        <v>0</v>
      </c>
      <c r="AS535">
        <v>1</v>
      </c>
      <c r="AT535">
        <v>1986</v>
      </c>
      <c r="AV535">
        <v>1397</v>
      </c>
      <c r="AW535">
        <v>1397</v>
      </c>
      <c r="AX535">
        <v>1</v>
      </c>
      <c r="AY535">
        <v>2</v>
      </c>
      <c r="AZ535">
        <v>2</v>
      </c>
      <c r="BC535" t="s">
        <v>233</v>
      </c>
      <c r="BS535" t="s">
        <v>8949</v>
      </c>
      <c r="BT535" t="s">
        <v>8950</v>
      </c>
      <c r="BV535" t="s">
        <v>8951</v>
      </c>
      <c r="BX535" t="s">
        <v>8952</v>
      </c>
      <c r="BY535" t="s">
        <v>946</v>
      </c>
      <c r="BZ535" t="s">
        <v>8953</v>
      </c>
      <c r="CB535" s="27">
        <v>43255</v>
      </c>
      <c r="CC535">
        <v>939250</v>
      </c>
      <c r="CD535" t="s">
        <v>210</v>
      </c>
      <c r="CE535" t="s">
        <v>181</v>
      </c>
      <c r="CF535" t="s">
        <v>181</v>
      </c>
      <c r="CG535" t="s">
        <v>8954</v>
      </c>
      <c r="CH535" s="27">
        <v>39752</v>
      </c>
      <c r="CI535">
        <v>1073800</v>
      </c>
      <c r="CJ535" t="s">
        <v>210</v>
      </c>
      <c r="CK535" t="s">
        <v>151</v>
      </c>
      <c r="CL535" t="s">
        <v>151</v>
      </c>
      <c r="CM535" t="s">
        <v>8955</v>
      </c>
      <c r="CN535" s="27">
        <v>38464</v>
      </c>
      <c r="CO535">
        <v>1025000</v>
      </c>
      <c r="CP535" t="s">
        <v>210</v>
      </c>
      <c r="CQ535" t="s">
        <v>151</v>
      </c>
      <c r="CR535" t="s">
        <v>151</v>
      </c>
      <c r="CS535" t="s">
        <v>8956</v>
      </c>
      <c r="CT535" s="27">
        <v>35475</v>
      </c>
      <c r="CU535">
        <v>565000</v>
      </c>
      <c r="CV535" t="s">
        <v>210</v>
      </c>
      <c r="CW535" t="s">
        <v>151</v>
      </c>
      <c r="CX535" t="s">
        <v>151</v>
      </c>
      <c r="CY535" t="s">
        <v>8957</v>
      </c>
      <c r="CZ535" t="s">
        <v>8958</v>
      </c>
      <c r="DA535" t="s">
        <v>154</v>
      </c>
      <c r="DB535" t="s">
        <v>242</v>
      </c>
      <c r="DE535">
        <v>1</v>
      </c>
      <c r="DF535">
        <v>1986</v>
      </c>
      <c r="DG535" t="s">
        <v>8959</v>
      </c>
      <c r="DH535">
        <v>7</v>
      </c>
      <c r="DI535" s="128" t="s">
        <v>156</v>
      </c>
      <c r="DJ5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5" s="130">
        <f>Table13[[#This Row],[JUST]]*Table13[[#This Row],[Storm Millage]]/1000</f>
        <v>0</v>
      </c>
      <c r="DL5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35" s="136">
        <f>Table13[[#This Row],[JUST]]*Table13[[#This Row],[Recreational Millage]]/1000</f>
        <v>7689.5703340400996</v>
      </c>
      <c r="DN535" s="137">
        <f>Table13[[#This Row],[Recreational Assessment]]+Table13[[#This Row],[Storm Assessment]]</f>
        <v>7689.5703340400996</v>
      </c>
      <c r="DO535" s="145" t="e">
        <f>Methodology!#REF!</f>
        <v>#REF!</v>
      </c>
      <c r="DP535" s="146" t="e">
        <f>(Table13[[#This Row],[JUST]]*Table13[[#This Row],[Ad Valorem Recreational Millage]])/1000</f>
        <v>#REF!</v>
      </c>
    </row>
    <row r="536" spans="1:120" x14ac:dyDescent="0.3">
      <c r="A536">
        <v>405</v>
      </c>
      <c r="B536">
        <v>1</v>
      </c>
      <c r="C536" s="165" t="s">
        <v>8975</v>
      </c>
      <c r="D536" t="s">
        <v>216</v>
      </c>
      <c r="E536" t="s">
        <v>8976</v>
      </c>
      <c r="F536">
        <v>10004095</v>
      </c>
      <c r="G536" s="32" t="s">
        <v>196</v>
      </c>
      <c r="H536" t="s">
        <v>299</v>
      </c>
      <c r="I536" t="s">
        <v>226</v>
      </c>
      <c r="J536">
        <v>1</v>
      </c>
      <c r="K536">
        <v>0</v>
      </c>
      <c r="L536">
        <v>0</v>
      </c>
      <c r="M536">
        <v>8.7300000000000003E-2</v>
      </c>
      <c r="N536" t="s">
        <v>135</v>
      </c>
      <c r="O536" t="s">
        <v>136</v>
      </c>
      <c r="S536" t="s">
        <v>140</v>
      </c>
      <c r="V536" t="s">
        <v>229</v>
      </c>
      <c r="W536" t="s">
        <v>8977</v>
      </c>
      <c r="X536" t="s">
        <v>8976</v>
      </c>
      <c r="Y536" t="s">
        <v>7841</v>
      </c>
      <c r="AA536" t="s">
        <v>145</v>
      </c>
      <c r="AB536" t="s">
        <v>146</v>
      </c>
      <c r="AC536" s="119">
        <v>937508</v>
      </c>
      <c r="AD536">
        <v>937508</v>
      </c>
      <c r="AE536">
        <v>937508</v>
      </c>
      <c r="AF536">
        <v>0</v>
      </c>
      <c r="AG536">
        <v>937508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 s="32">
        <v>0</v>
      </c>
      <c r="AO536">
        <v>0</v>
      </c>
      <c r="AP536">
        <v>0</v>
      </c>
      <c r="AQ536">
        <v>0</v>
      </c>
      <c r="AR536">
        <v>0</v>
      </c>
      <c r="AS536">
        <v>1</v>
      </c>
      <c r="AT536">
        <v>1986</v>
      </c>
      <c r="AV536">
        <v>1397</v>
      </c>
      <c r="AW536">
        <v>1397</v>
      </c>
      <c r="AX536">
        <v>1</v>
      </c>
      <c r="AY536">
        <v>2</v>
      </c>
      <c r="AZ536">
        <v>2</v>
      </c>
      <c r="BC536" t="s">
        <v>233</v>
      </c>
      <c r="BS536" t="s">
        <v>8978</v>
      </c>
      <c r="BV536" t="s">
        <v>8979</v>
      </c>
      <c r="BX536" t="s">
        <v>8980</v>
      </c>
      <c r="BY536" t="s">
        <v>481</v>
      </c>
      <c r="BZ536" t="s">
        <v>8981</v>
      </c>
      <c r="CB536" s="27">
        <v>44124</v>
      </c>
      <c r="CC536">
        <v>1020000</v>
      </c>
      <c r="CD536" t="s">
        <v>210</v>
      </c>
      <c r="CE536" t="s">
        <v>181</v>
      </c>
      <c r="CF536" t="s">
        <v>181</v>
      </c>
      <c r="CG536" t="s">
        <v>8982</v>
      </c>
      <c r="CH536" s="27">
        <v>41908</v>
      </c>
      <c r="CI536">
        <v>961000</v>
      </c>
      <c r="CJ536" t="s">
        <v>210</v>
      </c>
      <c r="CK536" t="s">
        <v>181</v>
      </c>
      <c r="CL536" t="s">
        <v>181</v>
      </c>
      <c r="CM536" t="s">
        <v>8983</v>
      </c>
      <c r="CN536" s="27">
        <v>34700</v>
      </c>
      <c r="CO536">
        <v>485000</v>
      </c>
      <c r="CP536" t="s">
        <v>210</v>
      </c>
      <c r="CQ536" t="s">
        <v>151</v>
      </c>
      <c r="CR536" t="s">
        <v>151</v>
      </c>
      <c r="CS536" t="s">
        <v>8984</v>
      </c>
      <c r="CT536" s="27">
        <v>31686</v>
      </c>
      <c r="CU536">
        <v>390000</v>
      </c>
      <c r="CV536" t="s">
        <v>210</v>
      </c>
      <c r="CW536" t="s">
        <v>616</v>
      </c>
      <c r="CX536" t="s">
        <v>151</v>
      </c>
      <c r="CY536" t="s">
        <v>8985</v>
      </c>
      <c r="CZ536" t="s">
        <v>8986</v>
      </c>
      <c r="DA536" t="s">
        <v>154</v>
      </c>
      <c r="DB536" t="s">
        <v>242</v>
      </c>
      <c r="DE536">
        <v>1</v>
      </c>
      <c r="DF536">
        <v>1986</v>
      </c>
      <c r="DG536" t="s">
        <v>8987</v>
      </c>
      <c r="DH536">
        <v>7</v>
      </c>
      <c r="DI536" s="128" t="s">
        <v>156</v>
      </c>
      <c r="DJ5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6" s="130">
        <f>Table13[[#This Row],[JUST]]*Table13[[#This Row],[Storm Millage]]/1000</f>
        <v>0</v>
      </c>
      <c r="DL5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36" s="136">
        <f>Table13[[#This Row],[JUST]]*Table13[[#This Row],[Recreational Millage]]/1000</f>
        <v>7689.5703340400996</v>
      </c>
      <c r="DN536" s="137">
        <f>Table13[[#This Row],[Recreational Assessment]]+Table13[[#This Row],[Storm Assessment]]</f>
        <v>7689.5703340400996</v>
      </c>
      <c r="DO536" s="145" t="e">
        <f>Methodology!#REF!</f>
        <v>#REF!</v>
      </c>
      <c r="DP536" s="146" t="e">
        <f>(Table13[[#This Row],[JUST]]*Table13[[#This Row],[Ad Valorem Recreational Millage]])/1000</f>
        <v>#REF!</v>
      </c>
    </row>
    <row r="537" spans="1:120" x14ac:dyDescent="0.3">
      <c r="A537">
        <v>713</v>
      </c>
      <c r="B537">
        <v>1</v>
      </c>
      <c r="C537" s="165" t="s">
        <v>7070</v>
      </c>
      <c r="D537" t="s">
        <v>3790</v>
      </c>
      <c r="E537" t="s">
        <v>7071</v>
      </c>
      <c r="F537">
        <v>10004786</v>
      </c>
      <c r="G537" s="32" t="s">
        <v>181</v>
      </c>
      <c r="I537" t="s">
        <v>226</v>
      </c>
      <c r="J537">
        <v>1</v>
      </c>
      <c r="K537">
        <v>0</v>
      </c>
      <c r="L537">
        <v>0</v>
      </c>
      <c r="M537">
        <v>0.16800000000000001</v>
      </c>
      <c r="N537" t="s">
        <v>135</v>
      </c>
      <c r="O537" t="s">
        <v>136</v>
      </c>
      <c r="R537" t="s">
        <v>139</v>
      </c>
      <c r="S537" t="s">
        <v>140</v>
      </c>
      <c r="T537">
        <v>100</v>
      </c>
      <c r="U537" t="s">
        <v>511</v>
      </c>
      <c r="W537" t="s">
        <v>7072</v>
      </c>
      <c r="X537" t="s">
        <v>3417</v>
      </c>
      <c r="Y537" t="s">
        <v>6986</v>
      </c>
      <c r="AA537" t="s">
        <v>145</v>
      </c>
      <c r="AB537" t="s">
        <v>146</v>
      </c>
      <c r="AC537" s="119">
        <v>938311</v>
      </c>
      <c r="AD537">
        <v>938311</v>
      </c>
      <c r="AE537">
        <v>938311</v>
      </c>
      <c r="AF537">
        <v>743000</v>
      </c>
      <c r="AG537">
        <v>163281</v>
      </c>
      <c r="AH537">
        <v>0</v>
      </c>
      <c r="AI537">
        <v>32030</v>
      </c>
      <c r="AJ537">
        <v>0</v>
      </c>
      <c r="AK537">
        <v>0</v>
      </c>
      <c r="AL537">
        <v>0</v>
      </c>
      <c r="AM537">
        <v>0</v>
      </c>
      <c r="AN537" s="32">
        <v>0</v>
      </c>
      <c r="AO537">
        <v>0</v>
      </c>
      <c r="AP537">
        <v>0</v>
      </c>
      <c r="AQ537">
        <v>0</v>
      </c>
      <c r="AR537">
        <v>0</v>
      </c>
      <c r="AS537">
        <v>1</v>
      </c>
      <c r="AT537">
        <v>1979</v>
      </c>
      <c r="AV537">
        <v>4694</v>
      </c>
      <c r="AW537">
        <v>1608</v>
      </c>
      <c r="AX537">
        <v>1</v>
      </c>
      <c r="AY537">
        <v>3</v>
      </c>
      <c r="AZ537">
        <v>2</v>
      </c>
      <c r="BB537" t="s">
        <v>233</v>
      </c>
      <c r="BC537" t="s">
        <v>233</v>
      </c>
      <c r="BS537" t="s">
        <v>7073</v>
      </c>
      <c r="BV537" t="s">
        <v>6423</v>
      </c>
      <c r="BX537" t="s">
        <v>6424</v>
      </c>
      <c r="BY537" t="s">
        <v>264</v>
      </c>
      <c r="BZ537" t="s">
        <v>6425</v>
      </c>
      <c r="CB537" s="27">
        <v>42475</v>
      </c>
      <c r="CC537">
        <v>1032500</v>
      </c>
      <c r="CD537" t="s">
        <v>210</v>
      </c>
      <c r="CE537" t="s">
        <v>181</v>
      </c>
      <c r="CF537" t="s">
        <v>181</v>
      </c>
      <c r="CG537" t="s">
        <v>7074</v>
      </c>
      <c r="CH537" s="27">
        <v>28550</v>
      </c>
      <c r="CI537">
        <v>27500</v>
      </c>
      <c r="CJ537" t="s">
        <v>150</v>
      </c>
      <c r="CK537" t="s">
        <v>151</v>
      </c>
      <c r="CL537" t="s">
        <v>151</v>
      </c>
      <c r="CM537" t="s">
        <v>7075</v>
      </c>
      <c r="CZ537" t="s">
        <v>7076</v>
      </c>
      <c r="DA537" t="s">
        <v>154</v>
      </c>
      <c r="DB537" t="s">
        <v>299</v>
      </c>
      <c r="DE537">
        <v>1</v>
      </c>
      <c r="DF537">
        <v>1900</v>
      </c>
      <c r="DG537" t="s">
        <v>7077</v>
      </c>
      <c r="DH537">
        <v>7</v>
      </c>
      <c r="DI537" s="128" t="s">
        <v>156</v>
      </c>
      <c r="DJ5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7" s="130">
        <f>Table13[[#This Row],[JUST]]*Table13[[#This Row],[Storm Millage]]/1000</f>
        <v>0</v>
      </c>
      <c r="DL5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37" s="136">
        <f>Table13[[#This Row],[JUST]]*Table13[[#This Row],[Recreational Millage]]/1000</f>
        <v>7696.1566511469764</v>
      </c>
      <c r="DN537" s="137">
        <f>Table13[[#This Row],[Recreational Assessment]]+Table13[[#This Row],[Storm Assessment]]</f>
        <v>7696.1566511469764</v>
      </c>
      <c r="DO537" s="145" t="e">
        <f>Methodology!#REF!</f>
        <v>#REF!</v>
      </c>
      <c r="DP537" s="146" t="e">
        <f>(Table13[[#This Row],[JUST]]*Table13[[#This Row],[Ad Valorem Recreational Millage]])/1000</f>
        <v>#REF!</v>
      </c>
    </row>
    <row r="538" spans="1:120" x14ac:dyDescent="0.3">
      <c r="A538">
        <v>734</v>
      </c>
      <c r="B538">
        <v>1</v>
      </c>
      <c r="C538" s="165" t="s">
        <v>5654</v>
      </c>
      <c r="D538" t="s">
        <v>131</v>
      </c>
      <c r="E538" t="s">
        <v>1092</v>
      </c>
      <c r="F538">
        <v>10004161</v>
      </c>
      <c r="G538" s="32" t="s">
        <v>181</v>
      </c>
      <c r="I538" t="s">
        <v>226</v>
      </c>
      <c r="J538">
        <v>1</v>
      </c>
      <c r="K538">
        <v>0</v>
      </c>
      <c r="L538">
        <v>0</v>
      </c>
      <c r="M538">
        <v>0.155</v>
      </c>
      <c r="N538" t="s">
        <v>135</v>
      </c>
      <c r="O538" t="s">
        <v>136</v>
      </c>
      <c r="R538" t="s">
        <v>139</v>
      </c>
      <c r="S538" t="s">
        <v>140</v>
      </c>
      <c r="T538">
        <v>100</v>
      </c>
      <c r="U538" t="s">
        <v>511</v>
      </c>
      <c r="W538" t="s">
        <v>5655</v>
      </c>
      <c r="X538" t="s">
        <v>5531</v>
      </c>
      <c r="Y538" t="s">
        <v>162</v>
      </c>
      <c r="AA538" t="s">
        <v>145</v>
      </c>
      <c r="AB538" t="s">
        <v>146</v>
      </c>
      <c r="AC538" s="119">
        <v>941552</v>
      </c>
      <c r="AD538">
        <v>941552</v>
      </c>
      <c r="AE538">
        <v>941552</v>
      </c>
      <c r="AF538">
        <v>675500</v>
      </c>
      <c r="AG538">
        <v>239619</v>
      </c>
      <c r="AH538">
        <v>3078</v>
      </c>
      <c r="AI538">
        <v>23355</v>
      </c>
      <c r="AJ538">
        <v>0</v>
      </c>
      <c r="AK538">
        <v>0</v>
      </c>
      <c r="AL538">
        <v>0</v>
      </c>
      <c r="AM538">
        <v>0</v>
      </c>
      <c r="AN538" s="32">
        <v>0</v>
      </c>
      <c r="AO538">
        <v>0</v>
      </c>
      <c r="AP538">
        <v>0</v>
      </c>
      <c r="AQ538">
        <v>0</v>
      </c>
      <c r="AR538">
        <v>0</v>
      </c>
      <c r="AS538">
        <v>1</v>
      </c>
      <c r="AT538">
        <v>1996</v>
      </c>
      <c r="AV538">
        <v>3480</v>
      </c>
      <c r="AW538">
        <v>1521</v>
      </c>
      <c r="AX538">
        <v>2</v>
      </c>
      <c r="AY538">
        <v>3</v>
      </c>
      <c r="AZ538">
        <v>3</v>
      </c>
      <c r="BB538" t="s">
        <v>233</v>
      </c>
      <c r="BC538" t="s">
        <v>233</v>
      </c>
      <c r="BS538" t="s">
        <v>5656</v>
      </c>
      <c r="BT538" t="s">
        <v>5657</v>
      </c>
      <c r="BV538" t="s">
        <v>5658</v>
      </c>
      <c r="BX538" t="s">
        <v>1619</v>
      </c>
      <c r="BY538" t="s">
        <v>149</v>
      </c>
      <c r="BZ538" t="s">
        <v>1620</v>
      </c>
      <c r="CB538" s="27">
        <v>37428</v>
      </c>
      <c r="CC538">
        <v>953500</v>
      </c>
      <c r="CD538" t="s">
        <v>210</v>
      </c>
      <c r="CE538" t="s">
        <v>151</v>
      </c>
      <c r="CF538" t="s">
        <v>151</v>
      </c>
      <c r="CG538" t="s">
        <v>5659</v>
      </c>
      <c r="CH538" s="27">
        <v>36336</v>
      </c>
      <c r="CI538">
        <v>480000</v>
      </c>
      <c r="CJ538" t="s">
        <v>210</v>
      </c>
      <c r="CK538" t="s">
        <v>151</v>
      </c>
      <c r="CL538" t="s">
        <v>151</v>
      </c>
      <c r="CM538" t="s">
        <v>5660</v>
      </c>
      <c r="CN538" s="27">
        <v>34731</v>
      </c>
      <c r="CO538">
        <v>64300</v>
      </c>
      <c r="CP538" t="s">
        <v>150</v>
      </c>
      <c r="CQ538" t="s">
        <v>151</v>
      </c>
      <c r="CR538" t="s">
        <v>151</v>
      </c>
      <c r="CS538" t="s">
        <v>5661</v>
      </c>
      <c r="CZ538" t="s">
        <v>5662</v>
      </c>
      <c r="DA538" t="s">
        <v>154</v>
      </c>
      <c r="DB538" t="s">
        <v>299</v>
      </c>
      <c r="DE538">
        <v>1</v>
      </c>
      <c r="DF538">
        <v>1900</v>
      </c>
      <c r="DG538" t="s">
        <v>5663</v>
      </c>
      <c r="DH538">
        <v>7</v>
      </c>
      <c r="DI538" s="128" t="s">
        <v>156</v>
      </c>
      <c r="DJ5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8" s="130">
        <f>Table13[[#This Row],[JUST]]*Table13[[#This Row],[Storm Millage]]/1000</f>
        <v>0</v>
      </c>
      <c r="DL5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38" s="136">
        <f>Table13[[#This Row],[JUST]]*Table13[[#This Row],[Recreational Millage]]/1000</f>
        <v>7722.7397815870627</v>
      </c>
      <c r="DN538" s="137">
        <f>Table13[[#This Row],[Recreational Assessment]]+Table13[[#This Row],[Storm Assessment]]</f>
        <v>7722.7397815870627</v>
      </c>
      <c r="DO538" s="145" t="e">
        <f>Methodology!#REF!</f>
        <v>#REF!</v>
      </c>
      <c r="DP538" s="146" t="e">
        <f>(Table13[[#This Row],[JUST]]*Table13[[#This Row],[Ad Valorem Recreational Millage]])/1000</f>
        <v>#REF!</v>
      </c>
    </row>
    <row r="539" spans="1:120" x14ac:dyDescent="0.3">
      <c r="A539">
        <v>279</v>
      </c>
      <c r="B539">
        <v>1</v>
      </c>
      <c r="C539" s="165" t="s">
        <v>7515</v>
      </c>
      <c r="D539" t="s">
        <v>3484</v>
      </c>
      <c r="E539" t="s">
        <v>3775</v>
      </c>
      <c r="F539">
        <v>10004846</v>
      </c>
      <c r="G539" s="32" t="s">
        <v>196</v>
      </c>
      <c r="H539" t="s">
        <v>299</v>
      </c>
      <c r="I539" t="s">
        <v>778</v>
      </c>
      <c r="J539">
        <v>0</v>
      </c>
      <c r="K539">
        <v>0</v>
      </c>
      <c r="L539">
        <v>0</v>
      </c>
      <c r="M539">
        <v>4.224E-2</v>
      </c>
      <c r="N539" t="s">
        <v>135</v>
      </c>
      <c r="O539" t="s">
        <v>136</v>
      </c>
      <c r="S539" t="s">
        <v>140</v>
      </c>
      <c r="T539">
        <v>421</v>
      </c>
      <c r="U539" t="s">
        <v>3911</v>
      </c>
      <c r="V539" t="s">
        <v>205</v>
      </c>
      <c r="W539" t="s">
        <v>7516</v>
      </c>
      <c r="X539" t="s">
        <v>7475</v>
      </c>
      <c r="Y539" t="s">
        <v>189</v>
      </c>
      <c r="Z539" t="s">
        <v>7517</v>
      </c>
      <c r="AA539" t="s">
        <v>145</v>
      </c>
      <c r="AB539" t="s">
        <v>146</v>
      </c>
      <c r="AC539" s="119">
        <v>952850</v>
      </c>
      <c r="AD539">
        <v>0</v>
      </c>
      <c r="AE539">
        <v>0</v>
      </c>
      <c r="AF539">
        <v>0</v>
      </c>
      <c r="AG539">
        <v>952850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 s="32">
        <v>0</v>
      </c>
      <c r="AO539">
        <v>0</v>
      </c>
      <c r="AP539">
        <v>584984</v>
      </c>
      <c r="AQ539">
        <v>0</v>
      </c>
      <c r="AR539">
        <v>0</v>
      </c>
      <c r="AS539">
        <v>1</v>
      </c>
      <c r="AT539">
        <v>1979</v>
      </c>
      <c r="AV539">
        <v>1457</v>
      </c>
      <c r="AW539">
        <v>1457</v>
      </c>
      <c r="AX539">
        <v>1</v>
      </c>
      <c r="AY539">
        <v>2</v>
      </c>
      <c r="AZ539">
        <v>2</v>
      </c>
      <c r="BC539" t="s">
        <v>233</v>
      </c>
      <c r="BD539" t="s">
        <v>233</v>
      </c>
      <c r="BS539" t="s">
        <v>7518</v>
      </c>
      <c r="BT539" t="s">
        <v>7519</v>
      </c>
      <c r="BV539" t="s">
        <v>7520</v>
      </c>
      <c r="BX539" t="s">
        <v>145</v>
      </c>
      <c r="BY539" t="s">
        <v>149</v>
      </c>
      <c r="BZ539" t="s">
        <v>146</v>
      </c>
      <c r="CB539" s="27">
        <v>31990</v>
      </c>
      <c r="CC539">
        <v>285000</v>
      </c>
      <c r="CD539" t="s">
        <v>210</v>
      </c>
      <c r="CE539" t="s">
        <v>151</v>
      </c>
      <c r="CF539" t="s">
        <v>151</v>
      </c>
      <c r="CG539" t="s">
        <v>7521</v>
      </c>
      <c r="CZ539" t="s">
        <v>7522</v>
      </c>
      <c r="DA539" t="s">
        <v>154</v>
      </c>
      <c r="DB539" t="s">
        <v>242</v>
      </c>
      <c r="DE539">
        <v>1</v>
      </c>
      <c r="DF539">
        <v>1979</v>
      </c>
      <c r="DG539" t="s">
        <v>7523</v>
      </c>
      <c r="DH539">
        <v>7</v>
      </c>
      <c r="DI539" s="128" t="s">
        <v>156</v>
      </c>
      <c r="DJ5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39" s="130">
        <f>Table13[[#This Row],[JUST]]*Table13[[#This Row],[Storm Millage]]/1000</f>
        <v>0</v>
      </c>
      <c r="DL5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39" s="136">
        <f>Table13[[#This Row],[JUST]]*Table13[[#This Row],[Recreational Millage]]/1000</f>
        <v>7815.4075408317667</v>
      </c>
      <c r="DN539" s="137">
        <f>Table13[[#This Row],[Recreational Assessment]]+Table13[[#This Row],[Storm Assessment]]</f>
        <v>7815.4075408317667</v>
      </c>
      <c r="DO539" s="145" t="e">
        <f>Methodology!#REF!</f>
        <v>#REF!</v>
      </c>
      <c r="DP539" s="146" t="e">
        <f>(Table13[[#This Row],[JUST]]*Table13[[#This Row],[Ad Valorem Recreational Millage]])/1000</f>
        <v>#REF!</v>
      </c>
    </row>
    <row r="540" spans="1:120" x14ac:dyDescent="0.3">
      <c r="A540">
        <v>1076</v>
      </c>
      <c r="B540">
        <v>1</v>
      </c>
      <c r="C540" s="165" t="s">
        <v>6341</v>
      </c>
      <c r="D540" t="s">
        <v>131</v>
      </c>
      <c r="E540" t="s">
        <v>6342</v>
      </c>
      <c r="F540">
        <v>10004173</v>
      </c>
      <c r="G540" s="32" t="s">
        <v>181</v>
      </c>
      <c r="I540" t="s">
        <v>226</v>
      </c>
      <c r="J540">
        <v>1</v>
      </c>
      <c r="K540">
        <v>0</v>
      </c>
      <c r="L540">
        <v>0</v>
      </c>
      <c r="M540">
        <v>0.23200000000000001</v>
      </c>
      <c r="N540" t="s">
        <v>135</v>
      </c>
      <c r="O540" t="s">
        <v>136</v>
      </c>
      <c r="R540" t="s">
        <v>227</v>
      </c>
      <c r="S540" t="s">
        <v>140</v>
      </c>
      <c r="T540">
        <v>100</v>
      </c>
      <c r="U540" t="s">
        <v>511</v>
      </c>
      <c r="W540" t="s">
        <v>6343</v>
      </c>
      <c r="X540" t="s">
        <v>6334</v>
      </c>
      <c r="Y540" t="s">
        <v>3475</v>
      </c>
      <c r="AA540" t="s">
        <v>145</v>
      </c>
      <c r="AB540" t="s">
        <v>146</v>
      </c>
      <c r="AC540" s="119">
        <v>962794</v>
      </c>
      <c r="AD540">
        <v>962794</v>
      </c>
      <c r="AE540">
        <v>962794</v>
      </c>
      <c r="AF540">
        <v>897000</v>
      </c>
      <c r="AG540">
        <v>65794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 s="32">
        <v>0</v>
      </c>
      <c r="AO540">
        <v>0</v>
      </c>
      <c r="AP540">
        <v>0</v>
      </c>
      <c r="AQ540">
        <v>0</v>
      </c>
      <c r="AR540">
        <v>0</v>
      </c>
      <c r="AS540">
        <v>1</v>
      </c>
      <c r="AT540">
        <v>1975</v>
      </c>
      <c r="AV540">
        <v>2652</v>
      </c>
      <c r="AW540">
        <v>2058</v>
      </c>
      <c r="AX540">
        <v>2</v>
      </c>
      <c r="AY540">
        <v>4</v>
      </c>
      <c r="AZ540">
        <v>2</v>
      </c>
      <c r="BS540" t="s">
        <v>6138</v>
      </c>
      <c r="BV540" t="s">
        <v>6139</v>
      </c>
      <c r="BX540" t="s">
        <v>6001</v>
      </c>
      <c r="BY540" t="s">
        <v>481</v>
      </c>
      <c r="BZ540" t="s">
        <v>6002</v>
      </c>
      <c r="CB540" s="27">
        <v>27303</v>
      </c>
      <c r="CC540">
        <v>20000</v>
      </c>
      <c r="CG540" t="s">
        <v>6344</v>
      </c>
      <c r="CZ540" t="s">
        <v>6345</v>
      </c>
      <c r="DA540" t="s">
        <v>154</v>
      </c>
      <c r="DB540" t="s">
        <v>299</v>
      </c>
      <c r="DE540">
        <v>1</v>
      </c>
      <c r="DF540">
        <v>1900</v>
      </c>
      <c r="DG540" t="s">
        <v>6346</v>
      </c>
      <c r="DH540">
        <v>7</v>
      </c>
      <c r="DI540" s="128" t="s">
        <v>156</v>
      </c>
      <c r="DJ5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40" s="130">
        <f>Table13[[#This Row],[JUST]]*Table13[[#This Row],[Storm Millage]]/1000</f>
        <v>0</v>
      </c>
      <c r="DL5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40" s="136">
        <f>Table13[[#This Row],[JUST]]*Table13[[#This Row],[Recreational Millage]]/1000</f>
        <v>7896.9696047306306</v>
      </c>
      <c r="DN540" s="137">
        <f>Table13[[#This Row],[Recreational Assessment]]+Table13[[#This Row],[Storm Assessment]]</f>
        <v>7896.9696047306306</v>
      </c>
      <c r="DO540" s="145" t="e">
        <f>Methodology!#REF!</f>
        <v>#REF!</v>
      </c>
      <c r="DP540" s="146" t="e">
        <f>(Table13[[#This Row],[JUST]]*Table13[[#This Row],[Ad Valorem Recreational Millage]])/1000</f>
        <v>#REF!</v>
      </c>
    </row>
    <row r="541" spans="1:120" x14ac:dyDescent="0.3">
      <c r="A541">
        <v>96</v>
      </c>
      <c r="B541">
        <v>1</v>
      </c>
      <c r="C541" s="165" t="s">
        <v>1495</v>
      </c>
      <c r="D541" t="s">
        <v>777</v>
      </c>
      <c r="E541" t="s">
        <v>1496</v>
      </c>
      <c r="F541">
        <v>10004293</v>
      </c>
      <c r="G541" s="32" t="s">
        <v>196</v>
      </c>
      <c r="H541" t="s">
        <v>299</v>
      </c>
      <c r="I541" t="s">
        <v>226</v>
      </c>
      <c r="J541">
        <v>1</v>
      </c>
      <c r="K541">
        <v>0</v>
      </c>
      <c r="L541">
        <v>0</v>
      </c>
      <c r="M541">
        <v>0.22176999999999999</v>
      </c>
      <c r="N541" t="s">
        <v>135</v>
      </c>
      <c r="O541" t="s">
        <v>136</v>
      </c>
      <c r="S541" t="s">
        <v>140</v>
      </c>
      <c r="V541" t="s">
        <v>229</v>
      </c>
      <c r="W541" t="s">
        <v>1497</v>
      </c>
      <c r="X541" t="s">
        <v>1442</v>
      </c>
      <c r="Y541" t="s">
        <v>1227</v>
      </c>
      <c r="AA541" t="s">
        <v>145</v>
      </c>
      <c r="AB541" t="s">
        <v>146</v>
      </c>
      <c r="AC541" s="119">
        <v>503880</v>
      </c>
      <c r="AD541">
        <v>503880</v>
      </c>
      <c r="AE541">
        <v>503880</v>
      </c>
      <c r="AF541">
        <v>0</v>
      </c>
      <c r="AG541">
        <v>503880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 s="32">
        <v>0</v>
      </c>
      <c r="AO541">
        <v>0</v>
      </c>
      <c r="AP541">
        <v>0</v>
      </c>
      <c r="AQ541">
        <v>0</v>
      </c>
      <c r="AR541">
        <v>0</v>
      </c>
      <c r="AS541">
        <v>1</v>
      </c>
      <c r="AT541">
        <v>1976</v>
      </c>
      <c r="AV541">
        <v>1034</v>
      </c>
      <c r="AW541">
        <v>1034</v>
      </c>
      <c r="AX541">
        <v>2</v>
      </c>
      <c r="AY541">
        <v>2</v>
      </c>
      <c r="AZ541">
        <v>2</v>
      </c>
      <c r="BC541" t="s">
        <v>233</v>
      </c>
      <c r="BS541" t="s">
        <v>1498</v>
      </c>
      <c r="BV541" t="s">
        <v>1499</v>
      </c>
      <c r="BW541" t="s">
        <v>1500</v>
      </c>
      <c r="BX541" t="s">
        <v>1501</v>
      </c>
      <c r="BZ541" t="s">
        <v>1502</v>
      </c>
      <c r="CA541" t="s">
        <v>548</v>
      </c>
      <c r="CB541" s="27">
        <v>39534</v>
      </c>
      <c r="CC541">
        <v>900000</v>
      </c>
      <c r="CD541" t="s">
        <v>210</v>
      </c>
      <c r="CE541" t="s">
        <v>151</v>
      </c>
      <c r="CF541" t="s">
        <v>655</v>
      </c>
      <c r="CG541" t="s">
        <v>1503</v>
      </c>
      <c r="CH541" s="27">
        <v>37824</v>
      </c>
      <c r="CI541">
        <v>777500</v>
      </c>
      <c r="CJ541" t="s">
        <v>210</v>
      </c>
      <c r="CK541" t="s">
        <v>151</v>
      </c>
      <c r="CL541" t="s">
        <v>151</v>
      </c>
      <c r="CM541" t="s">
        <v>1504</v>
      </c>
      <c r="CN541" s="27">
        <v>37370</v>
      </c>
      <c r="CO541">
        <v>720000</v>
      </c>
      <c r="CP541" t="s">
        <v>210</v>
      </c>
      <c r="CQ541" t="s">
        <v>151</v>
      </c>
      <c r="CR541" t="s">
        <v>151</v>
      </c>
      <c r="CS541" t="s">
        <v>1505</v>
      </c>
      <c r="CT541" s="27">
        <v>29190</v>
      </c>
      <c r="CU541">
        <v>73800</v>
      </c>
      <c r="CV541" t="s">
        <v>210</v>
      </c>
      <c r="CW541" t="s">
        <v>151</v>
      </c>
      <c r="CX541" t="s">
        <v>151</v>
      </c>
      <c r="CY541" t="s">
        <v>1506</v>
      </c>
      <c r="CZ541" t="s">
        <v>1507</v>
      </c>
      <c r="DA541" t="s">
        <v>154</v>
      </c>
      <c r="DB541" t="s">
        <v>242</v>
      </c>
      <c r="DE541">
        <v>1</v>
      </c>
      <c r="DF541">
        <v>1977</v>
      </c>
      <c r="DG541" t="s">
        <v>1508</v>
      </c>
      <c r="DH541">
        <v>2</v>
      </c>
      <c r="DI541" s="128" t="s">
        <v>696</v>
      </c>
      <c r="DJ5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41" s="130">
        <f>Table13[[#This Row],[JUST]]*Table13[[#This Row],[Storm Millage]]/1000</f>
        <v>3852.4172378345079</v>
      </c>
      <c r="DL5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41" s="136">
        <f>Table13[[#This Row],[JUST]]*Table13[[#This Row],[Recreational Millage]]/1000</f>
        <v>4132.8934792195114</v>
      </c>
      <c r="DN541" s="137">
        <f>Table13[[#This Row],[Recreational Assessment]]+Table13[[#This Row],[Storm Assessment]]</f>
        <v>7985.3107170540188</v>
      </c>
      <c r="DO541" s="145" t="e">
        <f>Methodology!#REF!</f>
        <v>#REF!</v>
      </c>
      <c r="DP541" s="146" t="e">
        <f>(Table13[[#This Row],[JUST]]*Table13[[#This Row],[Ad Valorem Recreational Millage]])/1000</f>
        <v>#REF!</v>
      </c>
    </row>
    <row r="542" spans="1:120" x14ac:dyDescent="0.3">
      <c r="A542">
        <v>65</v>
      </c>
      <c r="B542">
        <v>1</v>
      </c>
      <c r="C542" s="165" t="s">
        <v>1509</v>
      </c>
      <c r="D542" t="s">
        <v>777</v>
      </c>
      <c r="E542" t="s">
        <v>1510</v>
      </c>
      <c r="F542">
        <v>10004294</v>
      </c>
      <c r="G542" s="32" t="s">
        <v>196</v>
      </c>
      <c r="H542" t="s">
        <v>299</v>
      </c>
      <c r="I542" t="s">
        <v>226</v>
      </c>
      <c r="J542">
        <v>1</v>
      </c>
      <c r="K542">
        <v>0</v>
      </c>
      <c r="L542">
        <v>0</v>
      </c>
      <c r="M542">
        <v>0.22176999999999999</v>
      </c>
      <c r="N542" t="s">
        <v>135</v>
      </c>
      <c r="O542" t="s">
        <v>136</v>
      </c>
      <c r="S542" t="s">
        <v>140</v>
      </c>
      <c r="V542" t="s">
        <v>229</v>
      </c>
      <c r="W542" t="s">
        <v>1511</v>
      </c>
      <c r="X542" t="s">
        <v>1512</v>
      </c>
      <c r="Y542" t="s">
        <v>1227</v>
      </c>
      <c r="AA542" t="s">
        <v>145</v>
      </c>
      <c r="AB542" t="s">
        <v>146</v>
      </c>
      <c r="AC542" s="119">
        <v>503880</v>
      </c>
      <c r="AD542">
        <v>503880</v>
      </c>
      <c r="AE542">
        <v>503880</v>
      </c>
      <c r="AF542">
        <v>0</v>
      </c>
      <c r="AG542">
        <v>503880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 s="32">
        <v>0</v>
      </c>
      <c r="AO542">
        <v>0</v>
      </c>
      <c r="AP542">
        <v>0</v>
      </c>
      <c r="AQ542">
        <v>0</v>
      </c>
      <c r="AR542">
        <v>0</v>
      </c>
      <c r="AS542">
        <v>1</v>
      </c>
      <c r="AT542">
        <v>1976</v>
      </c>
      <c r="AV542">
        <v>1034</v>
      </c>
      <c r="AW542">
        <v>1034</v>
      </c>
      <c r="AX542">
        <v>2</v>
      </c>
      <c r="AY542">
        <v>2</v>
      </c>
      <c r="AZ542">
        <v>2</v>
      </c>
      <c r="BC542" t="s">
        <v>233</v>
      </c>
      <c r="BS542" t="s">
        <v>1513</v>
      </c>
      <c r="BT542" t="s">
        <v>1514</v>
      </c>
      <c r="BV542" t="s">
        <v>1515</v>
      </c>
      <c r="BX542" t="s">
        <v>1516</v>
      </c>
      <c r="BY542" t="s">
        <v>430</v>
      </c>
      <c r="BZ542" t="s">
        <v>1517</v>
      </c>
      <c r="CB542" s="27">
        <v>42347</v>
      </c>
      <c r="CC542">
        <v>618000</v>
      </c>
      <c r="CD542" t="s">
        <v>210</v>
      </c>
      <c r="CE542" t="s">
        <v>181</v>
      </c>
      <c r="CF542" t="s">
        <v>181</v>
      </c>
      <c r="CG542" t="s">
        <v>1518</v>
      </c>
      <c r="CH542" s="27">
        <v>27973</v>
      </c>
      <c r="CI542">
        <v>67900</v>
      </c>
      <c r="CJ542" t="s">
        <v>210</v>
      </c>
      <c r="CK542" t="s">
        <v>151</v>
      </c>
      <c r="CL542" t="s">
        <v>151</v>
      </c>
      <c r="CM542" t="s">
        <v>1519</v>
      </c>
      <c r="CZ542" t="s">
        <v>1520</v>
      </c>
      <c r="DA542" t="s">
        <v>154</v>
      </c>
      <c r="DB542" t="s">
        <v>242</v>
      </c>
      <c r="DE542">
        <v>1</v>
      </c>
      <c r="DF542">
        <v>1977</v>
      </c>
      <c r="DG542" t="s">
        <v>1521</v>
      </c>
      <c r="DH542">
        <v>2</v>
      </c>
      <c r="DI542" s="128" t="s">
        <v>696</v>
      </c>
      <c r="DJ5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42" s="130">
        <f>Table13[[#This Row],[JUST]]*Table13[[#This Row],[Storm Millage]]/1000</f>
        <v>3852.4172378345079</v>
      </c>
      <c r="DL5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42" s="136">
        <f>Table13[[#This Row],[JUST]]*Table13[[#This Row],[Recreational Millage]]/1000</f>
        <v>4132.8934792195114</v>
      </c>
      <c r="DN542" s="137">
        <f>Table13[[#This Row],[Recreational Assessment]]+Table13[[#This Row],[Storm Assessment]]</f>
        <v>7985.3107170540188</v>
      </c>
      <c r="DO542" s="145" t="e">
        <f>Methodology!#REF!</f>
        <v>#REF!</v>
      </c>
      <c r="DP542" s="146" t="e">
        <f>(Table13[[#This Row],[JUST]]*Table13[[#This Row],[Ad Valorem Recreational Millage]])/1000</f>
        <v>#REF!</v>
      </c>
    </row>
    <row r="543" spans="1:120" x14ac:dyDescent="0.3">
      <c r="A543">
        <v>787</v>
      </c>
      <c r="B543">
        <v>1</v>
      </c>
      <c r="C543" s="165" t="s">
        <v>5399</v>
      </c>
      <c r="D543" t="s">
        <v>5249</v>
      </c>
      <c r="E543" t="s">
        <v>204</v>
      </c>
      <c r="F543">
        <v>10004200</v>
      </c>
      <c r="G543" s="32" t="s">
        <v>181</v>
      </c>
      <c r="I543" t="s">
        <v>226</v>
      </c>
      <c r="J543">
        <v>1</v>
      </c>
      <c r="K543">
        <v>0</v>
      </c>
      <c r="L543">
        <v>0</v>
      </c>
      <c r="M543">
        <v>0.2</v>
      </c>
      <c r="N543" t="s">
        <v>135</v>
      </c>
      <c r="O543" t="s">
        <v>136</v>
      </c>
      <c r="R543" t="s">
        <v>286</v>
      </c>
      <c r="S543" t="s">
        <v>140</v>
      </c>
      <c r="T543">
        <v>100</v>
      </c>
      <c r="U543" t="s">
        <v>511</v>
      </c>
      <c r="W543" t="s">
        <v>5400</v>
      </c>
      <c r="X543" t="s">
        <v>5336</v>
      </c>
      <c r="Y543" t="s">
        <v>5181</v>
      </c>
      <c r="AA543" t="s">
        <v>145</v>
      </c>
      <c r="AB543" t="s">
        <v>146</v>
      </c>
      <c r="AC543" s="119">
        <v>976256</v>
      </c>
      <c r="AD543">
        <v>976256</v>
      </c>
      <c r="AE543">
        <v>976256</v>
      </c>
      <c r="AF543">
        <v>743000</v>
      </c>
      <c r="AG543">
        <v>218066</v>
      </c>
      <c r="AH543">
        <v>2111</v>
      </c>
      <c r="AI543">
        <v>13079</v>
      </c>
      <c r="AJ543">
        <v>0</v>
      </c>
      <c r="AK543">
        <v>0</v>
      </c>
      <c r="AL543">
        <v>0</v>
      </c>
      <c r="AM543">
        <v>0</v>
      </c>
      <c r="AN543" s="32">
        <v>0</v>
      </c>
      <c r="AO543">
        <v>0</v>
      </c>
      <c r="AP543">
        <v>0</v>
      </c>
      <c r="AQ543">
        <v>0</v>
      </c>
      <c r="AR543">
        <v>0</v>
      </c>
      <c r="AS543">
        <v>1</v>
      </c>
      <c r="AT543">
        <v>1979</v>
      </c>
      <c r="AV543">
        <v>5402</v>
      </c>
      <c r="AW543">
        <v>2030</v>
      </c>
      <c r="AX543">
        <v>2</v>
      </c>
      <c r="AY543">
        <v>4</v>
      </c>
      <c r="AZ543">
        <v>2</v>
      </c>
      <c r="BB543" t="s">
        <v>233</v>
      </c>
      <c r="BC543" t="s">
        <v>233</v>
      </c>
      <c r="BS543" t="s">
        <v>5401</v>
      </c>
      <c r="BV543" t="s">
        <v>5402</v>
      </c>
      <c r="BX543" t="s">
        <v>5403</v>
      </c>
      <c r="BY543" t="s">
        <v>194</v>
      </c>
      <c r="BZ543" t="s">
        <v>5404</v>
      </c>
      <c r="CB543" s="27">
        <v>42853</v>
      </c>
      <c r="CC543">
        <v>1620000</v>
      </c>
      <c r="CD543" t="s">
        <v>210</v>
      </c>
      <c r="CE543" t="s">
        <v>181</v>
      </c>
      <c r="CF543" t="s">
        <v>181</v>
      </c>
      <c r="CG543" t="s">
        <v>5405</v>
      </c>
      <c r="CH543" s="27">
        <v>41852</v>
      </c>
      <c r="CI543">
        <v>900000</v>
      </c>
      <c r="CJ543" t="s">
        <v>210</v>
      </c>
      <c r="CK543" t="s">
        <v>181</v>
      </c>
      <c r="CL543" t="s">
        <v>181</v>
      </c>
      <c r="CM543" t="s">
        <v>5406</v>
      </c>
      <c r="CN543" s="27">
        <v>35622</v>
      </c>
      <c r="CO543">
        <v>445000</v>
      </c>
      <c r="CP543" t="s">
        <v>210</v>
      </c>
      <c r="CQ543" t="s">
        <v>181</v>
      </c>
      <c r="CR543" t="s">
        <v>151</v>
      </c>
      <c r="CS543" t="s">
        <v>5407</v>
      </c>
      <c r="CZ543" t="s">
        <v>5408</v>
      </c>
      <c r="DA543" t="s">
        <v>154</v>
      </c>
      <c r="DB543" t="s">
        <v>299</v>
      </c>
      <c r="DE543">
        <v>1</v>
      </c>
      <c r="DF543">
        <v>1900</v>
      </c>
      <c r="DG543" t="s">
        <v>5409</v>
      </c>
      <c r="DH543">
        <v>7</v>
      </c>
      <c r="DI543" s="128" t="s">
        <v>156</v>
      </c>
      <c r="DJ5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43" s="130">
        <f>Table13[[#This Row],[JUST]]*Table13[[#This Row],[Storm Millage]]/1000</f>
        <v>0</v>
      </c>
      <c r="DL5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43" s="136">
        <f>Table13[[#This Row],[JUST]]*Table13[[#This Row],[Recreational Millage]]/1000</f>
        <v>8007.3867913966078</v>
      </c>
      <c r="DN543" s="137">
        <f>Table13[[#This Row],[Recreational Assessment]]+Table13[[#This Row],[Storm Assessment]]</f>
        <v>8007.3867913966078</v>
      </c>
      <c r="DO543" s="145" t="e">
        <f>Methodology!#REF!</f>
        <v>#REF!</v>
      </c>
      <c r="DP543" s="146" t="e">
        <f>(Table13[[#This Row],[JUST]]*Table13[[#This Row],[Ad Valorem Recreational Millage]])/1000</f>
        <v>#REF!</v>
      </c>
    </row>
    <row r="544" spans="1:120" x14ac:dyDescent="0.3">
      <c r="A544">
        <v>1058</v>
      </c>
      <c r="B544">
        <v>1</v>
      </c>
      <c r="C544" s="165" t="s">
        <v>8322</v>
      </c>
      <c r="D544" t="s">
        <v>777</v>
      </c>
      <c r="E544" t="s">
        <v>438</v>
      </c>
      <c r="F544">
        <v>10005108</v>
      </c>
      <c r="G544" s="32" t="s">
        <v>383</v>
      </c>
      <c r="I544" t="s">
        <v>226</v>
      </c>
      <c r="J544">
        <v>1</v>
      </c>
      <c r="K544">
        <v>0</v>
      </c>
      <c r="L544">
        <v>0</v>
      </c>
      <c r="M544">
        <v>1.8540000000000001</v>
      </c>
      <c r="N544" t="s">
        <v>135</v>
      </c>
      <c r="O544" t="s">
        <v>136</v>
      </c>
      <c r="R544" t="s">
        <v>3669</v>
      </c>
      <c r="S544" t="s">
        <v>140</v>
      </c>
      <c r="T544">
        <v>821</v>
      </c>
      <c r="U544" t="s">
        <v>4182</v>
      </c>
      <c r="V544" t="s">
        <v>205</v>
      </c>
      <c r="W544" t="s">
        <v>8323</v>
      </c>
      <c r="X544" t="s">
        <v>8324</v>
      </c>
      <c r="Y544" t="s">
        <v>189</v>
      </c>
      <c r="AA544" t="s">
        <v>145</v>
      </c>
      <c r="AB544" t="s">
        <v>146</v>
      </c>
      <c r="AC544" s="30">
        <v>1900073</v>
      </c>
      <c r="AD544">
        <v>1892450</v>
      </c>
      <c r="AE544">
        <v>1842450</v>
      </c>
      <c r="AF544">
        <v>1295000</v>
      </c>
      <c r="AG544">
        <v>553831</v>
      </c>
      <c r="AH544">
        <v>21670</v>
      </c>
      <c r="AI544">
        <v>29572</v>
      </c>
      <c r="AJ544">
        <v>0</v>
      </c>
      <c r="AK544">
        <v>0</v>
      </c>
      <c r="AL544">
        <v>0</v>
      </c>
      <c r="AM544">
        <v>0</v>
      </c>
      <c r="AN544">
        <v>50000</v>
      </c>
      <c r="AO544">
        <v>0</v>
      </c>
      <c r="AP544">
        <v>0</v>
      </c>
      <c r="AQ544">
        <v>0</v>
      </c>
      <c r="AR544">
        <v>0</v>
      </c>
      <c r="AS544">
        <v>3</v>
      </c>
      <c r="AT544">
        <v>1961</v>
      </c>
      <c r="AV544">
        <v>8298</v>
      </c>
      <c r="AW544">
        <v>4577</v>
      </c>
      <c r="AX544">
        <v>2</v>
      </c>
      <c r="AY544">
        <v>6</v>
      </c>
      <c r="AZ544">
        <v>4.5</v>
      </c>
      <c r="BA544" t="s">
        <v>233</v>
      </c>
      <c r="BC544" t="s">
        <v>233</v>
      </c>
      <c r="BD544" t="s">
        <v>233</v>
      </c>
      <c r="BE544" t="s">
        <v>233</v>
      </c>
      <c r="BS544" t="s">
        <v>8325</v>
      </c>
      <c r="BV544" t="s">
        <v>8326</v>
      </c>
      <c r="BX544" t="s">
        <v>145</v>
      </c>
      <c r="BY544" t="s">
        <v>149</v>
      </c>
      <c r="BZ544" t="s">
        <v>146</v>
      </c>
      <c r="CB544" s="27">
        <v>39119</v>
      </c>
      <c r="CC544">
        <v>3200000</v>
      </c>
      <c r="CD544" t="s">
        <v>210</v>
      </c>
      <c r="CE544" t="s">
        <v>151</v>
      </c>
      <c r="CF544" t="s">
        <v>151</v>
      </c>
      <c r="CG544" t="s">
        <v>8327</v>
      </c>
      <c r="CH544" s="27">
        <v>35186</v>
      </c>
      <c r="CI544">
        <v>1075000</v>
      </c>
      <c r="CJ544" t="s">
        <v>210</v>
      </c>
      <c r="CK544" t="s">
        <v>151</v>
      </c>
      <c r="CL544" t="s">
        <v>151</v>
      </c>
      <c r="CM544" t="s">
        <v>8328</v>
      </c>
      <c r="CZ544" t="s">
        <v>8329</v>
      </c>
      <c r="DA544" t="s">
        <v>154</v>
      </c>
      <c r="DB544" t="s">
        <v>299</v>
      </c>
      <c r="DE544">
        <v>3</v>
      </c>
      <c r="DF544">
        <v>1900</v>
      </c>
      <c r="DG544" t="s">
        <v>8330</v>
      </c>
      <c r="DH544">
        <v>7</v>
      </c>
      <c r="DI544" s="128" t="s">
        <v>156</v>
      </c>
      <c r="DJ5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44" s="130">
        <f>Table13[[#This Row],[JUST]]*Table13[[#This Row],[Storm Millage]]/1000</f>
        <v>0</v>
      </c>
      <c r="DL5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544" s="136">
        <f>Table13[[#This Row],[JUST]]*Table13[[#This Row],[Recreational Millage]]/1000</f>
        <v>8076.1797008694202</v>
      </c>
      <c r="DN544" s="137">
        <f>Table13[[#This Row],[Recreational Assessment]]+Table13[[#This Row],[Storm Assessment]]</f>
        <v>8076.1797008694202</v>
      </c>
      <c r="DO544" s="145" t="e">
        <f>Methodology!#REF!</f>
        <v>#REF!</v>
      </c>
      <c r="DP544" s="146" t="e">
        <f>(Table13[[#This Row],[JUST]]*Table13[[#This Row],[Ad Valorem Recreational Millage]])/1000</f>
        <v>#REF!</v>
      </c>
    </row>
    <row r="545" spans="1:120" x14ac:dyDescent="0.3">
      <c r="A545">
        <v>771</v>
      </c>
      <c r="B545">
        <v>1</v>
      </c>
      <c r="C545" s="165" t="s">
        <v>6376</v>
      </c>
      <c r="D545" t="s">
        <v>3790</v>
      </c>
      <c r="E545" t="s">
        <v>1077</v>
      </c>
      <c r="F545">
        <v>10004742</v>
      </c>
      <c r="G545" s="32" t="s">
        <v>181</v>
      </c>
      <c r="I545" t="s">
        <v>226</v>
      </c>
      <c r="J545">
        <v>1</v>
      </c>
      <c r="K545">
        <v>0</v>
      </c>
      <c r="L545">
        <v>0</v>
      </c>
      <c r="M545">
        <v>0.221</v>
      </c>
      <c r="N545" t="s">
        <v>135</v>
      </c>
      <c r="O545" t="s">
        <v>136</v>
      </c>
      <c r="R545" t="s">
        <v>227</v>
      </c>
      <c r="S545" t="s">
        <v>140</v>
      </c>
      <c r="T545">
        <v>100</v>
      </c>
      <c r="U545" t="s">
        <v>511</v>
      </c>
      <c r="W545" t="s">
        <v>6377</v>
      </c>
      <c r="X545" t="s">
        <v>6365</v>
      </c>
      <c r="Y545" t="s">
        <v>5557</v>
      </c>
      <c r="AA545" t="s">
        <v>145</v>
      </c>
      <c r="AB545" t="s">
        <v>146</v>
      </c>
      <c r="AC545" s="119">
        <v>990797</v>
      </c>
      <c r="AD545">
        <v>990797</v>
      </c>
      <c r="AE545">
        <v>990797</v>
      </c>
      <c r="AF545">
        <v>675000</v>
      </c>
      <c r="AG545">
        <v>231051</v>
      </c>
      <c r="AH545">
        <v>6637</v>
      </c>
      <c r="AI545">
        <v>78109</v>
      </c>
      <c r="AJ545">
        <v>0</v>
      </c>
      <c r="AK545">
        <v>0</v>
      </c>
      <c r="AL545">
        <v>0</v>
      </c>
      <c r="AM545">
        <v>0</v>
      </c>
      <c r="AN545" s="32">
        <v>0</v>
      </c>
      <c r="AO545">
        <v>0</v>
      </c>
      <c r="AP545">
        <v>0</v>
      </c>
      <c r="AQ545">
        <v>0</v>
      </c>
      <c r="AR545">
        <v>0</v>
      </c>
      <c r="AS545">
        <v>1</v>
      </c>
      <c r="AT545">
        <v>1980</v>
      </c>
      <c r="AV545">
        <v>6156</v>
      </c>
      <c r="AW545">
        <v>2155</v>
      </c>
      <c r="AX545">
        <v>2</v>
      </c>
      <c r="AY545">
        <v>3</v>
      </c>
      <c r="AZ545">
        <v>3</v>
      </c>
      <c r="BA545" t="s">
        <v>233</v>
      </c>
      <c r="BB545" t="s">
        <v>233</v>
      </c>
      <c r="BC545" t="s">
        <v>233</v>
      </c>
      <c r="BS545" t="s">
        <v>6378</v>
      </c>
      <c r="BV545" t="s">
        <v>6379</v>
      </c>
      <c r="BX545" t="s">
        <v>6380</v>
      </c>
      <c r="BY545" t="s">
        <v>458</v>
      </c>
      <c r="BZ545" t="s">
        <v>6381</v>
      </c>
      <c r="CB545" s="27">
        <v>43251</v>
      </c>
      <c r="CC545">
        <v>1306305</v>
      </c>
      <c r="CD545" t="s">
        <v>210</v>
      </c>
      <c r="CE545" t="s">
        <v>181</v>
      </c>
      <c r="CF545" t="s">
        <v>181</v>
      </c>
      <c r="CG545" t="s">
        <v>6382</v>
      </c>
      <c r="CH545" s="27">
        <v>40219</v>
      </c>
      <c r="CI545">
        <v>850000</v>
      </c>
      <c r="CJ545" t="s">
        <v>210</v>
      </c>
      <c r="CK545" t="s">
        <v>181</v>
      </c>
      <c r="CL545" t="s">
        <v>181</v>
      </c>
      <c r="CM545" t="s">
        <v>6383</v>
      </c>
      <c r="CZ545" t="s">
        <v>6384</v>
      </c>
      <c r="DA545" t="s">
        <v>154</v>
      </c>
      <c r="DB545" t="s">
        <v>299</v>
      </c>
      <c r="DE545">
        <v>1</v>
      </c>
      <c r="DF545">
        <v>1900</v>
      </c>
      <c r="DG545" t="s">
        <v>6385</v>
      </c>
      <c r="DH545">
        <v>7</v>
      </c>
      <c r="DI545" s="128" t="s">
        <v>156</v>
      </c>
      <c r="DJ5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45" s="130">
        <f>Table13[[#This Row],[JUST]]*Table13[[#This Row],[Storm Millage]]/1000</f>
        <v>0</v>
      </c>
      <c r="DL5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45" s="136">
        <f>Table13[[#This Row],[JUST]]*Table13[[#This Row],[Recreational Millage]]/1000</f>
        <v>8126.6540853581291</v>
      </c>
      <c r="DN545" s="137">
        <f>Table13[[#This Row],[Recreational Assessment]]+Table13[[#This Row],[Storm Assessment]]</f>
        <v>8126.6540853581291</v>
      </c>
      <c r="DO545" s="145" t="e">
        <f>Methodology!#REF!</f>
        <v>#REF!</v>
      </c>
      <c r="DP545" s="146" t="e">
        <f>(Table13[[#This Row],[JUST]]*Table13[[#This Row],[Ad Valorem Recreational Millage]])/1000</f>
        <v>#REF!</v>
      </c>
    </row>
    <row r="546" spans="1:120" x14ac:dyDescent="0.3">
      <c r="A546">
        <v>584</v>
      </c>
      <c r="B546">
        <v>1</v>
      </c>
      <c r="C546" s="165" t="s">
        <v>7673</v>
      </c>
      <c r="D546" t="s">
        <v>1128</v>
      </c>
      <c r="E546" t="s">
        <v>3818</v>
      </c>
      <c r="F546">
        <v>10004860</v>
      </c>
      <c r="G546" s="32" t="s">
        <v>196</v>
      </c>
      <c r="H546" t="s">
        <v>299</v>
      </c>
      <c r="I546" t="s">
        <v>226</v>
      </c>
      <c r="J546">
        <v>1</v>
      </c>
      <c r="K546">
        <v>0</v>
      </c>
      <c r="L546">
        <v>0</v>
      </c>
      <c r="M546">
        <v>6.6089999999999996E-2</v>
      </c>
      <c r="N546" t="s">
        <v>135</v>
      </c>
      <c r="O546" t="s">
        <v>136</v>
      </c>
      <c r="S546" t="s">
        <v>140</v>
      </c>
      <c r="T546">
        <v>421</v>
      </c>
      <c r="U546" t="s">
        <v>3911</v>
      </c>
      <c r="V546" t="s">
        <v>205</v>
      </c>
      <c r="W546" t="s">
        <v>7674</v>
      </c>
      <c r="X546" t="s">
        <v>3777</v>
      </c>
      <c r="Y546" t="s">
        <v>189</v>
      </c>
      <c r="Z546" t="s">
        <v>7675</v>
      </c>
      <c r="AA546" t="s">
        <v>145</v>
      </c>
      <c r="AB546" t="s">
        <v>146</v>
      </c>
      <c r="AC546" s="119">
        <v>995648</v>
      </c>
      <c r="AD546">
        <v>995648</v>
      </c>
      <c r="AE546">
        <v>995648</v>
      </c>
      <c r="AF546">
        <v>0</v>
      </c>
      <c r="AG546">
        <v>995648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 s="32">
        <v>0</v>
      </c>
      <c r="AO546">
        <v>0</v>
      </c>
      <c r="AP546">
        <v>0</v>
      </c>
      <c r="AQ546">
        <v>0</v>
      </c>
      <c r="AR546">
        <v>0</v>
      </c>
      <c r="AS546">
        <v>1</v>
      </c>
      <c r="AT546">
        <v>1981</v>
      </c>
      <c r="AV546">
        <v>1702</v>
      </c>
      <c r="AW546">
        <v>1702</v>
      </c>
      <c r="AX546">
        <v>1</v>
      </c>
      <c r="AY546">
        <v>3</v>
      </c>
      <c r="AZ546">
        <v>2</v>
      </c>
      <c r="BC546" t="s">
        <v>233</v>
      </c>
      <c r="BD546" t="s">
        <v>233</v>
      </c>
      <c r="BS546" t="s">
        <v>7676</v>
      </c>
      <c r="BT546" t="s">
        <v>7677</v>
      </c>
      <c r="BV546" t="s">
        <v>7678</v>
      </c>
      <c r="BX546" t="s">
        <v>7679</v>
      </c>
      <c r="BY546" t="s">
        <v>517</v>
      </c>
      <c r="BZ546" t="s">
        <v>7680</v>
      </c>
      <c r="CA546" t="s">
        <v>519</v>
      </c>
      <c r="CB546" s="27">
        <v>41131</v>
      </c>
      <c r="CC546">
        <v>1000000</v>
      </c>
      <c r="CD546" t="s">
        <v>210</v>
      </c>
      <c r="CE546" t="s">
        <v>181</v>
      </c>
      <c r="CF546" t="s">
        <v>181</v>
      </c>
      <c r="CG546" t="s">
        <v>7681</v>
      </c>
      <c r="CH546" s="27">
        <v>37012</v>
      </c>
      <c r="CI546">
        <v>1100000</v>
      </c>
      <c r="CJ546" t="s">
        <v>210</v>
      </c>
      <c r="CK546" t="s">
        <v>151</v>
      </c>
      <c r="CL546" t="s">
        <v>151</v>
      </c>
      <c r="CM546" t="s">
        <v>7682</v>
      </c>
      <c r="CN546" s="27">
        <v>33390</v>
      </c>
      <c r="CO546">
        <v>440000</v>
      </c>
      <c r="CP546" t="s">
        <v>210</v>
      </c>
      <c r="CQ546" t="s">
        <v>151</v>
      </c>
      <c r="CR546" t="s">
        <v>151</v>
      </c>
      <c r="CS546" t="s">
        <v>7683</v>
      </c>
      <c r="CZ546" t="s">
        <v>7684</v>
      </c>
      <c r="DA546" t="s">
        <v>154</v>
      </c>
      <c r="DB546" t="s">
        <v>242</v>
      </c>
      <c r="DE546">
        <v>1</v>
      </c>
      <c r="DF546">
        <v>1982</v>
      </c>
      <c r="DG546" t="s">
        <v>7685</v>
      </c>
      <c r="DH546">
        <v>7</v>
      </c>
      <c r="DI546" s="128" t="s">
        <v>156</v>
      </c>
      <c r="DJ5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46" s="130">
        <f>Table13[[#This Row],[JUST]]*Table13[[#This Row],[Storm Millage]]/1000</f>
        <v>0</v>
      </c>
      <c r="DL5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46" s="136">
        <f>Table13[[#This Row],[JUST]]*Table13[[#This Row],[Recreational Millage]]/1000</f>
        <v>8166.4426585654273</v>
      </c>
      <c r="DN546" s="137">
        <f>Table13[[#This Row],[Recreational Assessment]]+Table13[[#This Row],[Storm Assessment]]</f>
        <v>8166.4426585654273</v>
      </c>
      <c r="DO546" s="145" t="e">
        <f>Methodology!#REF!</f>
        <v>#REF!</v>
      </c>
      <c r="DP546" s="146" t="e">
        <f>(Table13[[#This Row],[JUST]]*Table13[[#This Row],[Ad Valorem Recreational Millage]])/1000</f>
        <v>#REF!</v>
      </c>
    </row>
    <row r="547" spans="1:120" x14ac:dyDescent="0.3">
      <c r="A547">
        <v>712</v>
      </c>
      <c r="B547">
        <v>1</v>
      </c>
      <c r="C547" s="165" t="s">
        <v>5258</v>
      </c>
      <c r="D547" t="s">
        <v>5249</v>
      </c>
      <c r="E547" t="s">
        <v>132</v>
      </c>
      <c r="F547">
        <v>10004201</v>
      </c>
      <c r="G547" s="32" t="s">
        <v>181</v>
      </c>
      <c r="I547" t="s">
        <v>226</v>
      </c>
      <c r="J547">
        <v>1</v>
      </c>
      <c r="K547">
        <v>95</v>
      </c>
      <c r="L547">
        <v>80</v>
      </c>
      <c r="M547">
        <v>0.17299999999999999</v>
      </c>
      <c r="N547" t="s">
        <v>135</v>
      </c>
      <c r="O547" t="s">
        <v>136</v>
      </c>
      <c r="R547" t="s">
        <v>286</v>
      </c>
      <c r="S547" t="s">
        <v>140</v>
      </c>
      <c r="T547">
        <v>100</v>
      </c>
      <c r="U547" t="s">
        <v>511</v>
      </c>
      <c r="W547" t="s">
        <v>5259</v>
      </c>
      <c r="X547" t="s">
        <v>5260</v>
      </c>
      <c r="Y547" t="s">
        <v>5181</v>
      </c>
      <c r="AA547" t="s">
        <v>145</v>
      </c>
      <c r="AB547" t="s">
        <v>146</v>
      </c>
      <c r="AC547" s="119">
        <v>996257</v>
      </c>
      <c r="AD547">
        <v>984898</v>
      </c>
      <c r="AE547">
        <v>984898</v>
      </c>
      <c r="AF547">
        <v>810635</v>
      </c>
      <c r="AG547">
        <v>177671</v>
      </c>
      <c r="AH547">
        <v>7951</v>
      </c>
      <c r="AI547">
        <v>0</v>
      </c>
      <c r="AJ547">
        <v>0</v>
      </c>
      <c r="AK547">
        <v>0</v>
      </c>
      <c r="AL547">
        <v>0</v>
      </c>
      <c r="AM547">
        <v>0</v>
      </c>
      <c r="AN547" s="32">
        <v>0</v>
      </c>
      <c r="AO547">
        <v>0</v>
      </c>
      <c r="AP547">
        <v>0</v>
      </c>
      <c r="AQ547">
        <v>0</v>
      </c>
      <c r="AR547">
        <v>0</v>
      </c>
      <c r="AS547">
        <v>1</v>
      </c>
      <c r="AT547">
        <v>1975</v>
      </c>
      <c r="AV547">
        <v>2799</v>
      </c>
      <c r="AW547">
        <v>941</v>
      </c>
      <c r="AX547">
        <v>1</v>
      </c>
      <c r="AY547">
        <v>3</v>
      </c>
      <c r="AZ547">
        <v>2</v>
      </c>
      <c r="BA547" t="s">
        <v>233</v>
      </c>
      <c r="BB547" t="s">
        <v>233</v>
      </c>
      <c r="BS547" t="s">
        <v>5251</v>
      </c>
      <c r="BT547" t="s">
        <v>5252</v>
      </c>
      <c r="BV547" t="s">
        <v>5253</v>
      </c>
      <c r="BX547" t="s">
        <v>145</v>
      </c>
      <c r="BY547" t="s">
        <v>149</v>
      </c>
      <c r="BZ547" t="s">
        <v>146</v>
      </c>
      <c r="CB547" s="27">
        <v>41138</v>
      </c>
      <c r="CC547">
        <v>950000</v>
      </c>
      <c r="CD547" t="s">
        <v>210</v>
      </c>
      <c r="CE547" t="s">
        <v>181</v>
      </c>
      <c r="CF547" t="s">
        <v>181</v>
      </c>
      <c r="CG547" t="s">
        <v>5261</v>
      </c>
      <c r="CH547" s="27">
        <v>38456</v>
      </c>
      <c r="CI547">
        <v>900000</v>
      </c>
      <c r="CJ547" t="s">
        <v>210</v>
      </c>
      <c r="CK547" t="s">
        <v>151</v>
      </c>
      <c r="CL547" t="s">
        <v>151</v>
      </c>
      <c r="CM547" t="s">
        <v>5262</v>
      </c>
      <c r="CN547" s="27">
        <v>33298</v>
      </c>
      <c r="CO547">
        <v>210000</v>
      </c>
      <c r="CP547" t="s">
        <v>210</v>
      </c>
      <c r="CQ547" t="s">
        <v>151</v>
      </c>
      <c r="CR547" t="s">
        <v>151</v>
      </c>
      <c r="CS547" t="s">
        <v>5263</v>
      </c>
      <c r="CZ547" t="s">
        <v>5264</v>
      </c>
      <c r="DA547" t="s">
        <v>154</v>
      </c>
      <c r="DB547" t="s">
        <v>299</v>
      </c>
      <c r="DE547">
        <v>1</v>
      </c>
      <c r="DF547">
        <v>1983</v>
      </c>
      <c r="DG547" t="s">
        <v>5265</v>
      </c>
      <c r="DH547">
        <v>7</v>
      </c>
      <c r="DI547" s="128" t="s">
        <v>156</v>
      </c>
      <c r="DJ54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47" s="130">
        <f>Table13[[#This Row],[JUST]]*Table13[[#This Row],[Storm Millage]]/1000</f>
        <v>0</v>
      </c>
      <c r="DL54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47" s="136">
        <f>Table13[[#This Row],[JUST]]*Table13[[#This Row],[Recreational Millage]]/1000</f>
        <v>8171.4377608295472</v>
      </c>
      <c r="DN547" s="137">
        <f>Table13[[#This Row],[Recreational Assessment]]+Table13[[#This Row],[Storm Assessment]]</f>
        <v>8171.4377608295472</v>
      </c>
      <c r="DO547" s="145" t="e">
        <f>Methodology!#REF!</f>
        <v>#REF!</v>
      </c>
      <c r="DP547" s="146" t="e">
        <f>(Table13[[#This Row],[JUST]]*Table13[[#This Row],[Ad Valorem Recreational Millage]])/1000</f>
        <v>#REF!</v>
      </c>
    </row>
    <row r="548" spans="1:120" x14ac:dyDescent="0.3">
      <c r="A548">
        <v>1075</v>
      </c>
      <c r="B548">
        <v>1</v>
      </c>
      <c r="C548" s="165" t="s">
        <v>5419</v>
      </c>
      <c r="D548" t="s">
        <v>5411</v>
      </c>
      <c r="E548" t="s">
        <v>132</v>
      </c>
      <c r="F548">
        <v>10004203</v>
      </c>
      <c r="G548" s="32" t="s">
        <v>181</v>
      </c>
      <c r="I548" t="s">
        <v>226</v>
      </c>
      <c r="J548">
        <v>1</v>
      </c>
      <c r="K548">
        <v>0</v>
      </c>
      <c r="L548">
        <v>0</v>
      </c>
      <c r="M548">
        <v>0.20100000000000001</v>
      </c>
      <c r="N548" t="s">
        <v>135</v>
      </c>
      <c r="O548" t="s">
        <v>136</v>
      </c>
      <c r="R548" t="s">
        <v>286</v>
      </c>
      <c r="S548" t="s">
        <v>140</v>
      </c>
      <c r="T548">
        <v>100</v>
      </c>
      <c r="U548" t="s">
        <v>511</v>
      </c>
      <c r="W548" t="s">
        <v>5420</v>
      </c>
      <c r="X548" t="s">
        <v>5421</v>
      </c>
      <c r="Y548" t="s">
        <v>5229</v>
      </c>
      <c r="AA548" t="s">
        <v>145</v>
      </c>
      <c r="AB548" t="s">
        <v>146</v>
      </c>
      <c r="AC548" s="119">
        <v>996455</v>
      </c>
      <c r="AD548">
        <v>996455</v>
      </c>
      <c r="AE548">
        <v>996455</v>
      </c>
      <c r="AF548">
        <v>810635</v>
      </c>
      <c r="AG548">
        <v>158737</v>
      </c>
      <c r="AH548">
        <v>1216</v>
      </c>
      <c r="AI548">
        <v>25867</v>
      </c>
      <c r="AJ548">
        <v>0</v>
      </c>
      <c r="AK548">
        <v>0</v>
      </c>
      <c r="AL548">
        <v>0</v>
      </c>
      <c r="AM548">
        <v>0</v>
      </c>
      <c r="AN548" s="32">
        <v>0</v>
      </c>
      <c r="AO548">
        <v>0</v>
      </c>
      <c r="AP548">
        <v>0</v>
      </c>
      <c r="AQ548">
        <v>0</v>
      </c>
      <c r="AR548">
        <v>0</v>
      </c>
      <c r="AS548">
        <v>1</v>
      </c>
      <c r="AT548">
        <v>1983</v>
      </c>
      <c r="AV548">
        <v>4574</v>
      </c>
      <c r="AW548">
        <v>1358</v>
      </c>
      <c r="AX548">
        <v>1</v>
      </c>
      <c r="AY548">
        <v>3</v>
      </c>
      <c r="AZ548">
        <v>3</v>
      </c>
      <c r="BB548" t="s">
        <v>233</v>
      </c>
      <c r="BC548" t="s">
        <v>233</v>
      </c>
      <c r="BS548" t="s">
        <v>5422</v>
      </c>
      <c r="BV548" t="s">
        <v>4142</v>
      </c>
      <c r="BX548" t="s">
        <v>4143</v>
      </c>
      <c r="BY548" t="s">
        <v>711</v>
      </c>
      <c r="BZ548" t="s">
        <v>4144</v>
      </c>
      <c r="CB548" s="27">
        <v>34274</v>
      </c>
      <c r="CC548">
        <v>277500</v>
      </c>
      <c r="CD548" t="s">
        <v>210</v>
      </c>
      <c r="CE548" t="s">
        <v>151</v>
      </c>
      <c r="CF548" t="s">
        <v>151</v>
      </c>
      <c r="CG548" t="s">
        <v>5423</v>
      </c>
      <c r="CH548" s="27">
        <v>30256</v>
      </c>
      <c r="CI548">
        <v>60000</v>
      </c>
      <c r="CJ548" t="s">
        <v>210</v>
      </c>
      <c r="CK548" t="s">
        <v>616</v>
      </c>
      <c r="CL548" t="s">
        <v>616</v>
      </c>
      <c r="CM548" t="s">
        <v>5424</v>
      </c>
      <c r="CZ548" t="s">
        <v>5425</v>
      </c>
      <c r="DA548" t="s">
        <v>154</v>
      </c>
      <c r="DB548" t="s">
        <v>299</v>
      </c>
      <c r="DE548">
        <v>1</v>
      </c>
      <c r="DF548">
        <v>1900</v>
      </c>
      <c r="DG548" t="s">
        <v>5426</v>
      </c>
      <c r="DH548">
        <v>7</v>
      </c>
      <c r="DI548" s="128" t="s">
        <v>156</v>
      </c>
      <c r="DJ5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48" s="130">
        <f>Table13[[#This Row],[JUST]]*Table13[[#This Row],[Storm Millage]]/1000</f>
        <v>0</v>
      </c>
      <c r="DL5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48" s="136">
        <f>Table13[[#This Row],[JUST]]*Table13[[#This Row],[Recreational Millage]]/1000</f>
        <v>8173.0617842257634</v>
      </c>
      <c r="DN548" s="137">
        <f>Table13[[#This Row],[Recreational Assessment]]+Table13[[#This Row],[Storm Assessment]]</f>
        <v>8173.0617842257634</v>
      </c>
      <c r="DO548" s="145" t="e">
        <f>Methodology!#REF!</f>
        <v>#REF!</v>
      </c>
      <c r="DP548" s="146" t="e">
        <f>(Table13[[#This Row],[JUST]]*Table13[[#This Row],[Ad Valorem Recreational Millage]])/1000</f>
        <v>#REF!</v>
      </c>
    </row>
    <row r="549" spans="1:120" x14ac:dyDescent="0.3">
      <c r="A549">
        <v>484</v>
      </c>
      <c r="B549">
        <v>1</v>
      </c>
      <c r="C549" s="165" t="s">
        <v>7177</v>
      </c>
      <c r="D549" t="s">
        <v>777</v>
      </c>
      <c r="E549" t="s">
        <v>170</v>
      </c>
      <c r="F549">
        <v>10457978</v>
      </c>
      <c r="G549" s="32" t="s">
        <v>196</v>
      </c>
      <c r="H549" t="s">
        <v>299</v>
      </c>
      <c r="I549" t="s">
        <v>226</v>
      </c>
      <c r="J549">
        <v>1</v>
      </c>
      <c r="K549">
        <v>0</v>
      </c>
      <c r="L549">
        <v>0</v>
      </c>
      <c r="M549">
        <v>0.24768000000000001</v>
      </c>
      <c r="N549" t="s">
        <v>135</v>
      </c>
      <c r="O549" t="s">
        <v>136</v>
      </c>
      <c r="P549" t="s">
        <v>137</v>
      </c>
      <c r="Q549" t="s">
        <v>138</v>
      </c>
      <c r="S549" t="s">
        <v>140</v>
      </c>
      <c r="V549" t="s">
        <v>205</v>
      </c>
      <c r="W549" t="s">
        <v>7178</v>
      </c>
      <c r="X549" t="s">
        <v>7179</v>
      </c>
      <c r="Y549" t="s">
        <v>189</v>
      </c>
      <c r="Z549" t="s">
        <v>244</v>
      </c>
      <c r="AA549" t="s">
        <v>145</v>
      </c>
      <c r="AB549" t="s">
        <v>146</v>
      </c>
      <c r="AC549" s="30">
        <v>1933963</v>
      </c>
      <c r="AD549">
        <v>1742430</v>
      </c>
      <c r="AE549">
        <v>1692430</v>
      </c>
      <c r="AF549">
        <v>4326</v>
      </c>
      <c r="AG549">
        <v>1929637</v>
      </c>
      <c r="AH549">
        <v>4326</v>
      </c>
      <c r="AI549">
        <v>11424</v>
      </c>
      <c r="AJ549">
        <v>0</v>
      </c>
      <c r="AK549">
        <v>0</v>
      </c>
      <c r="AL549">
        <v>0</v>
      </c>
      <c r="AM549">
        <v>0</v>
      </c>
      <c r="AN549">
        <v>50000</v>
      </c>
      <c r="AO549">
        <v>0</v>
      </c>
      <c r="AP549">
        <v>0</v>
      </c>
      <c r="AQ549">
        <v>0</v>
      </c>
      <c r="AR549">
        <v>0</v>
      </c>
      <c r="AS549">
        <v>1</v>
      </c>
      <c r="AT549">
        <v>2000</v>
      </c>
      <c r="AV549">
        <v>2904</v>
      </c>
      <c r="AW549">
        <v>2904</v>
      </c>
      <c r="AX549">
        <v>2</v>
      </c>
      <c r="AY549">
        <v>3</v>
      </c>
      <c r="AZ549">
        <v>3.5</v>
      </c>
      <c r="BC549" t="s">
        <v>233</v>
      </c>
      <c r="BD549" t="s">
        <v>233</v>
      </c>
      <c r="BS549" t="s">
        <v>7180</v>
      </c>
      <c r="BT549" t="s">
        <v>7181</v>
      </c>
      <c r="BV549" t="s">
        <v>7182</v>
      </c>
      <c r="BX549" t="s">
        <v>145</v>
      </c>
      <c r="BY549" t="s">
        <v>149</v>
      </c>
      <c r="BZ549" t="s">
        <v>146</v>
      </c>
      <c r="CB549" s="27">
        <v>41565</v>
      </c>
      <c r="CC549">
        <v>1820000</v>
      </c>
      <c r="CD549" t="s">
        <v>210</v>
      </c>
      <c r="CE549" t="s">
        <v>181</v>
      </c>
      <c r="CF549" t="s">
        <v>181</v>
      </c>
      <c r="CG549" t="s">
        <v>7183</v>
      </c>
      <c r="CH549" s="27">
        <v>36761</v>
      </c>
      <c r="CI549">
        <v>1125000</v>
      </c>
      <c r="CJ549" t="s">
        <v>210</v>
      </c>
      <c r="CK549" t="s">
        <v>151</v>
      </c>
      <c r="CL549" t="s">
        <v>151</v>
      </c>
      <c r="CM549" t="s">
        <v>7184</v>
      </c>
      <c r="CZ549" t="s">
        <v>7185</v>
      </c>
      <c r="DA549" t="s">
        <v>154</v>
      </c>
      <c r="DB549" t="s">
        <v>242</v>
      </c>
      <c r="DE549">
        <v>1</v>
      </c>
      <c r="DF549">
        <v>2000</v>
      </c>
      <c r="DG549" t="s">
        <v>7186</v>
      </c>
      <c r="DH549">
        <v>7</v>
      </c>
      <c r="DI549" s="128" t="s">
        <v>156</v>
      </c>
      <c r="DJ5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49" s="130">
        <f>Table13[[#This Row],[JUST]]*Table13[[#This Row],[Storm Millage]]/1000</f>
        <v>0</v>
      </c>
      <c r="DL5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549" s="136">
        <f>Table13[[#This Row],[JUST]]*Table13[[#This Row],[Recreational Millage]]/1000</f>
        <v>8220.2277085314763</v>
      </c>
      <c r="DN549" s="137">
        <f>Table13[[#This Row],[Recreational Assessment]]+Table13[[#This Row],[Storm Assessment]]</f>
        <v>8220.2277085314763</v>
      </c>
      <c r="DO549" s="145" t="e">
        <f>Methodology!#REF!</f>
        <v>#REF!</v>
      </c>
      <c r="DP549" s="146" t="e">
        <f>(Table13[[#This Row],[JUST]]*Table13[[#This Row],[Ad Valorem Recreational Millage]])/1000</f>
        <v>#REF!</v>
      </c>
    </row>
    <row r="550" spans="1:120" x14ac:dyDescent="0.3">
      <c r="A550">
        <v>50</v>
      </c>
      <c r="B550">
        <v>1</v>
      </c>
      <c r="C550" s="165" t="s">
        <v>1261</v>
      </c>
      <c r="D550" t="s">
        <v>777</v>
      </c>
      <c r="E550" t="s">
        <v>1262</v>
      </c>
      <c r="F550">
        <v>10004303</v>
      </c>
      <c r="G550" s="32" t="s">
        <v>196</v>
      </c>
      <c r="H550" t="s">
        <v>299</v>
      </c>
      <c r="I550" t="s">
        <v>226</v>
      </c>
      <c r="J550">
        <v>1</v>
      </c>
      <c r="K550">
        <v>0</v>
      </c>
      <c r="L550">
        <v>0</v>
      </c>
      <c r="M550">
        <v>0.22176999999999999</v>
      </c>
      <c r="N550" t="s">
        <v>135</v>
      </c>
      <c r="O550" t="s">
        <v>136</v>
      </c>
      <c r="P550" t="s">
        <v>137</v>
      </c>
      <c r="Q550" t="s">
        <v>138</v>
      </c>
      <c r="S550" t="s">
        <v>140</v>
      </c>
      <c r="V550" t="s">
        <v>229</v>
      </c>
      <c r="W550" t="s">
        <v>1263</v>
      </c>
      <c r="X550" t="s">
        <v>1264</v>
      </c>
      <c r="Y550" t="s">
        <v>1227</v>
      </c>
      <c r="AA550" t="s">
        <v>145</v>
      </c>
      <c r="AB550" t="s">
        <v>146</v>
      </c>
      <c r="AC550" s="119">
        <v>525683</v>
      </c>
      <c r="AD550">
        <v>525683</v>
      </c>
      <c r="AE550">
        <v>525683</v>
      </c>
      <c r="AF550">
        <v>0</v>
      </c>
      <c r="AG550">
        <v>525683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 s="32">
        <v>0</v>
      </c>
      <c r="AO550">
        <v>0</v>
      </c>
      <c r="AP550">
        <v>0</v>
      </c>
      <c r="AQ550">
        <v>0</v>
      </c>
      <c r="AR550">
        <v>0</v>
      </c>
      <c r="AS550">
        <v>1</v>
      </c>
      <c r="AT550">
        <v>1976</v>
      </c>
      <c r="AV550">
        <v>1043</v>
      </c>
      <c r="AW550">
        <v>1043</v>
      </c>
      <c r="AX550">
        <v>1</v>
      </c>
      <c r="AY550">
        <v>2</v>
      </c>
      <c r="AZ550">
        <v>2</v>
      </c>
      <c r="BC550" t="s">
        <v>233</v>
      </c>
      <c r="BS550" t="s">
        <v>1265</v>
      </c>
      <c r="BV550" t="s">
        <v>1266</v>
      </c>
      <c r="BX550" t="s">
        <v>1267</v>
      </c>
      <c r="BY550" t="s">
        <v>331</v>
      </c>
      <c r="BZ550" t="s">
        <v>1268</v>
      </c>
      <c r="CB550" s="27">
        <v>43815</v>
      </c>
      <c r="CC550">
        <v>816623</v>
      </c>
      <c r="CD550" t="s">
        <v>210</v>
      </c>
      <c r="CE550" t="s">
        <v>1269</v>
      </c>
      <c r="CF550" t="s">
        <v>1269</v>
      </c>
      <c r="CG550" t="s">
        <v>1270</v>
      </c>
      <c r="CH550" s="27">
        <v>43754</v>
      </c>
      <c r="CI550">
        <v>627500</v>
      </c>
      <c r="CJ550" t="s">
        <v>210</v>
      </c>
      <c r="CK550" t="s">
        <v>181</v>
      </c>
      <c r="CL550" t="s">
        <v>181</v>
      </c>
      <c r="CM550" t="s">
        <v>1271</v>
      </c>
      <c r="CN550" s="27">
        <v>42880</v>
      </c>
      <c r="CO550">
        <v>590000</v>
      </c>
      <c r="CP550" t="s">
        <v>210</v>
      </c>
      <c r="CQ550" t="s">
        <v>181</v>
      </c>
      <c r="CR550" t="s">
        <v>181</v>
      </c>
      <c r="CS550" t="s">
        <v>1272</v>
      </c>
      <c r="CT550" s="27">
        <v>33086</v>
      </c>
      <c r="CU550">
        <v>260000</v>
      </c>
      <c r="CV550" t="s">
        <v>210</v>
      </c>
      <c r="CW550" t="s">
        <v>181</v>
      </c>
      <c r="CX550" t="s">
        <v>181</v>
      </c>
      <c r="CY550" t="s">
        <v>1273</v>
      </c>
      <c r="CZ550" t="s">
        <v>1274</v>
      </c>
      <c r="DA550" t="s">
        <v>154</v>
      </c>
      <c r="DB550" t="s">
        <v>242</v>
      </c>
      <c r="DE550">
        <v>1</v>
      </c>
      <c r="DF550">
        <v>1978</v>
      </c>
      <c r="DG550" t="s">
        <v>1275</v>
      </c>
      <c r="DH550">
        <v>2</v>
      </c>
      <c r="DI550" s="128" t="s">
        <v>696</v>
      </c>
      <c r="DJ5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50" s="130">
        <f>Table13[[#This Row],[JUST]]*Table13[[#This Row],[Storm Millage]]/1000</f>
        <v>4019.1121910704092</v>
      </c>
      <c r="DL5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50" s="136">
        <f>Table13[[#This Row],[JUST]]*Table13[[#This Row],[Recreational Millage]]/1000</f>
        <v>4311.7247019856914</v>
      </c>
      <c r="DN550" s="137">
        <f>Table13[[#This Row],[Recreational Assessment]]+Table13[[#This Row],[Storm Assessment]]</f>
        <v>8330.836893056101</v>
      </c>
      <c r="DO550" s="145" t="e">
        <f>Methodology!#REF!</f>
        <v>#REF!</v>
      </c>
      <c r="DP550" s="146" t="e">
        <f>(Table13[[#This Row],[JUST]]*Table13[[#This Row],[Ad Valorem Recreational Millage]])/1000</f>
        <v>#REF!</v>
      </c>
    </row>
    <row r="551" spans="1:120" x14ac:dyDescent="0.3">
      <c r="A551">
        <v>143</v>
      </c>
      <c r="B551">
        <v>1</v>
      </c>
      <c r="C551" s="165" t="s">
        <v>1276</v>
      </c>
      <c r="D551" t="s">
        <v>777</v>
      </c>
      <c r="E551" t="s">
        <v>1277</v>
      </c>
      <c r="F551">
        <v>10004304</v>
      </c>
      <c r="G551" s="32" t="s">
        <v>196</v>
      </c>
      <c r="H551" t="s">
        <v>299</v>
      </c>
      <c r="I551" t="s">
        <v>226</v>
      </c>
      <c r="J551">
        <v>1</v>
      </c>
      <c r="K551">
        <v>0</v>
      </c>
      <c r="L551">
        <v>0</v>
      </c>
      <c r="M551">
        <v>0.22176999999999999</v>
      </c>
      <c r="N551" t="s">
        <v>135</v>
      </c>
      <c r="O551" t="s">
        <v>136</v>
      </c>
      <c r="S551" t="s">
        <v>140</v>
      </c>
      <c r="V551" t="s">
        <v>229</v>
      </c>
      <c r="W551" t="s">
        <v>1278</v>
      </c>
      <c r="X551" t="s">
        <v>1279</v>
      </c>
      <c r="Y551" t="s">
        <v>1227</v>
      </c>
      <c r="AA551" t="s">
        <v>145</v>
      </c>
      <c r="AB551" t="s">
        <v>146</v>
      </c>
      <c r="AC551" s="119">
        <v>525683</v>
      </c>
      <c r="AD551">
        <v>525683</v>
      </c>
      <c r="AE551">
        <v>525683</v>
      </c>
      <c r="AF551">
        <v>0</v>
      </c>
      <c r="AG551">
        <v>525683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 s="32">
        <v>0</v>
      </c>
      <c r="AO551">
        <v>0</v>
      </c>
      <c r="AP551">
        <v>0</v>
      </c>
      <c r="AQ551">
        <v>0</v>
      </c>
      <c r="AR551">
        <v>0</v>
      </c>
      <c r="AS551">
        <v>1</v>
      </c>
      <c r="AT551">
        <v>1976</v>
      </c>
      <c r="AV551">
        <v>1043</v>
      </c>
      <c r="AW551">
        <v>1043</v>
      </c>
      <c r="AX551">
        <v>1</v>
      </c>
      <c r="AY551">
        <v>2</v>
      </c>
      <c r="AZ551">
        <v>2</v>
      </c>
      <c r="BC551" t="s">
        <v>233</v>
      </c>
      <c r="BS551" t="s">
        <v>1280</v>
      </c>
      <c r="BT551" t="s">
        <v>1281</v>
      </c>
      <c r="BV551" t="s">
        <v>1282</v>
      </c>
      <c r="BX551" t="s">
        <v>1283</v>
      </c>
      <c r="BY551" t="s">
        <v>343</v>
      </c>
      <c r="BZ551" t="s">
        <v>1284</v>
      </c>
      <c r="CB551" s="27">
        <v>44176</v>
      </c>
      <c r="CC551">
        <v>755000</v>
      </c>
      <c r="CD551" t="s">
        <v>210</v>
      </c>
      <c r="CE551" t="s">
        <v>181</v>
      </c>
      <c r="CF551" t="s">
        <v>181</v>
      </c>
      <c r="CG551" t="s">
        <v>1285</v>
      </c>
      <c r="CH551" s="27">
        <v>38533</v>
      </c>
      <c r="CI551">
        <v>795000</v>
      </c>
      <c r="CJ551" t="s">
        <v>210</v>
      </c>
      <c r="CK551" t="s">
        <v>151</v>
      </c>
      <c r="CL551" t="s">
        <v>383</v>
      </c>
      <c r="CM551" t="s">
        <v>1286</v>
      </c>
      <c r="CN551" s="27">
        <v>37565</v>
      </c>
      <c r="CO551">
        <v>625000</v>
      </c>
      <c r="CP551" t="s">
        <v>210</v>
      </c>
      <c r="CQ551" t="s">
        <v>151</v>
      </c>
      <c r="CR551" t="s">
        <v>151</v>
      </c>
      <c r="CS551" t="s">
        <v>1287</v>
      </c>
      <c r="CT551" s="27">
        <v>35509</v>
      </c>
      <c r="CU551">
        <v>435000</v>
      </c>
      <c r="CV551" t="s">
        <v>210</v>
      </c>
      <c r="CW551" t="s">
        <v>151</v>
      </c>
      <c r="CX551" t="s">
        <v>151</v>
      </c>
      <c r="CY551" t="s">
        <v>1288</v>
      </c>
      <c r="CZ551" t="s">
        <v>1289</v>
      </c>
      <c r="DA551" t="s">
        <v>154</v>
      </c>
      <c r="DB551" t="s">
        <v>242</v>
      </c>
      <c r="DE551">
        <v>1</v>
      </c>
      <c r="DF551">
        <v>1978</v>
      </c>
      <c r="DG551" t="s">
        <v>1290</v>
      </c>
      <c r="DH551">
        <v>2</v>
      </c>
      <c r="DI551" s="128" t="s">
        <v>696</v>
      </c>
      <c r="DJ5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51" s="130">
        <f>Table13[[#This Row],[JUST]]*Table13[[#This Row],[Storm Millage]]/1000</f>
        <v>4019.1121910704092</v>
      </c>
      <c r="DL5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51" s="136">
        <f>Table13[[#This Row],[JUST]]*Table13[[#This Row],[Recreational Millage]]/1000</f>
        <v>4311.7247019856914</v>
      </c>
      <c r="DN551" s="137">
        <f>Table13[[#This Row],[Recreational Assessment]]+Table13[[#This Row],[Storm Assessment]]</f>
        <v>8330.836893056101</v>
      </c>
      <c r="DO551" s="145" t="e">
        <f>Methodology!#REF!</f>
        <v>#REF!</v>
      </c>
      <c r="DP551" s="146" t="e">
        <f>(Table13[[#This Row],[JUST]]*Table13[[#This Row],[Ad Valorem Recreational Millage]])/1000</f>
        <v>#REF!</v>
      </c>
    </row>
    <row r="552" spans="1:120" x14ac:dyDescent="0.3">
      <c r="A552">
        <v>84</v>
      </c>
      <c r="B552">
        <v>1</v>
      </c>
      <c r="C552" s="165" t="s">
        <v>1315</v>
      </c>
      <c r="D552" t="s">
        <v>777</v>
      </c>
      <c r="E552" t="s">
        <v>1316</v>
      </c>
      <c r="F552">
        <v>10004307</v>
      </c>
      <c r="G552" s="32" t="s">
        <v>196</v>
      </c>
      <c r="H552" t="s">
        <v>299</v>
      </c>
      <c r="I552" t="s">
        <v>226</v>
      </c>
      <c r="J552">
        <v>1</v>
      </c>
      <c r="K552">
        <v>0</v>
      </c>
      <c r="L552">
        <v>0</v>
      </c>
      <c r="M552">
        <v>0.22176999999999999</v>
      </c>
      <c r="N552" t="s">
        <v>135</v>
      </c>
      <c r="O552" t="s">
        <v>136</v>
      </c>
      <c r="P552" t="s">
        <v>137</v>
      </c>
      <c r="Q552" t="s">
        <v>138</v>
      </c>
      <c r="S552" t="s">
        <v>140</v>
      </c>
      <c r="V552" t="s">
        <v>229</v>
      </c>
      <c r="W552" t="s">
        <v>1317</v>
      </c>
      <c r="X552" t="s">
        <v>1318</v>
      </c>
      <c r="Y552" t="s">
        <v>1227</v>
      </c>
      <c r="AA552" t="s">
        <v>145</v>
      </c>
      <c r="AB552" t="s">
        <v>146</v>
      </c>
      <c r="AC552" s="119">
        <v>525683</v>
      </c>
      <c r="AD552">
        <v>525683</v>
      </c>
      <c r="AE552">
        <v>525683</v>
      </c>
      <c r="AF552">
        <v>0</v>
      </c>
      <c r="AG552">
        <v>525683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 s="32">
        <v>0</v>
      </c>
      <c r="AO552">
        <v>0</v>
      </c>
      <c r="AP552">
        <v>0</v>
      </c>
      <c r="AQ552">
        <v>0</v>
      </c>
      <c r="AR552">
        <v>0</v>
      </c>
      <c r="AS552">
        <v>1</v>
      </c>
      <c r="AT552">
        <v>1976</v>
      </c>
      <c r="AV552">
        <v>1043</v>
      </c>
      <c r="AW552">
        <v>1043</v>
      </c>
      <c r="AX552">
        <v>1</v>
      </c>
      <c r="AY552">
        <v>2</v>
      </c>
      <c r="AZ552">
        <v>2</v>
      </c>
      <c r="BC552" t="s">
        <v>233</v>
      </c>
      <c r="BS552" t="s">
        <v>1281</v>
      </c>
      <c r="BV552" t="s">
        <v>1317</v>
      </c>
      <c r="BX552" t="s">
        <v>145</v>
      </c>
      <c r="BY552" t="s">
        <v>149</v>
      </c>
      <c r="BZ552" t="s">
        <v>146</v>
      </c>
      <c r="CB552" s="27">
        <v>43790</v>
      </c>
      <c r="CC552">
        <v>631750</v>
      </c>
      <c r="CD552" t="s">
        <v>210</v>
      </c>
      <c r="CE552" t="s">
        <v>181</v>
      </c>
      <c r="CF552" t="s">
        <v>181</v>
      </c>
      <c r="CG552" t="s">
        <v>1319</v>
      </c>
      <c r="CH552" s="27">
        <v>41576</v>
      </c>
      <c r="CI552">
        <v>596670</v>
      </c>
      <c r="CJ552" t="s">
        <v>210</v>
      </c>
      <c r="CK552" t="s">
        <v>181</v>
      </c>
      <c r="CL552" t="s">
        <v>181</v>
      </c>
      <c r="CM552" t="s">
        <v>1320</v>
      </c>
      <c r="CN552" s="27">
        <v>28126</v>
      </c>
      <c r="CO552">
        <v>58900</v>
      </c>
      <c r="CP552" t="s">
        <v>210</v>
      </c>
      <c r="CQ552" t="s">
        <v>151</v>
      </c>
      <c r="CR552" t="s">
        <v>151</v>
      </c>
      <c r="CS552" t="s">
        <v>1321</v>
      </c>
      <c r="CZ552" t="s">
        <v>1322</v>
      </c>
      <c r="DA552" t="s">
        <v>154</v>
      </c>
      <c r="DB552" t="s">
        <v>242</v>
      </c>
      <c r="DE552">
        <v>1</v>
      </c>
      <c r="DF552">
        <v>1978</v>
      </c>
      <c r="DG552" t="s">
        <v>1323</v>
      </c>
      <c r="DH552">
        <v>2</v>
      </c>
      <c r="DI552" s="128" t="s">
        <v>696</v>
      </c>
      <c r="DJ55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52" s="130">
        <f>Table13[[#This Row],[JUST]]*Table13[[#This Row],[Storm Millage]]/1000</f>
        <v>4019.1121910704092</v>
      </c>
      <c r="DL55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52" s="136">
        <f>Table13[[#This Row],[JUST]]*Table13[[#This Row],[Recreational Millage]]/1000</f>
        <v>4311.7247019856914</v>
      </c>
      <c r="DN552" s="137">
        <f>Table13[[#This Row],[Recreational Assessment]]+Table13[[#This Row],[Storm Assessment]]</f>
        <v>8330.836893056101</v>
      </c>
      <c r="DO552" s="145" t="e">
        <f>Methodology!#REF!</f>
        <v>#REF!</v>
      </c>
      <c r="DP552" s="146" t="e">
        <f>(Table13[[#This Row],[JUST]]*Table13[[#This Row],[Ad Valorem Recreational Millage]])/1000</f>
        <v>#REF!</v>
      </c>
    </row>
    <row r="553" spans="1:120" x14ac:dyDescent="0.3">
      <c r="A553">
        <v>42</v>
      </c>
      <c r="B553">
        <v>1</v>
      </c>
      <c r="C553" s="165" t="s">
        <v>1324</v>
      </c>
      <c r="D553" t="s">
        <v>777</v>
      </c>
      <c r="E553" t="s">
        <v>1325</v>
      </c>
      <c r="F553">
        <v>10004288</v>
      </c>
      <c r="G553" s="32" t="s">
        <v>196</v>
      </c>
      <c r="H553" t="s">
        <v>299</v>
      </c>
      <c r="I553" t="s">
        <v>226</v>
      </c>
      <c r="J553">
        <v>1</v>
      </c>
      <c r="K553">
        <v>0</v>
      </c>
      <c r="L553">
        <v>0</v>
      </c>
      <c r="M553">
        <v>0.22176999999999999</v>
      </c>
      <c r="N553" t="s">
        <v>135</v>
      </c>
      <c r="O553" t="s">
        <v>136</v>
      </c>
      <c r="S553" t="s">
        <v>140</v>
      </c>
      <c r="V553" t="s">
        <v>229</v>
      </c>
      <c r="W553" t="s">
        <v>1326</v>
      </c>
      <c r="X553" t="s">
        <v>1327</v>
      </c>
      <c r="Y553" t="s">
        <v>1227</v>
      </c>
      <c r="AA553" t="s">
        <v>145</v>
      </c>
      <c r="AB553" t="s">
        <v>146</v>
      </c>
      <c r="AC553" s="119">
        <v>525683</v>
      </c>
      <c r="AD553">
        <v>525683</v>
      </c>
      <c r="AE553">
        <v>525683</v>
      </c>
      <c r="AF553">
        <v>0</v>
      </c>
      <c r="AG553">
        <v>525683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 s="32">
        <v>0</v>
      </c>
      <c r="AO553">
        <v>0</v>
      </c>
      <c r="AP553">
        <v>0</v>
      </c>
      <c r="AQ553">
        <v>0</v>
      </c>
      <c r="AR553">
        <v>0</v>
      </c>
      <c r="AS553">
        <v>1</v>
      </c>
      <c r="AT553">
        <v>1976</v>
      </c>
      <c r="AV553">
        <v>1043</v>
      </c>
      <c r="AW553">
        <v>1043</v>
      </c>
      <c r="AX553">
        <v>1</v>
      </c>
      <c r="AY553">
        <v>2</v>
      </c>
      <c r="AZ553">
        <v>2</v>
      </c>
      <c r="BC553" t="s">
        <v>233</v>
      </c>
      <c r="BS553" t="s">
        <v>1328</v>
      </c>
      <c r="BV553" t="s">
        <v>1329</v>
      </c>
      <c r="BX553" t="s">
        <v>1330</v>
      </c>
      <c r="BY553" t="s">
        <v>238</v>
      </c>
      <c r="BZ553" t="s">
        <v>1331</v>
      </c>
      <c r="CB553" s="27">
        <v>31226</v>
      </c>
      <c r="CC553">
        <v>222500</v>
      </c>
      <c r="CD553" t="s">
        <v>210</v>
      </c>
      <c r="CE553" t="s">
        <v>151</v>
      </c>
      <c r="CF553" t="s">
        <v>151</v>
      </c>
      <c r="CG553" t="s">
        <v>1332</v>
      </c>
      <c r="CZ553" t="s">
        <v>1333</v>
      </c>
      <c r="DA553" t="s">
        <v>154</v>
      </c>
      <c r="DB553" t="s">
        <v>242</v>
      </c>
      <c r="DE553">
        <v>1</v>
      </c>
      <c r="DF553">
        <v>1977</v>
      </c>
      <c r="DG553" t="s">
        <v>1334</v>
      </c>
      <c r="DH553">
        <v>2</v>
      </c>
      <c r="DI553" s="128" t="s">
        <v>696</v>
      </c>
      <c r="DJ5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53" s="130">
        <f>Table13[[#This Row],[JUST]]*Table13[[#This Row],[Storm Millage]]/1000</f>
        <v>4019.1121910704092</v>
      </c>
      <c r="DL5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53" s="136">
        <f>Table13[[#This Row],[JUST]]*Table13[[#This Row],[Recreational Millage]]/1000</f>
        <v>4311.7247019856914</v>
      </c>
      <c r="DN553" s="137">
        <f>Table13[[#This Row],[Recreational Assessment]]+Table13[[#This Row],[Storm Assessment]]</f>
        <v>8330.836893056101</v>
      </c>
      <c r="DO553" s="145" t="e">
        <f>Methodology!#REF!</f>
        <v>#REF!</v>
      </c>
      <c r="DP553" s="146" t="e">
        <f>(Table13[[#This Row],[JUST]]*Table13[[#This Row],[Ad Valorem Recreational Millage]])/1000</f>
        <v>#REF!</v>
      </c>
    </row>
    <row r="554" spans="1:120" x14ac:dyDescent="0.3">
      <c r="A554">
        <v>95</v>
      </c>
      <c r="B554">
        <v>1</v>
      </c>
      <c r="C554" s="165" t="s">
        <v>1391</v>
      </c>
      <c r="D554" t="s">
        <v>777</v>
      </c>
      <c r="E554" t="s">
        <v>1392</v>
      </c>
      <c r="F554">
        <v>10004311</v>
      </c>
      <c r="G554" s="32" t="s">
        <v>196</v>
      </c>
      <c r="H554" t="s">
        <v>299</v>
      </c>
      <c r="I554" t="s">
        <v>226</v>
      </c>
      <c r="J554">
        <v>1</v>
      </c>
      <c r="K554">
        <v>0</v>
      </c>
      <c r="L554">
        <v>0</v>
      </c>
      <c r="M554">
        <v>0.22176999999999999</v>
      </c>
      <c r="N554" t="s">
        <v>135</v>
      </c>
      <c r="O554" t="s">
        <v>136</v>
      </c>
      <c r="S554" t="s">
        <v>140</v>
      </c>
      <c r="V554" t="s">
        <v>229</v>
      </c>
      <c r="W554" t="s">
        <v>1393</v>
      </c>
      <c r="X554" t="s">
        <v>1394</v>
      </c>
      <c r="Y554" t="s">
        <v>1227</v>
      </c>
      <c r="AA554" t="s">
        <v>145</v>
      </c>
      <c r="AB554" t="s">
        <v>146</v>
      </c>
      <c r="AC554" s="119">
        <v>525683</v>
      </c>
      <c r="AD554">
        <v>525683</v>
      </c>
      <c r="AE554">
        <v>525683</v>
      </c>
      <c r="AF554">
        <v>0</v>
      </c>
      <c r="AG554">
        <v>525683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 s="32">
        <v>0</v>
      </c>
      <c r="AO554">
        <v>0</v>
      </c>
      <c r="AP554">
        <v>0</v>
      </c>
      <c r="AQ554">
        <v>0</v>
      </c>
      <c r="AR554">
        <v>0</v>
      </c>
      <c r="AS554">
        <v>1</v>
      </c>
      <c r="AT554">
        <v>1976</v>
      </c>
      <c r="AV554">
        <v>1043</v>
      </c>
      <c r="AW554">
        <v>1043</v>
      </c>
      <c r="AX554">
        <v>2</v>
      </c>
      <c r="AY554">
        <v>3</v>
      </c>
      <c r="AZ554">
        <v>2</v>
      </c>
      <c r="BC554" t="s">
        <v>233</v>
      </c>
      <c r="BS554" t="s">
        <v>1395</v>
      </c>
      <c r="BV554" t="s">
        <v>1396</v>
      </c>
      <c r="BX554" t="s">
        <v>1397</v>
      </c>
      <c r="BY554" t="s">
        <v>430</v>
      </c>
      <c r="BZ554" t="s">
        <v>1398</v>
      </c>
      <c r="CB554" s="27">
        <v>32964</v>
      </c>
      <c r="CC554">
        <v>315000</v>
      </c>
      <c r="CD554" t="s">
        <v>210</v>
      </c>
      <c r="CE554" t="s">
        <v>151</v>
      </c>
      <c r="CF554" t="s">
        <v>151</v>
      </c>
      <c r="CG554" t="s">
        <v>1399</v>
      </c>
      <c r="CH554" s="27">
        <v>32417</v>
      </c>
      <c r="CI554">
        <v>265000</v>
      </c>
      <c r="CJ554" t="s">
        <v>210</v>
      </c>
      <c r="CK554" t="s">
        <v>151</v>
      </c>
      <c r="CL554" t="s">
        <v>151</v>
      </c>
      <c r="CM554" t="s">
        <v>1400</v>
      </c>
      <c r="CZ554" t="s">
        <v>1401</v>
      </c>
      <c r="DA554" t="s">
        <v>154</v>
      </c>
      <c r="DB554" t="s">
        <v>242</v>
      </c>
      <c r="DE554">
        <v>1</v>
      </c>
      <c r="DF554">
        <v>1978</v>
      </c>
      <c r="DG554" t="s">
        <v>1402</v>
      </c>
      <c r="DH554">
        <v>2</v>
      </c>
      <c r="DI554" s="128" t="s">
        <v>696</v>
      </c>
      <c r="DJ5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54" s="130">
        <f>Table13[[#This Row],[JUST]]*Table13[[#This Row],[Storm Millage]]/1000</f>
        <v>4019.1121910704092</v>
      </c>
      <c r="DL5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54" s="136">
        <f>Table13[[#This Row],[JUST]]*Table13[[#This Row],[Recreational Millage]]/1000</f>
        <v>4311.7247019856914</v>
      </c>
      <c r="DN554" s="137">
        <f>Table13[[#This Row],[Recreational Assessment]]+Table13[[#This Row],[Storm Assessment]]</f>
        <v>8330.836893056101</v>
      </c>
      <c r="DO554" s="145" t="e">
        <f>Methodology!#REF!</f>
        <v>#REF!</v>
      </c>
      <c r="DP554" s="146" t="e">
        <f>(Table13[[#This Row],[JUST]]*Table13[[#This Row],[Ad Valorem Recreational Millage]])/1000</f>
        <v>#REF!</v>
      </c>
    </row>
    <row r="555" spans="1:120" x14ac:dyDescent="0.3">
      <c r="A555">
        <v>201</v>
      </c>
      <c r="B555">
        <v>1</v>
      </c>
      <c r="C555" s="165" t="s">
        <v>1452</v>
      </c>
      <c r="D555" t="s">
        <v>777</v>
      </c>
      <c r="E555" t="s">
        <v>1453</v>
      </c>
      <c r="F555">
        <v>10004312</v>
      </c>
      <c r="G555" s="32" t="s">
        <v>196</v>
      </c>
      <c r="H555" t="s">
        <v>299</v>
      </c>
      <c r="I555" t="s">
        <v>226</v>
      </c>
      <c r="J555">
        <v>1</v>
      </c>
      <c r="K555">
        <v>0</v>
      </c>
      <c r="L555">
        <v>0</v>
      </c>
      <c r="M555">
        <v>0.22176999999999999</v>
      </c>
      <c r="N555" t="s">
        <v>135</v>
      </c>
      <c r="O555" t="s">
        <v>136</v>
      </c>
      <c r="S555" t="s">
        <v>140</v>
      </c>
      <c r="V555" t="s">
        <v>229</v>
      </c>
      <c r="W555" t="s">
        <v>1454</v>
      </c>
      <c r="X555" t="s">
        <v>1455</v>
      </c>
      <c r="Y555" t="s">
        <v>1227</v>
      </c>
      <c r="AA555" t="s">
        <v>145</v>
      </c>
      <c r="AB555" t="s">
        <v>146</v>
      </c>
      <c r="AC555" s="119">
        <v>525683</v>
      </c>
      <c r="AD555">
        <v>525683</v>
      </c>
      <c r="AE555">
        <v>525683</v>
      </c>
      <c r="AF555">
        <v>0</v>
      </c>
      <c r="AG555">
        <v>525683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 s="32">
        <v>0</v>
      </c>
      <c r="AO555">
        <v>0</v>
      </c>
      <c r="AP555">
        <v>0</v>
      </c>
      <c r="AQ555">
        <v>0</v>
      </c>
      <c r="AR555">
        <v>0</v>
      </c>
      <c r="AS555">
        <v>1</v>
      </c>
      <c r="AT555">
        <v>1976</v>
      </c>
      <c r="AV555">
        <v>1043</v>
      </c>
      <c r="AW555">
        <v>1043</v>
      </c>
      <c r="AX555">
        <v>2</v>
      </c>
      <c r="AY555">
        <v>3</v>
      </c>
      <c r="AZ555">
        <v>2</v>
      </c>
      <c r="BC555" t="s">
        <v>233</v>
      </c>
      <c r="BS555" t="s">
        <v>1456</v>
      </c>
      <c r="BT555" t="s">
        <v>1457</v>
      </c>
      <c r="BV555" t="s">
        <v>1458</v>
      </c>
      <c r="BX555" t="s">
        <v>1459</v>
      </c>
      <c r="BY555" t="s">
        <v>149</v>
      </c>
      <c r="BZ555" t="s">
        <v>1460</v>
      </c>
      <c r="CB555" s="27">
        <v>38357</v>
      </c>
      <c r="CC555">
        <v>895000</v>
      </c>
      <c r="CD555" t="s">
        <v>210</v>
      </c>
      <c r="CE555" t="s">
        <v>151</v>
      </c>
      <c r="CF555" t="s">
        <v>151</v>
      </c>
      <c r="CG555" t="s">
        <v>1461</v>
      </c>
      <c r="CH555" s="27">
        <v>36756</v>
      </c>
      <c r="CI555">
        <v>605000</v>
      </c>
      <c r="CJ555" t="s">
        <v>210</v>
      </c>
      <c r="CK555" t="s">
        <v>151</v>
      </c>
      <c r="CL555" t="s">
        <v>151</v>
      </c>
      <c r="CM555" t="s">
        <v>1462</v>
      </c>
      <c r="CN555" s="27">
        <v>34029</v>
      </c>
      <c r="CO555">
        <v>375000</v>
      </c>
      <c r="CP555" t="s">
        <v>210</v>
      </c>
      <c r="CQ555" t="s">
        <v>151</v>
      </c>
      <c r="CR555" t="s">
        <v>151</v>
      </c>
      <c r="CS555" t="s">
        <v>1463</v>
      </c>
      <c r="CT555" s="27">
        <v>31199</v>
      </c>
      <c r="CU555">
        <v>258000</v>
      </c>
      <c r="CV555" t="s">
        <v>210</v>
      </c>
      <c r="CW555" t="s">
        <v>151</v>
      </c>
      <c r="CX555" t="s">
        <v>151</v>
      </c>
      <c r="CY555" t="s">
        <v>1464</v>
      </c>
      <c r="CZ555" t="s">
        <v>1465</v>
      </c>
      <c r="DA555" t="s">
        <v>154</v>
      </c>
      <c r="DB555" t="s">
        <v>242</v>
      </c>
      <c r="DE555">
        <v>1</v>
      </c>
      <c r="DF555">
        <v>1978</v>
      </c>
      <c r="DG555" t="s">
        <v>1466</v>
      </c>
      <c r="DH555">
        <v>2</v>
      </c>
      <c r="DI555" s="128" t="s">
        <v>696</v>
      </c>
      <c r="DJ5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55" s="130">
        <f>Table13[[#This Row],[JUST]]*Table13[[#This Row],[Storm Millage]]/1000</f>
        <v>4019.1121910704092</v>
      </c>
      <c r="DL5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55" s="136">
        <f>Table13[[#This Row],[JUST]]*Table13[[#This Row],[Recreational Millage]]/1000</f>
        <v>4311.7247019856914</v>
      </c>
      <c r="DN555" s="137">
        <f>Table13[[#This Row],[Recreational Assessment]]+Table13[[#This Row],[Storm Assessment]]</f>
        <v>8330.836893056101</v>
      </c>
      <c r="DO555" s="145" t="e">
        <f>Methodology!#REF!</f>
        <v>#REF!</v>
      </c>
      <c r="DP555" s="146" t="e">
        <f>(Table13[[#This Row],[JUST]]*Table13[[#This Row],[Ad Valorem Recreational Millage]])/1000</f>
        <v>#REF!</v>
      </c>
    </row>
    <row r="556" spans="1:120" x14ac:dyDescent="0.3">
      <c r="A556">
        <v>139</v>
      </c>
      <c r="B556">
        <v>1</v>
      </c>
      <c r="C556" s="165" t="s">
        <v>1467</v>
      </c>
      <c r="D556" t="s">
        <v>777</v>
      </c>
      <c r="E556" t="s">
        <v>1468</v>
      </c>
      <c r="F556">
        <v>10004315</v>
      </c>
      <c r="G556" s="32" t="s">
        <v>196</v>
      </c>
      <c r="H556" t="s">
        <v>299</v>
      </c>
      <c r="I556" t="s">
        <v>226</v>
      </c>
      <c r="J556">
        <v>1</v>
      </c>
      <c r="K556">
        <v>0</v>
      </c>
      <c r="L556">
        <v>0</v>
      </c>
      <c r="M556">
        <v>0.22176999999999999</v>
      </c>
      <c r="N556" t="s">
        <v>135</v>
      </c>
      <c r="O556" t="s">
        <v>136</v>
      </c>
      <c r="S556" t="s">
        <v>140</v>
      </c>
      <c r="V556" t="s">
        <v>229</v>
      </c>
      <c r="W556" t="s">
        <v>1469</v>
      </c>
      <c r="X556" t="s">
        <v>1470</v>
      </c>
      <c r="Y556" t="s">
        <v>1227</v>
      </c>
      <c r="AA556" t="s">
        <v>145</v>
      </c>
      <c r="AB556" t="s">
        <v>146</v>
      </c>
      <c r="AC556" s="119">
        <v>525683</v>
      </c>
      <c r="AD556">
        <v>525683</v>
      </c>
      <c r="AE556">
        <v>525683</v>
      </c>
      <c r="AF556">
        <v>0</v>
      </c>
      <c r="AG556">
        <v>525683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 s="32">
        <v>0</v>
      </c>
      <c r="AO556">
        <v>0</v>
      </c>
      <c r="AP556">
        <v>0</v>
      </c>
      <c r="AQ556">
        <v>0</v>
      </c>
      <c r="AR556">
        <v>0</v>
      </c>
      <c r="AS556">
        <v>1</v>
      </c>
      <c r="AT556">
        <v>1976</v>
      </c>
      <c r="AV556">
        <v>1043</v>
      </c>
      <c r="AW556">
        <v>1043</v>
      </c>
      <c r="AX556">
        <v>2</v>
      </c>
      <c r="AY556">
        <v>3</v>
      </c>
      <c r="AZ556">
        <v>2</v>
      </c>
      <c r="BC556" t="s">
        <v>233</v>
      </c>
      <c r="BS556" t="s">
        <v>1471</v>
      </c>
      <c r="BT556" t="s">
        <v>1472</v>
      </c>
      <c r="BV556" t="s">
        <v>1473</v>
      </c>
      <c r="BX556" t="s">
        <v>1474</v>
      </c>
      <c r="BY556" t="s">
        <v>331</v>
      </c>
      <c r="BZ556" t="s">
        <v>1475</v>
      </c>
      <c r="CB556" s="27">
        <v>37188</v>
      </c>
      <c r="CC556">
        <v>802000</v>
      </c>
      <c r="CD556" t="s">
        <v>210</v>
      </c>
      <c r="CE556" t="s">
        <v>151</v>
      </c>
      <c r="CF556" t="s">
        <v>151</v>
      </c>
      <c r="CG556" t="s">
        <v>1476</v>
      </c>
      <c r="CH556" s="27">
        <v>35977</v>
      </c>
      <c r="CI556">
        <v>505000</v>
      </c>
      <c r="CJ556" t="s">
        <v>210</v>
      </c>
      <c r="CK556" t="s">
        <v>151</v>
      </c>
      <c r="CL556" t="s">
        <v>151</v>
      </c>
      <c r="CM556" t="s">
        <v>1477</v>
      </c>
      <c r="CN556" s="27">
        <v>28126</v>
      </c>
      <c r="CO556">
        <v>75900</v>
      </c>
      <c r="CP556" t="s">
        <v>210</v>
      </c>
      <c r="CQ556" t="s">
        <v>151</v>
      </c>
      <c r="CR556" t="s">
        <v>151</v>
      </c>
      <c r="CS556" t="s">
        <v>1478</v>
      </c>
      <c r="CZ556" t="s">
        <v>1479</v>
      </c>
      <c r="DA556" t="s">
        <v>154</v>
      </c>
      <c r="DB556" t="s">
        <v>242</v>
      </c>
      <c r="DE556">
        <v>1</v>
      </c>
      <c r="DF556">
        <v>1978</v>
      </c>
      <c r="DG556" t="s">
        <v>1480</v>
      </c>
      <c r="DH556">
        <v>2</v>
      </c>
      <c r="DI556" s="128" t="s">
        <v>696</v>
      </c>
      <c r="DJ5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56" s="130">
        <f>Table13[[#This Row],[JUST]]*Table13[[#This Row],[Storm Millage]]/1000</f>
        <v>4019.1121910704092</v>
      </c>
      <c r="DL5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56" s="136">
        <f>Table13[[#This Row],[JUST]]*Table13[[#This Row],[Recreational Millage]]/1000</f>
        <v>4311.7247019856914</v>
      </c>
      <c r="DN556" s="137">
        <f>Table13[[#This Row],[Recreational Assessment]]+Table13[[#This Row],[Storm Assessment]]</f>
        <v>8330.836893056101</v>
      </c>
      <c r="DO556" s="145" t="e">
        <f>Methodology!#REF!</f>
        <v>#REF!</v>
      </c>
      <c r="DP556" s="146" t="e">
        <f>(Table13[[#This Row],[JUST]]*Table13[[#This Row],[Ad Valorem Recreational Millage]])/1000</f>
        <v>#REF!</v>
      </c>
    </row>
    <row r="557" spans="1:120" x14ac:dyDescent="0.3">
      <c r="A557">
        <v>535</v>
      </c>
      <c r="B557">
        <v>1</v>
      </c>
      <c r="C557" s="165" t="s">
        <v>1579</v>
      </c>
      <c r="D557" t="s">
        <v>801</v>
      </c>
      <c r="E557" t="s">
        <v>1262</v>
      </c>
      <c r="F557">
        <v>10004319</v>
      </c>
      <c r="G557" s="32" t="s">
        <v>196</v>
      </c>
      <c r="H557" t="s">
        <v>299</v>
      </c>
      <c r="I557" t="s">
        <v>226</v>
      </c>
      <c r="J557">
        <v>1</v>
      </c>
      <c r="K557">
        <v>0</v>
      </c>
      <c r="L557">
        <v>0</v>
      </c>
      <c r="M557">
        <v>0.14596999999999999</v>
      </c>
      <c r="N557" t="s">
        <v>135</v>
      </c>
      <c r="O557" t="s">
        <v>136</v>
      </c>
      <c r="S557" t="s">
        <v>140</v>
      </c>
      <c r="V557" t="s">
        <v>229</v>
      </c>
      <c r="W557" t="s">
        <v>1580</v>
      </c>
      <c r="X557" t="s">
        <v>1581</v>
      </c>
      <c r="Y557" t="s">
        <v>1227</v>
      </c>
      <c r="AA557" t="s">
        <v>145</v>
      </c>
      <c r="AB557" t="s">
        <v>146</v>
      </c>
      <c r="AC557" s="119">
        <v>525683</v>
      </c>
      <c r="AD557">
        <v>525683</v>
      </c>
      <c r="AE557">
        <v>525683</v>
      </c>
      <c r="AF557">
        <v>0</v>
      </c>
      <c r="AG557">
        <v>525683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 s="32">
        <v>0</v>
      </c>
      <c r="AO557">
        <v>0</v>
      </c>
      <c r="AP557">
        <v>0</v>
      </c>
      <c r="AQ557">
        <v>0</v>
      </c>
      <c r="AR557">
        <v>0</v>
      </c>
      <c r="AS557">
        <v>1</v>
      </c>
      <c r="AT557">
        <v>1976</v>
      </c>
      <c r="AV557">
        <v>1043</v>
      </c>
      <c r="AW557">
        <v>1043</v>
      </c>
      <c r="AX557">
        <v>1</v>
      </c>
      <c r="AY557">
        <v>2</v>
      </c>
      <c r="AZ557">
        <v>2</v>
      </c>
      <c r="BC557" t="s">
        <v>233</v>
      </c>
      <c r="BS557" t="s">
        <v>1582</v>
      </c>
      <c r="BT557" t="s">
        <v>1583</v>
      </c>
      <c r="BV557" t="s">
        <v>1584</v>
      </c>
      <c r="BX557" t="s">
        <v>934</v>
      </c>
      <c r="BY557" t="s">
        <v>149</v>
      </c>
      <c r="BZ557" t="s">
        <v>1585</v>
      </c>
      <c r="CB557" s="27">
        <v>28126</v>
      </c>
      <c r="CC557">
        <v>67900</v>
      </c>
      <c r="CD557" t="s">
        <v>210</v>
      </c>
      <c r="CE557" t="s">
        <v>151</v>
      </c>
      <c r="CF557" t="s">
        <v>151</v>
      </c>
      <c r="CG557" t="s">
        <v>1586</v>
      </c>
      <c r="CZ557" t="s">
        <v>1587</v>
      </c>
      <c r="DA557" t="s">
        <v>154</v>
      </c>
      <c r="DB557" t="s">
        <v>242</v>
      </c>
      <c r="DE557">
        <v>1</v>
      </c>
      <c r="DF557">
        <v>1978</v>
      </c>
      <c r="DG557" t="s">
        <v>1588</v>
      </c>
      <c r="DH557">
        <v>2</v>
      </c>
      <c r="DI557" s="128" t="s">
        <v>696</v>
      </c>
      <c r="DJ5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57" s="130">
        <f>Table13[[#This Row],[JUST]]*Table13[[#This Row],[Storm Millage]]/1000</f>
        <v>4019.1121910704092</v>
      </c>
      <c r="DL5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57" s="136">
        <f>Table13[[#This Row],[JUST]]*Table13[[#This Row],[Recreational Millage]]/1000</f>
        <v>4311.7247019856914</v>
      </c>
      <c r="DN557" s="137">
        <f>Table13[[#This Row],[Recreational Assessment]]+Table13[[#This Row],[Storm Assessment]]</f>
        <v>8330.836893056101</v>
      </c>
      <c r="DO557" s="145" t="e">
        <f>Methodology!#REF!</f>
        <v>#REF!</v>
      </c>
      <c r="DP557" s="146" t="e">
        <f>(Table13[[#This Row],[JUST]]*Table13[[#This Row],[Ad Valorem Recreational Millage]])/1000</f>
        <v>#REF!</v>
      </c>
    </row>
    <row r="558" spans="1:120" x14ac:dyDescent="0.3">
      <c r="A558">
        <v>516</v>
      </c>
      <c r="B558">
        <v>1</v>
      </c>
      <c r="C558" s="165" t="s">
        <v>1589</v>
      </c>
      <c r="D558" t="s">
        <v>801</v>
      </c>
      <c r="E558" t="s">
        <v>1277</v>
      </c>
      <c r="F558">
        <v>10004320</v>
      </c>
      <c r="G558" s="32" t="s">
        <v>196</v>
      </c>
      <c r="H558" t="s">
        <v>299</v>
      </c>
      <c r="I558" t="s">
        <v>226</v>
      </c>
      <c r="J558">
        <v>1</v>
      </c>
      <c r="K558">
        <v>0</v>
      </c>
      <c r="L558">
        <v>0</v>
      </c>
      <c r="M558">
        <v>0.14596999999999999</v>
      </c>
      <c r="N558" t="s">
        <v>135</v>
      </c>
      <c r="O558" t="s">
        <v>136</v>
      </c>
      <c r="S558" t="s">
        <v>140</v>
      </c>
      <c r="V558" t="s">
        <v>229</v>
      </c>
      <c r="W558" t="s">
        <v>1590</v>
      </c>
      <c r="X558" t="s">
        <v>1591</v>
      </c>
      <c r="Y558" t="s">
        <v>1227</v>
      </c>
      <c r="AA558" t="s">
        <v>145</v>
      </c>
      <c r="AB558" t="s">
        <v>146</v>
      </c>
      <c r="AC558" s="119">
        <v>525683</v>
      </c>
      <c r="AD558">
        <v>525683</v>
      </c>
      <c r="AE558">
        <v>525683</v>
      </c>
      <c r="AF558">
        <v>0</v>
      </c>
      <c r="AG558">
        <v>525683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 s="32">
        <v>0</v>
      </c>
      <c r="AO558">
        <v>0</v>
      </c>
      <c r="AP558">
        <v>0</v>
      </c>
      <c r="AQ558">
        <v>0</v>
      </c>
      <c r="AR558">
        <v>0</v>
      </c>
      <c r="AS558">
        <v>1</v>
      </c>
      <c r="AT558">
        <v>1976</v>
      </c>
      <c r="AV558">
        <v>1043</v>
      </c>
      <c r="AW558">
        <v>1043</v>
      </c>
      <c r="AX558">
        <v>1</v>
      </c>
      <c r="AY558">
        <v>2</v>
      </c>
      <c r="AZ558">
        <v>2</v>
      </c>
      <c r="BC558" t="s">
        <v>233</v>
      </c>
      <c r="BS558" t="s">
        <v>1592</v>
      </c>
      <c r="BV558" t="s">
        <v>1593</v>
      </c>
      <c r="BX558" t="s">
        <v>1594</v>
      </c>
      <c r="BY558" t="s">
        <v>194</v>
      </c>
      <c r="BZ558" t="s">
        <v>1595</v>
      </c>
      <c r="CB558" s="27">
        <v>37624</v>
      </c>
      <c r="CC558">
        <v>575000</v>
      </c>
      <c r="CD558" t="s">
        <v>210</v>
      </c>
      <c r="CE558" t="s">
        <v>151</v>
      </c>
      <c r="CF558" t="s">
        <v>151</v>
      </c>
      <c r="CG558" t="s">
        <v>1596</v>
      </c>
      <c r="CH558" s="27">
        <v>35217</v>
      </c>
      <c r="CI558">
        <v>410000</v>
      </c>
      <c r="CJ558" t="s">
        <v>210</v>
      </c>
      <c r="CK558" t="s">
        <v>151</v>
      </c>
      <c r="CL558" t="s">
        <v>151</v>
      </c>
      <c r="CM558" t="s">
        <v>1597</v>
      </c>
      <c r="CN558" s="27">
        <v>34547</v>
      </c>
      <c r="CO558">
        <v>380000</v>
      </c>
      <c r="CP558" t="s">
        <v>210</v>
      </c>
      <c r="CQ558" t="s">
        <v>151</v>
      </c>
      <c r="CR558" t="s">
        <v>151</v>
      </c>
      <c r="CS558" t="s">
        <v>1598</v>
      </c>
      <c r="CZ558" t="s">
        <v>1599</v>
      </c>
      <c r="DA558" t="s">
        <v>154</v>
      </c>
      <c r="DB558" t="s">
        <v>242</v>
      </c>
      <c r="DE558">
        <v>1</v>
      </c>
      <c r="DF558">
        <v>1978</v>
      </c>
      <c r="DG558" t="s">
        <v>1600</v>
      </c>
      <c r="DH558">
        <v>2</v>
      </c>
      <c r="DI558" s="128" t="s">
        <v>696</v>
      </c>
      <c r="DJ5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58" s="130">
        <f>Table13[[#This Row],[JUST]]*Table13[[#This Row],[Storm Millage]]/1000</f>
        <v>4019.1121910704092</v>
      </c>
      <c r="DL5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58" s="136">
        <f>Table13[[#This Row],[JUST]]*Table13[[#This Row],[Recreational Millage]]/1000</f>
        <v>4311.7247019856914</v>
      </c>
      <c r="DN558" s="137">
        <f>Table13[[#This Row],[Recreational Assessment]]+Table13[[#This Row],[Storm Assessment]]</f>
        <v>8330.836893056101</v>
      </c>
      <c r="DO558" s="145" t="e">
        <f>Methodology!#REF!</f>
        <v>#REF!</v>
      </c>
      <c r="DP558" s="146" t="e">
        <f>(Table13[[#This Row],[JUST]]*Table13[[#This Row],[Ad Valorem Recreational Millage]])/1000</f>
        <v>#REF!</v>
      </c>
    </row>
    <row r="559" spans="1:120" x14ac:dyDescent="0.3">
      <c r="A559">
        <v>207</v>
      </c>
      <c r="B559">
        <v>1</v>
      </c>
      <c r="C559" s="165" t="s">
        <v>1670</v>
      </c>
      <c r="D559" t="s">
        <v>801</v>
      </c>
      <c r="E559" t="s">
        <v>1392</v>
      </c>
      <c r="F559">
        <v>10004327</v>
      </c>
      <c r="G559" s="32" t="s">
        <v>196</v>
      </c>
      <c r="H559" t="s">
        <v>299</v>
      </c>
      <c r="I559" t="s">
        <v>226</v>
      </c>
      <c r="J559">
        <v>1</v>
      </c>
      <c r="K559">
        <v>0</v>
      </c>
      <c r="L559">
        <v>0</v>
      </c>
      <c r="M559">
        <v>0.14596999999999999</v>
      </c>
      <c r="N559" t="s">
        <v>135</v>
      </c>
      <c r="O559" t="s">
        <v>136</v>
      </c>
      <c r="S559" t="s">
        <v>140</v>
      </c>
      <c r="V559" t="s">
        <v>229</v>
      </c>
      <c r="W559" t="s">
        <v>1671</v>
      </c>
      <c r="X559" t="s">
        <v>1672</v>
      </c>
      <c r="Y559" t="s">
        <v>1227</v>
      </c>
      <c r="AA559" t="s">
        <v>145</v>
      </c>
      <c r="AB559" t="s">
        <v>146</v>
      </c>
      <c r="AC559" s="119">
        <v>525683</v>
      </c>
      <c r="AD559">
        <v>525683</v>
      </c>
      <c r="AE559">
        <v>525683</v>
      </c>
      <c r="AF559">
        <v>0</v>
      </c>
      <c r="AG559">
        <v>525683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 s="32">
        <v>0</v>
      </c>
      <c r="AO559">
        <v>0</v>
      </c>
      <c r="AP559">
        <v>0</v>
      </c>
      <c r="AQ559">
        <v>0</v>
      </c>
      <c r="AR559">
        <v>0</v>
      </c>
      <c r="AS559">
        <v>1</v>
      </c>
      <c r="AT559">
        <v>1976</v>
      </c>
      <c r="AV559">
        <v>1043</v>
      </c>
      <c r="AW559">
        <v>1043</v>
      </c>
      <c r="AX559">
        <v>2</v>
      </c>
      <c r="AY559">
        <v>3</v>
      </c>
      <c r="AZ559">
        <v>2</v>
      </c>
      <c r="BC559" t="s">
        <v>233</v>
      </c>
      <c r="BS559" t="s">
        <v>1673</v>
      </c>
      <c r="BT559" t="s">
        <v>1674</v>
      </c>
      <c r="BV559" t="s">
        <v>1675</v>
      </c>
      <c r="BX559" t="s">
        <v>819</v>
      </c>
      <c r="BY559" t="s">
        <v>331</v>
      </c>
      <c r="BZ559" t="s">
        <v>1676</v>
      </c>
      <c r="CB559" s="27">
        <v>38951</v>
      </c>
      <c r="CC559">
        <v>975000</v>
      </c>
      <c r="CD559" t="s">
        <v>210</v>
      </c>
      <c r="CE559" t="s">
        <v>151</v>
      </c>
      <c r="CF559" t="s">
        <v>151</v>
      </c>
      <c r="CG559" t="s">
        <v>1677</v>
      </c>
      <c r="CH559" s="27">
        <v>33055</v>
      </c>
      <c r="CI559">
        <v>325000</v>
      </c>
      <c r="CJ559" t="s">
        <v>210</v>
      </c>
      <c r="CK559" t="s">
        <v>151</v>
      </c>
      <c r="CL559" t="s">
        <v>151</v>
      </c>
      <c r="CM559" t="s">
        <v>1678</v>
      </c>
      <c r="CN559" s="27">
        <v>32843</v>
      </c>
      <c r="CO559">
        <v>245000</v>
      </c>
      <c r="CP559" t="s">
        <v>210</v>
      </c>
      <c r="CQ559" t="s">
        <v>151</v>
      </c>
      <c r="CR559" t="s">
        <v>151</v>
      </c>
      <c r="CS559" t="s">
        <v>1679</v>
      </c>
      <c r="CZ559" t="s">
        <v>1680</v>
      </c>
      <c r="DA559" t="s">
        <v>154</v>
      </c>
      <c r="DB559" t="s">
        <v>242</v>
      </c>
      <c r="DE559">
        <v>1</v>
      </c>
      <c r="DF559">
        <v>1978</v>
      </c>
      <c r="DG559" t="s">
        <v>1681</v>
      </c>
      <c r="DH559">
        <v>2</v>
      </c>
      <c r="DI559" s="128" t="s">
        <v>696</v>
      </c>
      <c r="DJ5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59" s="130">
        <f>Table13[[#This Row],[JUST]]*Table13[[#This Row],[Storm Millage]]/1000</f>
        <v>4019.1121910704092</v>
      </c>
      <c r="DL5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59" s="136">
        <f>Table13[[#This Row],[JUST]]*Table13[[#This Row],[Recreational Millage]]/1000</f>
        <v>4311.7247019856914</v>
      </c>
      <c r="DN559" s="137">
        <f>Table13[[#This Row],[Recreational Assessment]]+Table13[[#This Row],[Storm Assessment]]</f>
        <v>8330.836893056101</v>
      </c>
      <c r="DO559" s="145" t="e">
        <f>Methodology!#REF!</f>
        <v>#REF!</v>
      </c>
      <c r="DP559" s="146" t="e">
        <f>(Table13[[#This Row],[JUST]]*Table13[[#This Row],[Ad Valorem Recreational Millage]])/1000</f>
        <v>#REF!</v>
      </c>
    </row>
    <row r="560" spans="1:120" x14ac:dyDescent="0.3">
      <c r="A560">
        <v>59</v>
      </c>
      <c r="B560">
        <v>1</v>
      </c>
      <c r="C560" s="165" t="s">
        <v>1682</v>
      </c>
      <c r="D560" t="s">
        <v>801</v>
      </c>
      <c r="E560" t="s">
        <v>1453</v>
      </c>
      <c r="F560">
        <v>10004328</v>
      </c>
      <c r="G560" s="32" t="s">
        <v>196</v>
      </c>
      <c r="H560" t="s">
        <v>299</v>
      </c>
      <c r="I560" t="s">
        <v>226</v>
      </c>
      <c r="J560">
        <v>1</v>
      </c>
      <c r="K560">
        <v>0</v>
      </c>
      <c r="L560">
        <v>0</v>
      </c>
      <c r="M560">
        <v>0.14596999999999999</v>
      </c>
      <c r="N560" t="s">
        <v>135</v>
      </c>
      <c r="O560" t="s">
        <v>136</v>
      </c>
      <c r="S560" t="s">
        <v>140</v>
      </c>
      <c r="V560" t="s">
        <v>229</v>
      </c>
      <c r="W560" t="s">
        <v>1683</v>
      </c>
      <c r="X560" t="s">
        <v>1684</v>
      </c>
      <c r="Y560" t="s">
        <v>1227</v>
      </c>
      <c r="AA560" t="s">
        <v>145</v>
      </c>
      <c r="AB560" t="s">
        <v>146</v>
      </c>
      <c r="AC560" s="119">
        <v>525683</v>
      </c>
      <c r="AD560">
        <v>525683</v>
      </c>
      <c r="AE560">
        <v>525683</v>
      </c>
      <c r="AF560">
        <v>0</v>
      </c>
      <c r="AG560">
        <v>525683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 s="32">
        <v>0</v>
      </c>
      <c r="AO560">
        <v>0</v>
      </c>
      <c r="AP560">
        <v>0</v>
      </c>
      <c r="AQ560">
        <v>0</v>
      </c>
      <c r="AR560">
        <v>0</v>
      </c>
      <c r="AS560">
        <v>1</v>
      </c>
      <c r="AT560">
        <v>1976</v>
      </c>
      <c r="AV560">
        <v>1043</v>
      </c>
      <c r="AW560">
        <v>1043</v>
      </c>
      <c r="AX560">
        <v>2</v>
      </c>
      <c r="AY560">
        <v>3</v>
      </c>
      <c r="AZ560">
        <v>2</v>
      </c>
      <c r="BC560" t="s">
        <v>233</v>
      </c>
      <c r="BS560" t="s">
        <v>1685</v>
      </c>
      <c r="BV560" t="s">
        <v>1686</v>
      </c>
      <c r="BX560" t="s">
        <v>1687</v>
      </c>
      <c r="BY560" t="s">
        <v>430</v>
      </c>
      <c r="BZ560" t="s">
        <v>1688</v>
      </c>
      <c r="CB560" s="27">
        <v>29068</v>
      </c>
      <c r="CC560">
        <v>150000</v>
      </c>
      <c r="CD560" t="s">
        <v>210</v>
      </c>
      <c r="CE560" t="s">
        <v>151</v>
      </c>
      <c r="CF560" t="s">
        <v>151</v>
      </c>
      <c r="CG560" t="s">
        <v>1689</v>
      </c>
      <c r="CH560" s="27">
        <v>28126</v>
      </c>
      <c r="CI560">
        <v>77900</v>
      </c>
      <c r="CJ560" t="s">
        <v>210</v>
      </c>
      <c r="CK560" t="s">
        <v>151</v>
      </c>
      <c r="CL560" t="s">
        <v>151</v>
      </c>
      <c r="CM560" t="s">
        <v>1690</v>
      </c>
      <c r="CZ560" t="s">
        <v>1691</v>
      </c>
      <c r="DA560" t="s">
        <v>154</v>
      </c>
      <c r="DB560" t="s">
        <v>242</v>
      </c>
      <c r="DE560">
        <v>1</v>
      </c>
      <c r="DF560">
        <v>1978</v>
      </c>
      <c r="DG560" t="s">
        <v>1692</v>
      </c>
      <c r="DH560">
        <v>2</v>
      </c>
      <c r="DI560" s="128" t="s">
        <v>696</v>
      </c>
      <c r="DJ5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60" s="130">
        <f>Table13[[#This Row],[JUST]]*Table13[[#This Row],[Storm Millage]]/1000</f>
        <v>4019.1121910704092</v>
      </c>
      <c r="DL5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60" s="136">
        <f>Table13[[#This Row],[JUST]]*Table13[[#This Row],[Recreational Millage]]/1000</f>
        <v>4311.7247019856914</v>
      </c>
      <c r="DN560" s="137">
        <f>Table13[[#This Row],[Recreational Assessment]]+Table13[[#This Row],[Storm Assessment]]</f>
        <v>8330.836893056101</v>
      </c>
      <c r="DO560" s="145" t="e">
        <f>Methodology!#REF!</f>
        <v>#REF!</v>
      </c>
      <c r="DP560" s="146" t="e">
        <f>(Table13[[#This Row],[JUST]]*Table13[[#This Row],[Ad Valorem Recreational Millage]])/1000</f>
        <v>#REF!</v>
      </c>
    </row>
    <row r="561" spans="1:120" x14ac:dyDescent="0.3">
      <c r="A561">
        <v>438</v>
      </c>
      <c r="B561">
        <v>1</v>
      </c>
      <c r="C561" s="165" t="s">
        <v>1777</v>
      </c>
      <c r="D561" t="s">
        <v>854</v>
      </c>
      <c r="E561" t="s">
        <v>1262</v>
      </c>
      <c r="F561">
        <v>10004336</v>
      </c>
      <c r="G561" s="32" t="s">
        <v>196</v>
      </c>
      <c r="H561" t="s">
        <v>299</v>
      </c>
      <c r="I561" t="s">
        <v>778</v>
      </c>
      <c r="J561">
        <v>0</v>
      </c>
      <c r="K561">
        <v>0</v>
      </c>
      <c r="L561">
        <v>0</v>
      </c>
      <c r="M561">
        <v>0.15836</v>
      </c>
      <c r="N561" t="s">
        <v>135</v>
      </c>
      <c r="O561" t="s">
        <v>136</v>
      </c>
      <c r="S561" t="s">
        <v>140</v>
      </c>
      <c r="V561" t="s">
        <v>229</v>
      </c>
      <c r="W561" t="s">
        <v>1778</v>
      </c>
      <c r="X561" t="s">
        <v>1779</v>
      </c>
      <c r="Y561" t="s">
        <v>1743</v>
      </c>
      <c r="AA561" t="s">
        <v>145</v>
      </c>
      <c r="AB561" t="s">
        <v>146</v>
      </c>
      <c r="AC561" s="119">
        <v>525683</v>
      </c>
      <c r="AD561">
        <v>525683</v>
      </c>
      <c r="AE561">
        <v>525683</v>
      </c>
      <c r="AF561">
        <v>0</v>
      </c>
      <c r="AG561">
        <v>525683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 s="32">
        <v>0</v>
      </c>
      <c r="AO561">
        <v>0</v>
      </c>
      <c r="AP561">
        <v>0</v>
      </c>
      <c r="AQ561">
        <v>0</v>
      </c>
      <c r="AR561">
        <v>0</v>
      </c>
      <c r="AS561">
        <v>1</v>
      </c>
      <c r="AT561">
        <v>1978</v>
      </c>
      <c r="AV561">
        <v>1043</v>
      </c>
      <c r="AW561">
        <v>1043</v>
      </c>
      <c r="AX561">
        <v>2</v>
      </c>
      <c r="AY561">
        <v>2</v>
      </c>
      <c r="AZ561">
        <v>2</v>
      </c>
      <c r="BC561" t="s">
        <v>233</v>
      </c>
      <c r="BS561" t="s">
        <v>1780</v>
      </c>
      <c r="BT561" t="s">
        <v>1781</v>
      </c>
      <c r="BV561" t="s">
        <v>1782</v>
      </c>
      <c r="BX561" t="s">
        <v>1783</v>
      </c>
      <c r="BY561" t="s">
        <v>171</v>
      </c>
      <c r="BZ561" t="s">
        <v>1784</v>
      </c>
      <c r="CB561" s="27">
        <v>43342</v>
      </c>
      <c r="CC561">
        <v>605000</v>
      </c>
      <c r="CD561" t="s">
        <v>210</v>
      </c>
      <c r="CE561" t="s">
        <v>181</v>
      </c>
      <c r="CF561" t="s">
        <v>181</v>
      </c>
      <c r="CG561" t="s">
        <v>1785</v>
      </c>
      <c r="CH561" s="27">
        <v>28399</v>
      </c>
      <c r="CI561">
        <v>69900</v>
      </c>
      <c r="CJ561" t="s">
        <v>210</v>
      </c>
      <c r="CK561" t="s">
        <v>151</v>
      </c>
      <c r="CL561" t="s">
        <v>151</v>
      </c>
      <c r="CM561" t="s">
        <v>1786</v>
      </c>
      <c r="CZ561" t="s">
        <v>1787</v>
      </c>
      <c r="DA561" t="s">
        <v>154</v>
      </c>
      <c r="DB561" t="s">
        <v>242</v>
      </c>
      <c r="DE561">
        <v>1</v>
      </c>
      <c r="DF561">
        <v>1978</v>
      </c>
      <c r="DG561" t="s">
        <v>1788</v>
      </c>
      <c r="DH561">
        <v>2</v>
      </c>
      <c r="DI561" s="128" t="s">
        <v>696</v>
      </c>
      <c r="DJ5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61" s="130">
        <f>Table13[[#This Row],[JUST]]*Table13[[#This Row],[Storm Millage]]/1000</f>
        <v>4019.1121910704092</v>
      </c>
      <c r="DL5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61" s="136">
        <f>Table13[[#This Row],[JUST]]*Table13[[#This Row],[Recreational Millage]]/1000</f>
        <v>4311.7247019856914</v>
      </c>
      <c r="DN561" s="137">
        <f>Table13[[#This Row],[Recreational Assessment]]+Table13[[#This Row],[Storm Assessment]]</f>
        <v>8330.836893056101</v>
      </c>
      <c r="DO561" s="145" t="e">
        <f>Methodology!#REF!</f>
        <v>#REF!</v>
      </c>
      <c r="DP561" s="146" t="e">
        <f>(Table13[[#This Row],[JUST]]*Table13[[#This Row],[Ad Valorem Recreational Millage]])/1000</f>
        <v>#REF!</v>
      </c>
    </row>
    <row r="562" spans="1:120" x14ac:dyDescent="0.3">
      <c r="A562">
        <v>98</v>
      </c>
      <c r="B562">
        <v>1</v>
      </c>
      <c r="C562" s="165" t="s">
        <v>1789</v>
      </c>
      <c r="D562" t="s">
        <v>854</v>
      </c>
      <c r="E562" t="s">
        <v>1277</v>
      </c>
      <c r="F562">
        <v>10004337</v>
      </c>
      <c r="G562" s="32" t="s">
        <v>196</v>
      </c>
      <c r="H562" t="s">
        <v>299</v>
      </c>
      <c r="I562" t="s">
        <v>778</v>
      </c>
      <c r="J562">
        <v>0</v>
      </c>
      <c r="K562">
        <v>0</v>
      </c>
      <c r="L562">
        <v>0</v>
      </c>
      <c r="M562">
        <v>0.15836</v>
      </c>
      <c r="N562" t="s">
        <v>135</v>
      </c>
      <c r="O562" t="s">
        <v>136</v>
      </c>
      <c r="S562" t="s">
        <v>140</v>
      </c>
      <c r="V562" t="s">
        <v>229</v>
      </c>
      <c r="W562" t="s">
        <v>1790</v>
      </c>
      <c r="X562" t="s">
        <v>1791</v>
      </c>
      <c r="Y562" t="s">
        <v>1743</v>
      </c>
      <c r="AA562" t="s">
        <v>145</v>
      </c>
      <c r="AB562" t="s">
        <v>146</v>
      </c>
      <c r="AC562" s="119">
        <v>525683</v>
      </c>
      <c r="AD562">
        <v>525683</v>
      </c>
      <c r="AE562">
        <v>525683</v>
      </c>
      <c r="AF562">
        <v>0</v>
      </c>
      <c r="AG562">
        <v>525683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 s="32">
        <v>0</v>
      </c>
      <c r="AO562">
        <v>0</v>
      </c>
      <c r="AP562">
        <v>0</v>
      </c>
      <c r="AQ562">
        <v>0</v>
      </c>
      <c r="AR562">
        <v>0</v>
      </c>
      <c r="AS562">
        <v>1</v>
      </c>
      <c r="AT562">
        <v>1978</v>
      </c>
      <c r="AV562">
        <v>1043</v>
      </c>
      <c r="AW562">
        <v>1043</v>
      </c>
      <c r="AX562">
        <v>2</v>
      </c>
      <c r="AY562">
        <v>2</v>
      </c>
      <c r="AZ562">
        <v>2</v>
      </c>
      <c r="BC562" t="s">
        <v>233</v>
      </c>
      <c r="BS562" t="s">
        <v>1792</v>
      </c>
      <c r="BV562" t="s">
        <v>1793</v>
      </c>
      <c r="BX562" t="s">
        <v>1794</v>
      </c>
      <c r="BY562" t="s">
        <v>149</v>
      </c>
      <c r="BZ562" t="s">
        <v>1795</v>
      </c>
      <c r="CB562" s="27">
        <v>34943</v>
      </c>
      <c r="CC562">
        <v>380000</v>
      </c>
      <c r="CD562" t="s">
        <v>210</v>
      </c>
      <c r="CE562" t="s">
        <v>151</v>
      </c>
      <c r="CF562" t="s">
        <v>151</v>
      </c>
      <c r="CG562" t="s">
        <v>1796</v>
      </c>
      <c r="CH562" s="27">
        <v>33909</v>
      </c>
      <c r="CI562">
        <v>290000</v>
      </c>
      <c r="CJ562" t="s">
        <v>210</v>
      </c>
      <c r="CK562" t="s">
        <v>151</v>
      </c>
      <c r="CL562" t="s">
        <v>151</v>
      </c>
      <c r="CM562" t="s">
        <v>1797</v>
      </c>
      <c r="CZ562" t="s">
        <v>1798</v>
      </c>
      <c r="DA562" t="s">
        <v>154</v>
      </c>
      <c r="DB562" t="s">
        <v>242</v>
      </c>
      <c r="DE562">
        <v>1</v>
      </c>
      <c r="DF562">
        <v>1978</v>
      </c>
      <c r="DG562" t="s">
        <v>1799</v>
      </c>
      <c r="DH562">
        <v>2</v>
      </c>
      <c r="DI562" s="128" t="s">
        <v>696</v>
      </c>
      <c r="DJ5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62" s="130">
        <f>Table13[[#This Row],[JUST]]*Table13[[#This Row],[Storm Millage]]/1000</f>
        <v>4019.1121910704092</v>
      </c>
      <c r="DL5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62" s="136">
        <f>Table13[[#This Row],[JUST]]*Table13[[#This Row],[Recreational Millage]]/1000</f>
        <v>4311.7247019856914</v>
      </c>
      <c r="DN562" s="137">
        <f>Table13[[#This Row],[Recreational Assessment]]+Table13[[#This Row],[Storm Assessment]]</f>
        <v>8330.836893056101</v>
      </c>
      <c r="DO562" s="145" t="e">
        <f>Methodology!#REF!</f>
        <v>#REF!</v>
      </c>
      <c r="DP562" s="146" t="e">
        <f>(Table13[[#This Row],[JUST]]*Table13[[#This Row],[Ad Valorem Recreational Millage]])/1000</f>
        <v>#REF!</v>
      </c>
    </row>
    <row r="563" spans="1:120" x14ac:dyDescent="0.3">
      <c r="A563">
        <v>432</v>
      </c>
      <c r="B563">
        <v>1</v>
      </c>
      <c r="C563" s="165" t="s">
        <v>1859</v>
      </c>
      <c r="D563" t="s">
        <v>854</v>
      </c>
      <c r="E563" t="s">
        <v>1392</v>
      </c>
      <c r="F563">
        <v>10004344</v>
      </c>
      <c r="G563" s="32" t="s">
        <v>196</v>
      </c>
      <c r="H563" t="s">
        <v>299</v>
      </c>
      <c r="I563" t="s">
        <v>778</v>
      </c>
      <c r="J563">
        <v>0</v>
      </c>
      <c r="K563">
        <v>0</v>
      </c>
      <c r="L563">
        <v>0</v>
      </c>
      <c r="M563">
        <v>0.15836</v>
      </c>
      <c r="N563" t="s">
        <v>135</v>
      </c>
      <c r="O563" t="s">
        <v>136</v>
      </c>
      <c r="S563" t="s">
        <v>140</v>
      </c>
      <c r="V563" t="s">
        <v>229</v>
      </c>
      <c r="W563" t="s">
        <v>1860</v>
      </c>
      <c r="X563" t="s">
        <v>1861</v>
      </c>
      <c r="Y563" t="s">
        <v>1743</v>
      </c>
      <c r="AA563" t="s">
        <v>145</v>
      </c>
      <c r="AB563" t="s">
        <v>146</v>
      </c>
      <c r="AC563" s="119">
        <v>525683</v>
      </c>
      <c r="AD563">
        <v>525683</v>
      </c>
      <c r="AE563">
        <v>525683</v>
      </c>
      <c r="AF563">
        <v>0</v>
      </c>
      <c r="AG563">
        <v>525683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 s="32">
        <v>0</v>
      </c>
      <c r="AO563">
        <v>0</v>
      </c>
      <c r="AP563">
        <v>0</v>
      </c>
      <c r="AQ563">
        <v>0</v>
      </c>
      <c r="AR563">
        <v>0</v>
      </c>
      <c r="AS563">
        <v>1</v>
      </c>
      <c r="AT563">
        <v>1978</v>
      </c>
      <c r="AV563">
        <v>1043</v>
      </c>
      <c r="AW563">
        <v>1043</v>
      </c>
      <c r="AX563">
        <v>2</v>
      </c>
      <c r="AY563">
        <v>2</v>
      </c>
      <c r="AZ563">
        <v>2</v>
      </c>
      <c r="BC563" t="s">
        <v>233</v>
      </c>
      <c r="BS563" t="s">
        <v>1862</v>
      </c>
      <c r="BT563" t="s">
        <v>1863</v>
      </c>
      <c r="BV563" t="s">
        <v>1852</v>
      </c>
      <c r="BX563" t="s">
        <v>1864</v>
      </c>
      <c r="BY563" t="s">
        <v>149</v>
      </c>
      <c r="BZ563" t="s">
        <v>935</v>
      </c>
      <c r="CB563" s="27">
        <v>40933</v>
      </c>
      <c r="CC563">
        <v>550000</v>
      </c>
      <c r="CD563" t="s">
        <v>210</v>
      </c>
      <c r="CE563" t="s">
        <v>181</v>
      </c>
      <c r="CF563" t="s">
        <v>181</v>
      </c>
      <c r="CG563" t="s">
        <v>1865</v>
      </c>
      <c r="CH563" s="27">
        <v>36148</v>
      </c>
      <c r="CI563">
        <v>376000</v>
      </c>
      <c r="CJ563" t="s">
        <v>210</v>
      </c>
      <c r="CK563" t="s">
        <v>151</v>
      </c>
      <c r="CL563" t="s">
        <v>151</v>
      </c>
      <c r="CM563" t="s">
        <v>1866</v>
      </c>
      <c r="CN563" s="27">
        <v>30682</v>
      </c>
      <c r="CO563">
        <v>207000</v>
      </c>
      <c r="CP563" t="s">
        <v>210</v>
      </c>
      <c r="CQ563" t="s">
        <v>151</v>
      </c>
      <c r="CR563" t="s">
        <v>151</v>
      </c>
      <c r="CS563" t="s">
        <v>1867</v>
      </c>
      <c r="CT563" s="27">
        <v>28399</v>
      </c>
      <c r="CU563">
        <v>72900</v>
      </c>
      <c r="CV563" t="s">
        <v>210</v>
      </c>
      <c r="CW563" t="s">
        <v>151</v>
      </c>
      <c r="CX563" t="s">
        <v>151</v>
      </c>
      <c r="CY563" t="s">
        <v>1868</v>
      </c>
      <c r="CZ563" t="s">
        <v>1869</v>
      </c>
      <c r="DA563" t="s">
        <v>154</v>
      </c>
      <c r="DB563" t="s">
        <v>242</v>
      </c>
      <c r="DE563">
        <v>1</v>
      </c>
      <c r="DF563">
        <v>1978</v>
      </c>
      <c r="DG563" t="s">
        <v>1870</v>
      </c>
      <c r="DH563">
        <v>2</v>
      </c>
      <c r="DI563" s="128" t="s">
        <v>696</v>
      </c>
      <c r="DJ5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63" s="130">
        <f>Table13[[#This Row],[JUST]]*Table13[[#This Row],[Storm Millage]]/1000</f>
        <v>4019.1121910704092</v>
      </c>
      <c r="DL5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63" s="136">
        <f>Table13[[#This Row],[JUST]]*Table13[[#This Row],[Recreational Millage]]/1000</f>
        <v>4311.7247019856914</v>
      </c>
      <c r="DN563" s="137">
        <f>Table13[[#This Row],[Recreational Assessment]]+Table13[[#This Row],[Storm Assessment]]</f>
        <v>8330.836893056101</v>
      </c>
      <c r="DO563" s="145" t="e">
        <f>Methodology!#REF!</f>
        <v>#REF!</v>
      </c>
      <c r="DP563" s="146" t="e">
        <f>(Table13[[#This Row],[JUST]]*Table13[[#This Row],[Ad Valorem Recreational Millage]])/1000</f>
        <v>#REF!</v>
      </c>
    </row>
    <row r="564" spans="1:120" x14ac:dyDescent="0.3">
      <c r="A564">
        <v>33</v>
      </c>
      <c r="B564">
        <v>1</v>
      </c>
      <c r="C564" s="165" t="s">
        <v>1871</v>
      </c>
      <c r="D564" t="s">
        <v>854</v>
      </c>
      <c r="E564" t="s">
        <v>1453</v>
      </c>
      <c r="F564">
        <v>10004345</v>
      </c>
      <c r="G564" s="32" t="s">
        <v>196</v>
      </c>
      <c r="H564" t="s">
        <v>299</v>
      </c>
      <c r="I564" t="s">
        <v>778</v>
      </c>
      <c r="J564">
        <v>0</v>
      </c>
      <c r="K564">
        <v>0</v>
      </c>
      <c r="L564">
        <v>0</v>
      </c>
      <c r="M564">
        <v>0.15836</v>
      </c>
      <c r="N564" t="s">
        <v>135</v>
      </c>
      <c r="O564" t="s">
        <v>136</v>
      </c>
      <c r="S564" t="s">
        <v>140</v>
      </c>
      <c r="V564" t="s">
        <v>229</v>
      </c>
      <c r="W564" t="s">
        <v>1872</v>
      </c>
      <c r="X564" t="s">
        <v>1873</v>
      </c>
      <c r="Y564" t="s">
        <v>1743</v>
      </c>
      <c r="AA564" t="s">
        <v>145</v>
      </c>
      <c r="AB564" t="s">
        <v>146</v>
      </c>
      <c r="AC564" s="119">
        <v>525683</v>
      </c>
      <c r="AD564">
        <v>525683</v>
      </c>
      <c r="AE564">
        <v>525683</v>
      </c>
      <c r="AF564">
        <v>0</v>
      </c>
      <c r="AG564">
        <v>525683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 s="32">
        <v>0</v>
      </c>
      <c r="AO564">
        <v>0</v>
      </c>
      <c r="AP564">
        <v>0</v>
      </c>
      <c r="AQ564">
        <v>0</v>
      </c>
      <c r="AR564">
        <v>0</v>
      </c>
      <c r="AS564">
        <v>1</v>
      </c>
      <c r="AT564">
        <v>1978</v>
      </c>
      <c r="AV564">
        <v>1043</v>
      </c>
      <c r="AW564">
        <v>1043</v>
      </c>
      <c r="AX564">
        <v>2</v>
      </c>
      <c r="AY564">
        <v>2</v>
      </c>
      <c r="AZ564">
        <v>2</v>
      </c>
      <c r="BC564" t="s">
        <v>233</v>
      </c>
      <c r="BS564" t="s">
        <v>1874</v>
      </c>
      <c r="BV564" t="s">
        <v>1875</v>
      </c>
      <c r="BX564" t="s">
        <v>1876</v>
      </c>
      <c r="BY564" t="s">
        <v>711</v>
      </c>
      <c r="BZ564" t="s">
        <v>1877</v>
      </c>
      <c r="CB564" s="27">
        <v>29007</v>
      </c>
      <c r="CC564">
        <v>140000</v>
      </c>
      <c r="CD564" t="s">
        <v>210</v>
      </c>
      <c r="CE564" t="s">
        <v>181</v>
      </c>
      <c r="CF564" t="s">
        <v>181</v>
      </c>
      <c r="CG564" t="s">
        <v>1878</v>
      </c>
      <c r="CZ564" t="s">
        <v>1879</v>
      </c>
      <c r="DA564" t="s">
        <v>154</v>
      </c>
      <c r="DB564" t="s">
        <v>242</v>
      </c>
      <c r="DE564">
        <v>1</v>
      </c>
      <c r="DF564">
        <v>1978</v>
      </c>
      <c r="DG564" t="s">
        <v>1880</v>
      </c>
      <c r="DH564">
        <v>2</v>
      </c>
      <c r="DI564" s="128" t="s">
        <v>696</v>
      </c>
      <c r="DJ56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64" s="130">
        <f>Table13[[#This Row],[JUST]]*Table13[[#This Row],[Storm Millage]]/1000</f>
        <v>4019.1121910704092</v>
      </c>
      <c r="DL56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64" s="136">
        <f>Table13[[#This Row],[JUST]]*Table13[[#This Row],[Recreational Millage]]/1000</f>
        <v>4311.7247019856914</v>
      </c>
      <c r="DN564" s="137">
        <f>Table13[[#This Row],[Recreational Assessment]]+Table13[[#This Row],[Storm Assessment]]</f>
        <v>8330.836893056101</v>
      </c>
      <c r="DO564" s="145" t="e">
        <f>Methodology!#REF!</f>
        <v>#REF!</v>
      </c>
      <c r="DP564" s="146" t="e">
        <f>(Table13[[#This Row],[JUST]]*Table13[[#This Row],[Ad Valorem Recreational Millage]])/1000</f>
        <v>#REF!</v>
      </c>
    </row>
    <row r="565" spans="1:120" x14ac:dyDescent="0.3">
      <c r="A565">
        <v>99</v>
      </c>
      <c r="B565">
        <v>1</v>
      </c>
      <c r="C565" s="165" t="s">
        <v>2064</v>
      </c>
      <c r="D565" t="s">
        <v>904</v>
      </c>
      <c r="E565" t="s">
        <v>1262</v>
      </c>
      <c r="F565">
        <v>10004360</v>
      </c>
      <c r="G565" s="32" t="s">
        <v>196</v>
      </c>
      <c r="H565" t="s">
        <v>299</v>
      </c>
      <c r="I565" t="s">
        <v>778</v>
      </c>
      <c r="J565">
        <v>0</v>
      </c>
      <c r="K565">
        <v>0</v>
      </c>
      <c r="L565">
        <v>0</v>
      </c>
      <c r="M565">
        <v>0.17154</v>
      </c>
      <c r="N565" t="s">
        <v>135</v>
      </c>
      <c r="O565" t="s">
        <v>136</v>
      </c>
      <c r="S565" t="s">
        <v>140</v>
      </c>
      <c r="V565" t="s">
        <v>229</v>
      </c>
      <c r="W565" t="s">
        <v>2065</v>
      </c>
      <c r="X565" t="s">
        <v>2066</v>
      </c>
      <c r="Y565" t="s">
        <v>1743</v>
      </c>
      <c r="AA565" t="s">
        <v>145</v>
      </c>
      <c r="AB565" t="s">
        <v>146</v>
      </c>
      <c r="AC565" s="119">
        <v>525683</v>
      </c>
      <c r="AD565">
        <v>525683</v>
      </c>
      <c r="AE565">
        <v>525683</v>
      </c>
      <c r="AF565">
        <v>0</v>
      </c>
      <c r="AG565">
        <v>525683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 s="32">
        <v>0</v>
      </c>
      <c r="AO565">
        <v>0</v>
      </c>
      <c r="AP565">
        <v>0</v>
      </c>
      <c r="AQ565">
        <v>0</v>
      </c>
      <c r="AR565">
        <v>0</v>
      </c>
      <c r="AS565">
        <v>1</v>
      </c>
      <c r="AT565">
        <v>1978</v>
      </c>
      <c r="AV565">
        <v>1043</v>
      </c>
      <c r="AW565">
        <v>1043</v>
      </c>
      <c r="AX565">
        <v>2</v>
      </c>
      <c r="AY565">
        <v>2</v>
      </c>
      <c r="AZ565">
        <v>2</v>
      </c>
      <c r="BC565" t="s">
        <v>233</v>
      </c>
      <c r="BS565" t="s">
        <v>2067</v>
      </c>
      <c r="BV565" t="s">
        <v>2068</v>
      </c>
      <c r="BX565" t="s">
        <v>2069</v>
      </c>
      <c r="BZ565" t="s">
        <v>2070</v>
      </c>
      <c r="CA565" t="s">
        <v>548</v>
      </c>
      <c r="CB565" s="27">
        <v>40542</v>
      </c>
      <c r="CC565">
        <v>515000</v>
      </c>
      <c r="CD565" t="s">
        <v>210</v>
      </c>
      <c r="CE565" t="s">
        <v>181</v>
      </c>
      <c r="CF565" t="s">
        <v>181</v>
      </c>
      <c r="CG565" t="s">
        <v>2071</v>
      </c>
      <c r="CH565" s="27">
        <v>38357</v>
      </c>
      <c r="CI565">
        <v>700000</v>
      </c>
      <c r="CJ565" t="s">
        <v>210</v>
      </c>
      <c r="CK565" t="s">
        <v>151</v>
      </c>
      <c r="CL565" t="s">
        <v>151</v>
      </c>
      <c r="CM565" t="s">
        <v>2072</v>
      </c>
      <c r="CN565" s="27">
        <v>38056</v>
      </c>
      <c r="CO565">
        <v>647500</v>
      </c>
      <c r="CP565" t="s">
        <v>210</v>
      </c>
      <c r="CQ565" t="s">
        <v>151</v>
      </c>
      <c r="CR565" t="s">
        <v>959</v>
      </c>
      <c r="CS565" t="s">
        <v>2073</v>
      </c>
      <c r="CT565" s="27">
        <v>28460</v>
      </c>
      <c r="CU565">
        <v>72900</v>
      </c>
      <c r="CV565" t="s">
        <v>210</v>
      </c>
      <c r="CW565" t="s">
        <v>151</v>
      </c>
      <c r="CX565" t="s">
        <v>151</v>
      </c>
      <c r="CY565" t="s">
        <v>2074</v>
      </c>
      <c r="CZ565" t="s">
        <v>2075</v>
      </c>
      <c r="DA565" t="s">
        <v>154</v>
      </c>
      <c r="DB565" t="s">
        <v>242</v>
      </c>
      <c r="DE565">
        <v>1</v>
      </c>
      <c r="DF565">
        <v>1978</v>
      </c>
      <c r="DG565" t="s">
        <v>2076</v>
      </c>
      <c r="DH565">
        <v>2</v>
      </c>
      <c r="DI565" s="128" t="s">
        <v>696</v>
      </c>
      <c r="DJ56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65" s="130">
        <f>Table13[[#This Row],[JUST]]*Table13[[#This Row],[Storm Millage]]/1000</f>
        <v>4019.1121910704092</v>
      </c>
      <c r="DL56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65" s="136">
        <f>Table13[[#This Row],[JUST]]*Table13[[#This Row],[Recreational Millage]]/1000</f>
        <v>4311.7247019856914</v>
      </c>
      <c r="DN565" s="137">
        <f>Table13[[#This Row],[Recreational Assessment]]+Table13[[#This Row],[Storm Assessment]]</f>
        <v>8330.836893056101</v>
      </c>
      <c r="DO565" s="145" t="e">
        <f>Methodology!#REF!</f>
        <v>#REF!</v>
      </c>
      <c r="DP565" s="146" t="e">
        <f>(Table13[[#This Row],[JUST]]*Table13[[#This Row],[Ad Valorem Recreational Millage]])/1000</f>
        <v>#REF!</v>
      </c>
    </row>
    <row r="566" spans="1:120" x14ac:dyDescent="0.3">
      <c r="A566">
        <v>55</v>
      </c>
      <c r="B566">
        <v>1</v>
      </c>
      <c r="C566" s="165" t="s">
        <v>2077</v>
      </c>
      <c r="D566" t="s">
        <v>904</v>
      </c>
      <c r="E566" t="s">
        <v>1277</v>
      </c>
      <c r="F566">
        <v>10004361</v>
      </c>
      <c r="G566" s="32" t="s">
        <v>196</v>
      </c>
      <c r="H566" t="s">
        <v>299</v>
      </c>
      <c r="I566" t="s">
        <v>778</v>
      </c>
      <c r="J566">
        <v>0</v>
      </c>
      <c r="K566">
        <v>0</v>
      </c>
      <c r="L566">
        <v>0</v>
      </c>
      <c r="M566">
        <v>0.17154</v>
      </c>
      <c r="N566" t="s">
        <v>135</v>
      </c>
      <c r="O566" t="s">
        <v>136</v>
      </c>
      <c r="S566" t="s">
        <v>140</v>
      </c>
      <c r="V566" t="s">
        <v>229</v>
      </c>
      <c r="W566" t="s">
        <v>2078</v>
      </c>
      <c r="X566" t="s">
        <v>2079</v>
      </c>
      <c r="Y566" t="s">
        <v>1743</v>
      </c>
      <c r="AA566" t="s">
        <v>145</v>
      </c>
      <c r="AB566" t="s">
        <v>146</v>
      </c>
      <c r="AC566" s="119">
        <v>525683</v>
      </c>
      <c r="AD566">
        <v>525683</v>
      </c>
      <c r="AE566">
        <v>525683</v>
      </c>
      <c r="AF566">
        <v>0</v>
      </c>
      <c r="AG566">
        <v>525683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 s="32">
        <v>0</v>
      </c>
      <c r="AO566">
        <v>0</v>
      </c>
      <c r="AP566">
        <v>0</v>
      </c>
      <c r="AQ566">
        <v>0</v>
      </c>
      <c r="AR566">
        <v>0</v>
      </c>
      <c r="AS566">
        <v>1</v>
      </c>
      <c r="AT566">
        <v>1978</v>
      </c>
      <c r="AV566">
        <v>1043</v>
      </c>
      <c r="AW566">
        <v>1043</v>
      </c>
      <c r="AX566">
        <v>2</v>
      </c>
      <c r="AY566">
        <v>2</v>
      </c>
      <c r="AZ566">
        <v>2</v>
      </c>
      <c r="BC566" t="s">
        <v>233</v>
      </c>
      <c r="BS566" t="s">
        <v>2080</v>
      </c>
      <c r="BT566" t="s">
        <v>2081</v>
      </c>
      <c r="BV566" t="s">
        <v>2082</v>
      </c>
      <c r="BX566" t="s">
        <v>176</v>
      </c>
      <c r="BY566" t="s">
        <v>149</v>
      </c>
      <c r="BZ566" t="s">
        <v>177</v>
      </c>
      <c r="CB566" s="27">
        <v>38533</v>
      </c>
      <c r="CC566">
        <v>810000</v>
      </c>
      <c r="CD566" t="s">
        <v>210</v>
      </c>
      <c r="CE566" t="s">
        <v>151</v>
      </c>
      <c r="CF566" t="s">
        <v>151</v>
      </c>
      <c r="CG566" t="s">
        <v>2083</v>
      </c>
      <c r="CH566" s="27">
        <v>36909</v>
      </c>
      <c r="CI566">
        <v>520000</v>
      </c>
      <c r="CJ566" t="s">
        <v>210</v>
      </c>
      <c r="CK566" t="s">
        <v>151</v>
      </c>
      <c r="CL566" t="s">
        <v>151</v>
      </c>
      <c r="CM566" t="s">
        <v>2084</v>
      </c>
      <c r="CN566" s="27">
        <v>33298</v>
      </c>
      <c r="CO566">
        <v>245000</v>
      </c>
      <c r="CP566" t="s">
        <v>210</v>
      </c>
      <c r="CQ566" t="s">
        <v>151</v>
      </c>
      <c r="CR566" t="s">
        <v>151</v>
      </c>
      <c r="CS566" t="s">
        <v>2085</v>
      </c>
      <c r="CT566" s="27">
        <v>31656</v>
      </c>
      <c r="CU566">
        <v>205000</v>
      </c>
      <c r="CV566" t="s">
        <v>210</v>
      </c>
      <c r="CW566" t="s">
        <v>151</v>
      </c>
      <c r="CX566" t="s">
        <v>151</v>
      </c>
      <c r="CY566" t="s">
        <v>2086</v>
      </c>
      <c r="CZ566" t="s">
        <v>2087</v>
      </c>
      <c r="DA566" t="s">
        <v>154</v>
      </c>
      <c r="DB566" t="s">
        <v>242</v>
      </c>
      <c r="DE566">
        <v>1</v>
      </c>
      <c r="DF566">
        <v>1978</v>
      </c>
      <c r="DG566" t="s">
        <v>2088</v>
      </c>
      <c r="DH566">
        <v>2</v>
      </c>
      <c r="DI566" s="128" t="s">
        <v>696</v>
      </c>
      <c r="DJ5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66" s="130">
        <f>Table13[[#This Row],[JUST]]*Table13[[#This Row],[Storm Millage]]/1000</f>
        <v>4019.1121910704092</v>
      </c>
      <c r="DL5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66" s="136">
        <f>Table13[[#This Row],[JUST]]*Table13[[#This Row],[Recreational Millage]]/1000</f>
        <v>4311.7247019856914</v>
      </c>
      <c r="DN566" s="137">
        <f>Table13[[#This Row],[Recreational Assessment]]+Table13[[#This Row],[Storm Assessment]]</f>
        <v>8330.836893056101</v>
      </c>
      <c r="DO566" s="145" t="e">
        <f>Methodology!#REF!</f>
        <v>#REF!</v>
      </c>
      <c r="DP566" s="146" t="e">
        <f>(Table13[[#This Row],[JUST]]*Table13[[#This Row],[Ad Valorem Recreational Millage]])/1000</f>
        <v>#REF!</v>
      </c>
    </row>
    <row r="567" spans="1:120" x14ac:dyDescent="0.3">
      <c r="A567">
        <v>440</v>
      </c>
      <c r="B567">
        <v>1</v>
      </c>
      <c r="C567" s="165" t="s">
        <v>2166</v>
      </c>
      <c r="D567" t="s">
        <v>904</v>
      </c>
      <c r="E567" t="s">
        <v>1392</v>
      </c>
      <c r="F567">
        <v>10004368</v>
      </c>
      <c r="G567" s="32" t="s">
        <v>196</v>
      </c>
      <c r="H567" t="s">
        <v>299</v>
      </c>
      <c r="I567" t="s">
        <v>778</v>
      </c>
      <c r="J567">
        <v>0</v>
      </c>
      <c r="K567">
        <v>0</v>
      </c>
      <c r="L567">
        <v>0</v>
      </c>
      <c r="M567">
        <v>0.17154</v>
      </c>
      <c r="N567" t="s">
        <v>135</v>
      </c>
      <c r="O567" t="s">
        <v>136</v>
      </c>
      <c r="S567" t="s">
        <v>140</v>
      </c>
      <c r="V567" t="s">
        <v>229</v>
      </c>
      <c r="W567" t="s">
        <v>2167</v>
      </c>
      <c r="X567" t="s">
        <v>2168</v>
      </c>
      <c r="Y567" t="s">
        <v>1743</v>
      </c>
      <c r="AA567" t="s">
        <v>145</v>
      </c>
      <c r="AB567" t="s">
        <v>146</v>
      </c>
      <c r="AC567" s="119">
        <v>525683</v>
      </c>
      <c r="AD567">
        <v>525683</v>
      </c>
      <c r="AE567">
        <v>525683</v>
      </c>
      <c r="AF567">
        <v>0</v>
      </c>
      <c r="AG567">
        <v>525683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 s="32">
        <v>0</v>
      </c>
      <c r="AO567">
        <v>0</v>
      </c>
      <c r="AP567">
        <v>0</v>
      </c>
      <c r="AQ567">
        <v>0</v>
      </c>
      <c r="AR567">
        <v>0</v>
      </c>
      <c r="AS567">
        <v>1</v>
      </c>
      <c r="AT567">
        <v>1978</v>
      </c>
      <c r="AV567">
        <v>1043</v>
      </c>
      <c r="AW567">
        <v>1043</v>
      </c>
      <c r="AX567">
        <v>2</v>
      </c>
      <c r="AY567">
        <v>2</v>
      </c>
      <c r="AZ567">
        <v>2</v>
      </c>
      <c r="BC567" t="s">
        <v>233</v>
      </c>
      <c r="BS567" t="s">
        <v>2169</v>
      </c>
      <c r="BV567" t="s">
        <v>2170</v>
      </c>
      <c r="BX567" t="s">
        <v>2171</v>
      </c>
      <c r="BY567" t="s">
        <v>2172</v>
      </c>
      <c r="BZ567" t="s">
        <v>2173</v>
      </c>
      <c r="CB567" s="27">
        <v>42867</v>
      </c>
      <c r="CC567">
        <v>595000</v>
      </c>
      <c r="CD567" t="s">
        <v>210</v>
      </c>
      <c r="CE567" t="s">
        <v>181</v>
      </c>
      <c r="CF567" t="s">
        <v>181</v>
      </c>
      <c r="CG567" t="s">
        <v>2174</v>
      </c>
      <c r="CH567" s="27">
        <v>28460</v>
      </c>
      <c r="CI567">
        <v>75900</v>
      </c>
      <c r="CJ567" t="s">
        <v>210</v>
      </c>
      <c r="CK567" t="s">
        <v>151</v>
      </c>
      <c r="CL567" t="s">
        <v>151</v>
      </c>
      <c r="CM567" t="s">
        <v>2175</v>
      </c>
      <c r="CZ567" t="s">
        <v>2176</v>
      </c>
      <c r="DA567" t="s">
        <v>154</v>
      </c>
      <c r="DB567" t="s">
        <v>242</v>
      </c>
      <c r="DE567">
        <v>1</v>
      </c>
      <c r="DF567">
        <v>1978</v>
      </c>
      <c r="DG567" t="s">
        <v>2177</v>
      </c>
      <c r="DH567">
        <v>2</v>
      </c>
      <c r="DI567" s="128" t="s">
        <v>696</v>
      </c>
      <c r="DJ5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67" s="130">
        <f>Table13[[#This Row],[JUST]]*Table13[[#This Row],[Storm Millage]]/1000</f>
        <v>4019.1121910704092</v>
      </c>
      <c r="DL5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67" s="136">
        <f>Table13[[#This Row],[JUST]]*Table13[[#This Row],[Recreational Millage]]/1000</f>
        <v>4311.7247019856914</v>
      </c>
      <c r="DN567" s="137">
        <f>Table13[[#This Row],[Recreational Assessment]]+Table13[[#This Row],[Storm Assessment]]</f>
        <v>8330.836893056101</v>
      </c>
      <c r="DO567" s="145" t="e">
        <f>Methodology!#REF!</f>
        <v>#REF!</v>
      </c>
      <c r="DP567" s="146" t="e">
        <f>(Table13[[#This Row],[JUST]]*Table13[[#This Row],[Ad Valorem Recreational Millage]])/1000</f>
        <v>#REF!</v>
      </c>
    </row>
    <row r="568" spans="1:120" x14ac:dyDescent="0.3">
      <c r="A568">
        <v>103</v>
      </c>
      <c r="B568">
        <v>1</v>
      </c>
      <c r="C568" s="165" t="s">
        <v>2178</v>
      </c>
      <c r="D568" t="s">
        <v>904</v>
      </c>
      <c r="E568" t="s">
        <v>1453</v>
      </c>
      <c r="F568">
        <v>10004369</v>
      </c>
      <c r="G568" s="32" t="s">
        <v>196</v>
      </c>
      <c r="H568" t="s">
        <v>299</v>
      </c>
      <c r="I568" t="s">
        <v>778</v>
      </c>
      <c r="J568">
        <v>0</v>
      </c>
      <c r="K568">
        <v>0</v>
      </c>
      <c r="L568">
        <v>0</v>
      </c>
      <c r="M568">
        <v>0.17154</v>
      </c>
      <c r="N568" t="s">
        <v>135</v>
      </c>
      <c r="O568" t="s">
        <v>136</v>
      </c>
      <c r="S568" t="s">
        <v>140</v>
      </c>
      <c r="V568" t="s">
        <v>229</v>
      </c>
      <c r="W568" t="s">
        <v>2179</v>
      </c>
      <c r="X568" t="s">
        <v>2180</v>
      </c>
      <c r="Y568" t="s">
        <v>1743</v>
      </c>
      <c r="AA568" t="s">
        <v>145</v>
      </c>
      <c r="AB568" t="s">
        <v>146</v>
      </c>
      <c r="AC568" s="119">
        <v>525683</v>
      </c>
      <c r="AD568">
        <v>525683</v>
      </c>
      <c r="AE568">
        <v>525683</v>
      </c>
      <c r="AF568">
        <v>0</v>
      </c>
      <c r="AG568">
        <v>525683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 s="32">
        <v>0</v>
      </c>
      <c r="AO568">
        <v>0</v>
      </c>
      <c r="AP568">
        <v>0</v>
      </c>
      <c r="AQ568">
        <v>0</v>
      </c>
      <c r="AR568">
        <v>0</v>
      </c>
      <c r="AS568">
        <v>1</v>
      </c>
      <c r="AT568">
        <v>1978</v>
      </c>
      <c r="AV568">
        <v>1043</v>
      </c>
      <c r="AW568">
        <v>1043</v>
      </c>
      <c r="AX568">
        <v>2</v>
      </c>
      <c r="AY568">
        <v>2</v>
      </c>
      <c r="AZ568">
        <v>2</v>
      </c>
      <c r="BC568" t="s">
        <v>233</v>
      </c>
      <c r="BS568" t="s">
        <v>2181</v>
      </c>
      <c r="BV568" t="s">
        <v>2182</v>
      </c>
      <c r="BX568" t="s">
        <v>625</v>
      </c>
      <c r="BY568" t="s">
        <v>331</v>
      </c>
      <c r="BZ568" t="s">
        <v>2183</v>
      </c>
      <c r="CB568" s="27">
        <v>42950</v>
      </c>
      <c r="CC568">
        <v>557000</v>
      </c>
      <c r="CD568" t="s">
        <v>210</v>
      </c>
      <c r="CE568" t="s">
        <v>181</v>
      </c>
      <c r="CF568" t="s">
        <v>181</v>
      </c>
      <c r="CG568" t="s">
        <v>2184</v>
      </c>
      <c r="CH568" s="27">
        <v>30348</v>
      </c>
      <c r="CI568">
        <v>185000</v>
      </c>
      <c r="CJ568" t="s">
        <v>210</v>
      </c>
      <c r="CK568" t="s">
        <v>151</v>
      </c>
      <c r="CL568" t="s">
        <v>151</v>
      </c>
      <c r="CM568" t="s">
        <v>2185</v>
      </c>
      <c r="CN568" s="27">
        <v>28460</v>
      </c>
      <c r="CO568">
        <v>75900</v>
      </c>
      <c r="CP568" t="s">
        <v>210</v>
      </c>
      <c r="CQ568" t="s">
        <v>151</v>
      </c>
      <c r="CR568" t="s">
        <v>151</v>
      </c>
      <c r="CS568" t="s">
        <v>2186</v>
      </c>
      <c r="CZ568" t="s">
        <v>2187</v>
      </c>
      <c r="DA568" t="s">
        <v>154</v>
      </c>
      <c r="DB568" t="s">
        <v>242</v>
      </c>
      <c r="DE568">
        <v>1</v>
      </c>
      <c r="DF568">
        <v>1978</v>
      </c>
      <c r="DG568" t="s">
        <v>2188</v>
      </c>
      <c r="DH568">
        <v>2</v>
      </c>
      <c r="DI568" s="128" t="s">
        <v>696</v>
      </c>
      <c r="DJ5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68" s="130">
        <f>Table13[[#This Row],[JUST]]*Table13[[#This Row],[Storm Millage]]/1000</f>
        <v>4019.1121910704092</v>
      </c>
      <c r="DL5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68" s="136">
        <f>Table13[[#This Row],[JUST]]*Table13[[#This Row],[Recreational Millage]]/1000</f>
        <v>4311.7247019856914</v>
      </c>
      <c r="DN568" s="137">
        <f>Table13[[#This Row],[Recreational Assessment]]+Table13[[#This Row],[Storm Assessment]]</f>
        <v>8330.836893056101</v>
      </c>
      <c r="DO568" s="145" t="e">
        <f>Methodology!#REF!</f>
        <v>#REF!</v>
      </c>
      <c r="DP568" s="146" t="e">
        <f>(Table13[[#This Row],[JUST]]*Table13[[#This Row],[Ad Valorem Recreational Millage]])/1000</f>
        <v>#REF!</v>
      </c>
    </row>
    <row r="569" spans="1:120" x14ac:dyDescent="0.3">
      <c r="A569">
        <v>230</v>
      </c>
      <c r="B569">
        <v>1</v>
      </c>
      <c r="C569" s="165" t="s">
        <v>2364</v>
      </c>
      <c r="D569" t="s">
        <v>928</v>
      </c>
      <c r="E569" t="s">
        <v>1262</v>
      </c>
      <c r="F569">
        <v>10004447</v>
      </c>
      <c r="G569" s="32" t="s">
        <v>196</v>
      </c>
      <c r="H569" t="s">
        <v>299</v>
      </c>
      <c r="I569" t="s">
        <v>226</v>
      </c>
      <c r="J569">
        <v>1</v>
      </c>
      <c r="K569">
        <v>0</v>
      </c>
      <c r="L569">
        <v>0</v>
      </c>
      <c r="M569">
        <v>0.17787</v>
      </c>
      <c r="N569" t="s">
        <v>135</v>
      </c>
      <c r="O569" t="s">
        <v>136</v>
      </c>
      <c r="S569" t="s">
        <v>140</v>
      </c>
      <c r="V569" t="s">
        <v>229</v>
      </c>
      <c r="W569" t="s">
        <v>2365</v>
      </c>
      <c r="X569" t="s">
        <v>2366</v>
      </c>
      <c r="Y569" t="s">
        <v>1743</v>
      </c>
      <c r="AA569" t="s">
        <v>145</v>
      </c>
      <c r="AB569" t="s">
        <v>146</v>
      </c>
      <c r="AC569" s="119">
        <v>525683</v>
      </c>
      <c r="AD569">
        <v>525683</v>
      </c>
      <c r="AE569">
        <v>525683</v>
      </c>
      <c r="AF569">
        <v>0</v>
      </c>
      <c r="AG569">
        <v>525683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 s="32">
        <v>0</v>
      </c>
      <c r="AO569">
        <v>0</v>
      </c>
      <c r="AP569">
        <v>0</v>
      </c>
      <c r="AQ569">
        <v>0</v>
      </c>
      <c r="AR569">
        <v>0</v>
      </c>
      <c r="AS569">
        <v>1</v>
      </c>
      <c r="AT569">
        <v>1978</v>
      </c>
      <c r="AV569">
        <v>1043</v>
      </c>
      <c r="AW569">
        <v>1043</v>
      </c>
      <c r="AX569">
        <v>2</v>
      </c>
      <c r="AY569">
        <v>2</v>
      </c>
      <c r="AZ569">
        <v>2</v>
      </c>
      <c r="BC569" t="s">
        <v>233</v>
      </c>
      <c r="BS569" t="s">
        <v>2367</v>
      </c>
      <c r="BV569" t="s">
        <v>2368</v>
      </c>
      <c r="BX569" t="s">
        <v>1619</v>
      </c>
      <c r="BY569" t="s">
        <v>149</v>
      </c>
      <c r="BZ569" t="s">
        <v>2369</v>
      </c>
      <c r="CB569" s="27">
        <v>44001</v>
      </c>
      <c r="CC569">
        <v>674500</v>
      </c>
      <c r="CD569" t="s">
        <v>210</v>
      </c>
      <c r="CE569" t="s">
        <v>181</v>
      </c>
      <c r="CF569" t="s">
        <v>181</v>
      </c>
      <c r="CG569" t="s">
        <v>2370</v>
      </c>
      <c r="CH569" s="27">
        <v>43326</v>
      </c>
      <c r="CI569">
        <v>600000</v>
      </c>
      <c r="CJ569" t="s">
        <v>210</v>
      </c>
      <c r="CK569" t="s">
        <v>181</v>
      </c>
      <c r="CL569" t="s">
        <v>181</v>
      </c>
      <c r="CM569" t="s">
        <v>2371</v>
      </c>
      <c r="CN569" s="27">
        <v>38405</v>
      </c>
      <c r="CO569">
        <v>740000</v>
      </c>
      <c r="CP569" t="s">
        <v>210</v>
      </c>
      <c r="CQ569" t="s">
        <v>151</v>
      </c>
      <c r="CR569" t="s">
        <v>151</v>
      </c>
      <c r="CS569" t="s">
        <v>2372</v>
      </c>
      <c r="CT569" s="27">
        <v>37810</v>
      </c>
      <c r="CU569">
        <v>598500</v>
      </c>
      <c r="CV569" t="s">
        <v>210</v>
      </c>
      <c r="CW569" t="s">
        <v>151</v>
      </c>
      <c r="CX569" t="s">
        <v>151</v>
      </c>
      <c r="CY569" t="s">
        <v>2373</v>
      </c>
      <c r="CZ569" t="s">
        <v>2374</v>
      </c>
      <c r="DA569" t="s">
        <v>154</v>
      </c>
      <c r="DB569" t="s">
        <v>242</v>
      </c>
      <c r="DE569">
        <v>1</v>
      </c>
      <c r="DF569">
        <v>1979</v>
      </c>
      <c r="DG569" t="s">
        <v>2375</v>
      </c>
      <c r="DH569">
        <v>2</v>
      </c>
      <c r="DI569" s="128" t="s">
        <v>696</v>
      </c>
      <c r="DJ5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69" s="130">
        <f>Table13[[#This Row],[JUST]]*Table13[[#This Row],[Storm Millage]]/1000</f>
        <v>4019.1121910704092</v>
      </c>
      <c r="DL5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69" s="136">
        <f>Table13[[#This Row],[JUST]]*Table13[[#This Row],[Recreational Millage]]/1000</f>
        <v>4311.7247019856914</v>
      </c>
      <c r="DN569" s="137">
        <f>Table13[[#This Row],[Recreational Assessment]]+Table13[[#This Row],[Storm Assessment]]</f>
        <v>8330.836893056101</v>
      </c>
      <c r="DO569" s="145" t="e">
        <f>Methodology!#REF!</f>
        <v>#REF!</v>
      </c>
      <c r="DP569" s="146" t="e">
        <f>(Table13[[#This Row],[JUST]]*Table13[[#This Row],[Ad Valorem Recreational Millage]])/1000</f>
        <v>#REF!</v>
      </c>
    </row>
    <row r="570" spans="1:120" x14ac:dyDescent="0.3">
      <c r="A570">
        <v>118</v>
      </c>
      <c r="B570">
        <v>1</v>
      </c>
      <c r="C570" s="165" t="s">
        <v>2376</v>
      </c>
      <c r="D570" t="s">
        <v>928</v>
      </c>
      <c r="E570" t="s">
        <v>1277</v>
      </c>
      <c r="F570">
        <v>10004448</v>
      </c>
      <c r="G570" s="32" t="s">
        <v>196</v>
      </c>
      <c r="H570" t="s">
        <v>299</v>
      </c>
      <c r="I570" t="s">
        <v>226</v>
      </c>
      <c r="J570">
        <v>1</v>
      </c>
      <c r="K570">
        <v>0</v>
      </c>
      <c r="L570">
        <v>0</v>
      </c>
      <c r="M570">
        <v>0.17787</v>
      </c>
      <c r="N570" t="s">
        <v>135</v>
      </c>
      <c r="O570" t="s">
        <v>136</v>
      </c>
      <c r="S570" t="s">
        <v>140</v>
      </c>
      <c r="V570" t="s">
        <v>229</v>
      </c>
      <c r="W570" t="s">
        <v>2377</v>
      </c>
      <c r="X570" t="s">
        <v>2378</v>
      </c>
      <c r="Y570" t="s">
        <v>1743</v>
      </c>
      <c r="AA570" t="s">
        <v>145</v>
      </c>
      <c r="AB570" t="s">
        <v>146</v>
      </c>
      <c r="AC570" s="119">
        <v>525683</v>
      </c>
      <c r="AD570">
        <v>525683</v>
      </c>
      <c r="AE570">
        <v>525683</v>
      </c>
      <c r="AF570">
        <v>0</v>
      </c>
      <c r="AG570">
        <v>525683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 s="32">
        <v>0</v>
      </c>
      <c r="AO570">
        <v>0</v>
      </c>
      <c r="AP570">
        <v>0</v>
      </c>
      <c r="AQ570">
        <v>0</v>
      </c>
      <c r="AR570">
        <v>0</v>
      </c>
      <c r="AS570">
        <v>1</v>
      </c>
      <c r="AT570">
        <v>1978</v>
      </c>
      <c r="AV570">
        <v>1043</v>
      </c>
      <c r="AW570">
        <v>1043</v>
      </c>
      <c r="AX570">
        <v>2</v>
      </c>
      <c r="AY570">
        <v>2</v>
      </c>
      <c r="AZ570">
        <v>2</v>
      </c>
      <c r="BC570" t="s">
        <v>233</v>
      </c>
      <c r="BS570" t="s">
        <v>2379</v>
      </c>
      <c r="BV570" t="s">
        <v>2380</v>
      </c>
      <c r="BX570" t="s">
        <v>2381</v>
      </c>
      <c r="BY570" t="s">
        <v>444</v>
      </c>
      <c r="BZ570" t="s">
        <v>2382</v>
      </c>
      <c r="CB570" s="27">
        <v>42062</v>
      </c>
      <c r="CC570">
        <v>361040</v>
      </c>
      <c r="CD570" t="s">
        <v>210</v>
      </c>
      <c r="CE570" t="s">
        <v>320</v>
      </c>
      <c r="CF570" t="s">
        <v>320</v>
      </c>
      <c r="CG570" t="s">
        <v>2383</v>
      </c>
      <c r="CH570" s="27">
        <v>38735</v>
      </c>
      <c r="CI570">
        <v>62000</v>
      </c>
      <c r="CJ570" t="s">
        <v>210</v>
      </c>
      <c r="CK570" t="s">
        <v>383</v>
      </c>
      <c r="CL570" t="s">
        <v>383</v>
      </c>
      <c r="CM570" t="s">
        <v>2384</v>
      </c>
      <c r="CN570" s="27">
        <v>34851</v>
      </c>
      <c r="CO570">
        <v>380000</v>
      </c>
      <c r="CP570" t="s">
        <v>210</v>
      </c>
      <c r="CQ570" t="s">
        <v>151</v>
      </c>
      <c r="CR570" t="s">
        <v>151</v>
      </c>
      <c r="CS570" t="s">
        <v>2385</v>
      </c>
      <c r="CT570" s="27">
        <v>33420</v>
      </c>
      <c r="CU570">
        <v>240000</v>
      </c>
      <c r="CV570" t="s">
        <v>210</v>
      </c>
      <c r="CW570" t="s">
        <v>151</v>
      </c>
      <c r="CX570" t="s">
        <v>151</v>
      </c>
      <c r="CY570" t="s">
        <v>2386</v>
      </c>
      <c r="CZ570" t="s">
        <v>2387</v>
      </c>
      <c r="DA570" t="s">
        <v>154</v>
      </c>
      <c r="DB570" t="s">
        <v>242</v>
      </c>
      <c r="DE570">
        <v>1</v>
      </c>
      <c r="DF570">
        <v>1979</v>
      </c>
      <c r="DG570" t="s">
        <v>2388</v>
      </c>
      <c r="DH570">
        <v>2</v>
      </c>
      <c r="DI570" s="128" t="s">
        <v>696</v>
      </c>
      <c r="DJ5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70" s="130">
        <f>Table13[[#This Row],[JUST]]*Table13[[#This Row],[Storm Millage]]/1000</f>
        <v>4019.1121910704092</v>
      </c>
      <c r="DL5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70" s="136">
        <f>Table13[[#This Row],[JUST]]*Table13[[#This Row],[Recreational Millage]]/1000</f>
        <v>4311.7247019856914</v>
      </c>
      <c r="DN570" s="137">
        <f>Table13[[#This Row],[Recreational Assessment]]+Table13[[#This Row],[Storm Assessment]]</f>
        <v>8330.836893056101</v>
      </c>
      <c r="DO570" s="145" t="e">
        <f>Methodology!#REF!</f>
        <v>#REF!</v>
      </c>
      <c r="DP570" s="146" t="e">
        <f>(Table13[[#This Row],[JUST]]*Table13[[#This Row],[Ad Valorem Recreational Millage]])/1000</f>
        <v>#REF!</v>
      </c>
    </row>
    <row r="571" spans="1:120" x14ac:dyDescent="0.3">
      <c r="A571">
        <v>180</v>
      </c>
      <c r="B571">
        <v>1</v>
      </c>
      <c r="C571" s="165" t="s">
        <v>2463</v>
      </c>
      <c r="D571" t="s">
        <v>928</v>
      </c>
      <c r="E571" t="s">
        <v>1392</v>
      </c>
      <c r="F571">
        <v>10004455</v>
      </c>
      <c r="G571" s="32" t="s">
        <v>196</v>
      </c>
      <c r="H571" t="s">
        <v>299</v>
      </c>
      <c r="I571" t="s">
        <v>226</v>
      </c>
      <c r="J571">
        <v>1</v>
      </c>
      <c r="K571">
        <v>0</v>
      </c>
      <c r="L571">
        <v>0</v>
      </c>
      <c r="M571">
        <v>0.17787</v>
      </c>
      <c r="N571" t="s">
        <v>135</v>
      </c>
      <c r="O571" t="s">
        <v>136</v>
      </c>
      <c r="S571" t="s">
        <v>140</v>
      </c>
      <c r="V571" t="s">
        <v>229</v>
      </c>
      <c r="W571" t="s">
        <v>2464</v>
      </c>
      <c r="X571" t="s">
        <v>2465</v>
      </c>
      <c r="Y571" t="s">
        <v>1743</v>
      </c>
      <c r="AA571" t="s">
        <v>145</v>
      </c>
      <c r="AB571" t="s">
        <v>146</v>
      </c>
      <c r="AC571" s="119">
        <v>525683</v>
      </c>
      <c r="AD571">
        <v>525683</v>
      </c>
      <c r="AE571">
        <v>525683</v>
      </c>
      <c r="AF571">
        <v>0</v>
      </c>
      <c r="AG571">
        <v>525683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 s="32">
        <v>0</v>
      </c>
      <c r="AO571">
        <v>0</v>
      </c>
      <c r="AP571">
        <v>0</v>
      </c>
      <c r="AQ571">
        <v>0</v>
      </c>
      <c r="AR571">
        <v>0</v>
      </c>
      <c r="AS571">
        <v>1</v>
      </c>
      <c r="AT571">
        <v>1978</v>
      </c>
      <c r="AV571">
        <v>1043</v>
      </c>
      <c r="AW571">
        <v>1043</v>
      </c>
      <c r="AX571">
        <v>2</v>
      </c>
      <c r="AY571">
        <v>2</v>
      </c>
      <c r="AZ571">
        <v>2</v>
      </c>
      <c r="BC571" t="s">
        <v>233</v>
      </c>
      <c r="BS571" t="s">
        <v>2466</v>
      </c>
      <c r="BV571" t="s">
        <v>2467</v>
      </c>
      <c r="BX571" t="s">
        <v>2468</v>
      </c>
      <c r="BY571" t="s">
        <v>331</v>
      </c>
      <c r="BZ571" t="s">
        <v>2469</v>
      </c>
      <c r="CB571" s="27">
        <v>38565</v>
      </c>
      <c r="CC571">
        <v>777500</v>
      </c>
      <c r="CD571" t="s">
        <v>210</v>
      </c>
      <c r="CE571" t="s">
        <v>151</v>
      </c>
      <c r="CF571" t="s">
        <v>151</v>
      </c>
      <c r="CG571" t="s">
        <v>2470</v>
      </c>
      <c r="CH571" s="27">
        <v>36188</v>
      </c>
      <c r="CI571">
        <v>403000</v>
      </c>
      <c r="CJ571" t="s">
        <v>210</v>
      </c>
      <c r="CK571" t="s">
        <v>151</v>
      </c>
      <c r="CL571" t="s">
        <v>151</v>
      </c>
      <c r="CM571" t="s">
        <v>2471</v>
      </c>
      <c r="CN571" s="27">
        <v>28611</v>
      </c>
      <c r="CO571">
        <v>79900</v>
      </c>
      <c r="CP571" t="s">
        <v>210</v>
      </c>
      <c r="CQ571" t="s">
        <v>151</v>
      </c>
      <c r="CR571" t="s">
        <v>151</v>
      </c>
      <c r="CS571" t="s">
        <v>2472</v>
      </c>
      <c r="CZ571" t="s">
        <v>2473</v>
      </c>
      <c r="DA571" t="s">
        <v>154</v>
      </c>
      <c r="DB571" t="s">
        <v>242</v>
      </c>
      <c r="DE571">
        <v>1</v>
      </c>
      <c r="DF571">
        <v>1979</v>
      </c>
      <c r="DG571" t="s">
        <v>2474</v>
      </c>
      <c r="DH571">
        <v>2</v>
      </c>
      <c r="DI571" s="128" t="s">
        <v>696</v>
      </c>
      <c r="DJ5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71" s="130">
        <f>Table13[[#This Row],[JUST]]*Table13[[#This Row],[Storm Millage]]/1000</f>
        <v>4019.1121910704092</v>
      </c>
      <c r="DL5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71" s="136">
        <f>Table13[[#This Row],[JUST]]*Table13[[#This Row],[Recreational Millage]]/1000</f>
        <v>4311.7247019856914</v>
      </c>
      <c r="DN571" s="137">
        <f>Table13[[#This Row],[Recreational Assessment]]+Table13[[#This Row],[Storm Assessment]]</f>
        <v>8330.836893056101</v>
      </c>
      <c r="DO571" s="145" t="e">
        <f>Methodology!#REF!</f>
        <v>#REF!</v>
      </c>
      <c r="DP571" s="146" t="e">
        <f>(Table13[[#This Row],[JUST]]*Table13[[#This Row],[Ad Valorem Recreational Millage]])/1000</f>
        <v>#REF!</v>
      </c>
    </row>
    <row r="572" spans="1:120" x14ac:dyDescent="0.3">
      <c r="A572">
        <v>68</v>
      </c>
      <c r="B572">
        <v>1</v>
      </c>
      <c r="C572" s="165" t="s">
        <v>2475</v>
      </c>
      <c r="D572" t="s">
        <v>928</v>
      </c>
      <c r="E572" t="s">
        <v>1453</v>
      </c>
      <c r="F572">
        <v>10004456</v>
      </c>
      <c r="G572" s="32" t="s">
        <v>196</v>
      </c>
      <c r="H572" t="s">
        <v>299</v>
      </c>
      <c r="I572" t="s">
        <v>226</v>
      </c>
      <c r="J572">
        <v>1</v>
      </c>
      <c r="K572">
        <v>0</v>
      </c>
      <c r="L572">
        <v>0</v>
      </c>
      <c r="M572">
        <v>0.17787</v>
      </c>
      <c r="N572" t="s">
        <v>135</v>
      </c>
      <c r="O572" t="s">
        <v>136</v>
      </c>
      <c r="S572" t="s">
        <v>140</v>
      </c>
      <c r="V572" t="s">
        <v>229</v>
      </c>
      <c r="W572" t="s">
        <v>2476</v>
      </c>
      <c r="X572" t="s">
        <v>2477</v>
      </c>
      <c r="Y572" t="s">
        <v>1743</v>
      </c>
      <c r="AA572" t="s">
        <v>145</v>
      </c>
      <c r="AB572" t="s">
        <v>146</v>
      </c>
      <c r="AC572" s="119">
        <v>525683</v>
      </c>
      <c r="AD572">
        <v>525683</v>
      </c>
      <c r="AE572">
        <v>525683</v>
      </c>
      <c r="AF572">
        <v>0</v>
      </c>
      <c r="AG572">
        <v>525683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 s="32">
        <v>0</v>
      </c>
      <c r="AO572">
        <v>0</v>
      </c>
      <c r="AP572">
        <v>0</v>
      </c>
      <c r="AQ572">
        <v>0</v>
      </c>
      <c r="AR572">
        <v>0</v>
      </c>
      <c r="AS572">
        <v>1</v>
      </c>
      <c r="AT572">
        <v>1978</v>
      </c>
      <c r="AV572">
        <v>1043</v>
      </c>
      <c r="AW572">
        <v>1043</v>
      </c>
      <c r="AX572">
        <v>2</v>
      </c>
      <c r="AY572">
        <v>2</v>
      </c>
      <c r="AZ572">
        <v>2</v>
      </c>
      <c r="BC572" t="s">
        <v>233</v>
      </c>
      <c r="BS572" t="s">
        <v>2478</v>
      </c>
      <c r="BT572" t="s">
        <v>2479</v>
      </c>
      <c r="BV572" t="s">
        <v>2480</v>
      </c>
      <c r="BX572" t="s">
        <v>2481</v>
      </c>
      <c r="BY572" t="s">
        <v>2482</v>
      </c>
      <c r="BZ572" t="s">
        <v>2483</v>
      </c>
      <c r="CB572" s="27">
        <v>41718</v>
      </c>
      <c r="CC572">
        <v>275000</v>
      </c>
      <c r="CD572" t="s">
        <v>210</v>
      </c>
      <c r="CE572" t="s">
        <v>178</v>
      </c>
      <c r="CF572" t="s">
        <v>178</v>
      </c>
      <c r="CG572" t="s">
        <v>2484</v>
      </c>
      <c r="CH572" s="27">
        <v>36859</v>
      </c>
      <c r="CI572">
        <v>485000</v>
      </c>
      <c r="CJ572" t="s">
        <v>210</v>
      </c>
      <c r="CK572" t="s">
        <v>151</v>
      </c>
      <c r="CL572" t="s">
        <v>151</v>
      </c>
      <c r="CM572" t="s">
        <v>2485</v>
      </c>
      <c r="CN572" s="27">
        <v>34060</v>
      </c>
      <c r="CO572">
        <v>300000</v>
      </c>
      <c r="CP572" t="s">
        <v>210</v>
      </c>
      <c r="CQ572" t="s">
        <v>151</v>
      </c>
      <c r="CR572" t="s">
        <v>151</v>
      </c>
      <c r="CS572" t="s">
        <v>2486</v>
      </c>
      <c r="CZ572" t="s">
        <v>2487</v>
      </c>
      <c r="DA572" t="s">
        <v>154</v>
      </c>
      <c r="DB572" t="s">
        <v>242</v>
      </c>
      <c r="DE572">
        <v>1</v>
      </c>
      <c r="DF572">
        <v>1979</v>
      </c>
      <c r="DG572" t="s">
        <v>2488</v>
      </c>
      <c r="DH572">
        <v>2</v>
      </c>
      <c r="DI572" s="128" t="s">
        <v>696</v>
      </c>
      <c r="DJ5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72" s="130">
        <f>Table13[[#This Row],[JUST]]*Table13[[#This Row],[Storm Millage]]/1000</f>
        <v>4019.1121910704092</v>
      </c>
      <c r="DL5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72" s="136">
        <f>Table13[[#This Row],[JUST]]*Table13[[#This Row],[Recreational Millage]]/1000</f>
        <v>4311.7247019856914</v>
      </c>
      <c r="DN572" s="137">
        <f>Table13[[#This Row],[Recreational Assessment]]+Table13[[#This Row],[Storm Assessment]]</f>
        <v>8330.836893056101</v>
      </c>
      <c r="DO572" s="145" t="e">
        <f>Methodology!#REF!</f>
        <v>#REF!</v>
      </c>
      <c r="DP572" s="146" t="e">
        <f>(Table13[[#This Row],[JUST]]*Table13[[#This Row],[Ad Valorem Recreational Millage]])/1000</f>
        <v>#REF!</v>
      </c>
    </row>
    <row r="573" spans="1:120" x14ac:dyDescent="0.3">
      <c r="A573">
        <v>543</v>
      </c>
      <c r="B573">
        <v>1</v>
      </c>
      <c r="C573" s="165" t="s">
        <v>2672</v>
      </c>
      <c r="D573" t="s">
        <v>981</v>
      </c>
      <c r="E573" t="s">
        <v>1262</v>
      </c>
      <c r="F573">
        <v>10004473</v>
      </c>
      <c r="G573" s="32" t="s">
        <v>196</v>
      </c>
      <c r="H573" t="s">
        <v>299</v>
      </c>
      <c r="I573" t="s">
        <v>226</v>
      </c>
      <c r="J573">
        <v>1</v>
      </c>
      <c r="K573">
        <v>0</v>
      </c>
      <c r="L573">
        <v>0</v>
      </c>
      <c r="M573">
        <v>0.17787</v>
      </c>
      <c r="N573" t="s">
        <v>135</v>
      </c>
      <c r="O573" t="s">
        <v>136</v>
      </c>
      <c r="S573" t="s">
        <v>140</v>
      </c>
      <c r="V573" t="s">
        <v>229</v>
      </c>
      <c r="W573" t="s">
        <v>2673</v>
      </c>
      <c r="X573" t="s">
        <v>2674</v>
      </c>
      <c r="Y573" t="s">
        <v>1743</v>
      </c>
      <c r="AA573" t="s">
        <v>145</v>
      </c>
      <c r="AB573" t="s">
        <v>146</v>
      </c>
      <c r="AC573" s="119">
        <v>525683</v>
      </c>
      <c r="AD573">
        <v>525683</v>
      </c>
      <c r="AE573">
        <v>525683</v>
      </c>
      <c r="AF573">
        <v>0</v>
      </c>
      <c r="AG573">
        <v>525683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 s="32">
        <v>0</v>
      </c>
      <c r="AO573">
        <v>0</v>
      </c>
      <c r="AP573">
        <v>0</v>
      </c>
      <c r="AQ573">
        <v>0</v>
      </c>
      <c r="AR573">
        <v>0</v>
      </c>
      <c r="AS573">
        <v>1</v>
      </c>
      <c r="AT573">
        <v>1978</v>
      </c>
      <c r="AV573">
        <v>1043</v>
      </c>
      <c r="AW573">
        <v>1043</v>
      </c>
      <c r="AX573">
        <v>2</v>
      </c>
      <c r="AY573">
        <v>2</v>
      </c>
      <c r="AZ573">
        <v>2</v>
      </c>
      <c r="BC573" t="s">
        <v>233</v>
      </c>
      <c r="BS573" t="s">
        <v>2675</v>
      </c>
      <c r="BV573" t="s">
        <v>2676</v>
      </c>
      <c r="BX573" t="s">
        <v>2677</v>
      </c>
      <c r="BY573" t="s">
        <v>481</v>
      </c>
      <c r="BZ573" t="s">
        <v>2678</v>
      </c>
      <c r="CB573" s="27">
        <v>37956</v>
      </c>
      <c r="CC573">
        <v>640000</v>
      </c>
      <c r="CD573" t="s">
        <v>210</v>
      </c>
      <c r="CE573" t="s">
        <v>151</v>
      </c>
      <c r="CF573" t="s">
        <v>151</v>
      </c>
      <c r="CG573" t="s">
        <v>2679</v>
      </c>
      <c r="CH573" s="27">
        <v>31413</v>
      </c>
      <c r="CI573">
        <v>205000</v>
      </c>
      <c r="CJ573" t="s">
        <v>210</v>
      </c>
      <c r="CK573" t="s">
        <v>151</v>
      </c>
      <c r="CL573" t="s">
        <v>151</v>
      </c>
      <c r="CM573" t="s">
        <v>2680</v>
      </c>
      <c r="CZ573" t="s">
        <v>2681</v>
      </c>
      <c r="DA573" t="s">
        <v>154</v>
      </c>
      <c r="DB573" t="s">
        <v>242</v>
      </c>
      <c r="DE573">
        <v>1</v>
      </c>
      <c r="DF573">
        <v>1979</v>
      </c>
      <c r="DG573" t="s">
        <v>2682</v>
      </c>
      <c r="DH573">
        <v>2</v>
      </c>
      <c r="DI573" s="128" t="s">
        <v>696</v>
      </c>
      <c r="DJ5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73" s="130">
        <f>Table13[[#This Row],[JUST]]*Table13[[#This Row],[Storm Millage]]/1000</f>
        <v>4019.1121910704092</v>
      </c>
      <c r="DL5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73" s="136">
        <f>Table13[[#This Row],[JUST]]*Table13[[#This Row],[Recreational Millage]]/1000</f>
        <v>4311.7247019856914</v>
      </c>
      <c r="DN573" s="137">
        <f>Table13[[#This Row],[Recreational Assessment]]+Table13[[#This Row],[Storm Assessment]]</f>
        <v>8330.836893056101</v>
      </c>
      <c r="DO573" s="145" t="e">
        <f>Methodology!#REF!</f>
        <v>#REF!</v>
      </c>
      <c r="DP573" s="146" t="e">
        <f>(Table13[[#This Row],[JUST]]*Table13[[#This Row],[Ad Valorem Recreational Millage]])/1000</f>
        <v>#REF!</v>
      </c>
    </row>
    <row r="574" spans="1:120" x14ac:dyDescent="0.3">
      <c r="A574">
        <v>465</v>
      </c>
      <c r="B574">
        <v>1</v>
      </c>
      <c r="C574" s="165" t="s">
        <v>2683</v>
      </c>
      <c r="D574" t="s">
        <v>981</v>
      </c>
      <c r="E574" t="s">
        <v>1277</v>
      </c>
      <c r="F574">
        <v>10004474</v>
      </c>
      <c r="G574" s="32" t="s">
        <v>196</v>
      </c>
      <c r="H574" t="s">
        <v>299</v>
      </c>
      <c r="I574" t="s">
        <v>226</v>
      </c>
      <c r="J574">
        <v>1</v>
      </c>
      <c r="K574">
        <v>0</v>
      </c>
      <c r="L574">
        <v>0</v>
      </c>
      <c r="M574">
        <v>0.17787</v>
      </c>
      <c r="N574" t="s">
        <v>135</v>
      </c>
      <c r="O574" t="s">
        <v>136</v>
      </c>
      <c r="S574" t="s">
        <v>140</v>
      </c>
      <c r="V574" t="s">
        <v>229</v>
      </c>
      <c r="W574" t="s">
        <v>2684</v>
      </c>
      <c r="X574" t="s">
        <v>2685</v>
      </c>
      <c r="Y574" t="s">
        <v>1743</v>
      </c>
      <c r="AA574" t="s">
        <v>145</v>
      </c>
      <c r="AB574" t="s">
        <v>146</v>
      </c>
      <c r="AC574" s="119">
        <v>525683</v>
      </c>
      <c r="AD574">
        <v>525683</v>
      </c>
      <c r="AE574">
        <v>525683</v>
      </c>
      <c r="AF574">
        <v>0</v>
      </c>
      <c r="AG574">
        <v>525683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 s="32">
        <v>0</v>
      </c>
      <c r="AO574">
        <v>0</v>
      </c>
      <c r="AP574">
        <v>0</v>
      </c>
      <c r="AQ574">
        <v>0</v>
      </c>
      <c r="AR574">
        <v>0</v>
      </c>
      <c r="AS574">
        <v>1</v>
      </c>
      <c r="AT574">
        <v>1978</v>
      </c>
      <c r="AV574">
        <v>1043</v>
      </c>
      <c r="AW574">
        <v>1043</v>
      </c>
      <c r="AX574">
        <v>2</v>
      </c>
      <c r="AY574">
        <v>2</v>
      </c>
      <c r="AZ574">
        <v>2</v>
      </c>
      <c r="BC574" t="s">
        <v>233</v>
      </c>
      <c r="BS574" t="s">
        <v>2686</v>
      </c>
      <c r="BV574" t="s">
        <v>2687</v>
      </c>
      <c r="BX574" t="s">
        <v>2688</v>
      </c>
      <c r="BY574" t="s">
        <v>873</v>
      </c>
      <c r="BZ574" t="s">
        <v>2689</v>
      </c>
      <c r="CB574" s="27">
        <v>33147</v>
      </c>
      <c r="CC574">
        <v>230000</v>
      </c>
      <c r="CD574" t="s">
        <v>210</v>
      </c>
      <c r="CE574" t="s">
        <v>151</v>
      </c>
      <c r="CF574" t="s">
        <v>151</v>
      </c>
      <c r="CG574" t="s">
        <v>2690</v>
      </c>
      <c r="CH574" s="27">
        <v>30621</v>
      </c>
      <c r="CI574">
        <v>188000</v>
      </c>
      <c r="CJ574" t="s">
        <v>210</v>
      </c>
      <c r="CK574" t="s">
        <v>151</v>
      </c>
      <c r="CL574" t="s">
        <v>151</v>
      </c>
      <c r="CM574" t="s">
        <v>2691</v>
      </c>
      <c r="CZ574" t="s">
        <v>2692</v>
      </c>
      <c r="DA574" t="s">
        <v>154</v>
      </c>
      <c r="DB574" t="s">
        <v>242</v>
      </c>
      <c r="DE574">
        <v>1</v>
      </c>
      <c r="DF574">
        <v>1979</v>
      </c>
      <c r="DG574" t="s">
        <v>2693</v>
      </c>
      <c r="DH574">
        <v>2</v>
      </c>
      <c r="DI574" s="128" t="s">
        <v>696</v>
      </c>
      <c r="DJ5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74" s="130">
        <f>Table13[[#This Row],[JUST]]*Table13[[#This Row],[Storm Millage]]/1000</f>
        <v>4019.1121910704092</v>
      </c>
      <c r="DL5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74" s="136">
        <f>Table13[[#This Row],[JUST]]*Table13[[#This Row],[Recreational Millage]]/1000</f>
        <v>4311.7247019856914</v>
      </c>
      <c r="DN574" s="137">
        <f>Table13[[#This Row],[Recreational Assessment]]+Table13[[#This Row],[Storm Assessment]]</f>
        <v>8330.836893056101</v>
      </c>
      <c r="DO574" s="145" t="e">
        <f>Methodology!#REF!</f>
        <v>#REF!</v>
      </c>
      <c r="DP574" s="146" t="e">
        <f>(Table13[[#This Row],[JUST]]*Table13[[#This Row],[Ad Valorem Recreational Millage]])/1000</f>
        <v>#REF!</v>
      </c>
    </row>
    <row r="575" spans="1:120" x14ac:dyDescent="0.3">
      <c r="A575">
        <v>116</v>
      </c>
      <c r="B575">
        <v>1</v>
      </c>
      <c r="C575" s="165" t="s">
        <v>2763</v>
      </c>
      <c r="D575" t="s">
        <v>981</v>
      </c>
      <c r="E575" t="s">
        <v>1392</v>
      </c>
      <c r="F575">
        <v>10004481</v>
      </c>
      <c r="G575" s="32" t="s">
        <v>196</v>
      </c>
      <c r="H575" t="s">
        <v>299</v>
      </c>
      <c r="I575" t="s">
        <v>226</v>
      </c>
      <c r="J575">
        <v>1</v>
      </c>
      <c r="K575">
        <v>0</v>
      </c>
      <c r="L575">
        <v>0</v>
      </c>
      <c r="M575">
        <v>0.17787</v>
      </c>
      <c r="N575" t="s">
        <v>135</v>
      </c>
      <c r="O575" t="s">
        <v>136</v>
      </c>
      <c r="S575" t="s">
        <v>140</v>
      </c>
      <c r="V575" t="s">
        <v>229</v>
      </c>
      <c r="W575" t="s">
        <v>2764</v>
      </c>
      <c r="X575" t="s">
        <v>2765</v>
      </c>
      <c r="Y575" t="s">
        <v>1743</v>
      </c>
      <c r="AA575" t="s">
        <v>145</v>
      </c>
      <c r="AB575" t="s">
        <v>146</v>
      </c>
      <c r="AC575" s="119">
        <v>525683</v>
      </c>
      <c r="AD575">
        <v>525683</v>
      </c>
      <c r="AE575">
        <v>525683</v>
      </c>
      <c r="AF575">
        <v>0</v>
      </c>
      <c r="AG575">
        <v>525683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 s="32">
        <v>0</v>
      </c>
      <c r="AO575">
        <v>0</v>
      </c>
      <c r="AP575">
        <v>0</v>
      </c>
      <c r="AQ575">
        <v>0</v>
      </c>
      <c r="AR575">
        <v>0</v>
      </c>
      <c r="AS575">
        <v>1</v>
      </c>
      <c r="AT575">
        <v>1978</v>
      </c>
      <c r="AV575">
        <v>1043</v>
      </c>
      <c r="AW575">
        <v>1043</v>
      </c>
      <c r="AX575">
        <v>2</v>
      </c>
      <c r="AY575">
        <v>2</v>
      </c>
      <c r="AZ575">
        <v>2</v>
      </c>
      <c r="BC575" t="s">
        <v>233</v>
      </c>
      <c r="BS575" t="s">
        <v>2766</v>
      </c>
      <c r="BT575" t="s">
        <v>2767</v>
      </c>
      <c r="BV575" t="s">
        <v>2768</v>
      </c>
      <c r="BX575" t="s">
        <v>1216</v>
      </c>
      <c r="BY575" t="s">
        <v>430</v>
      </c>
      <c r="BZ575" t="s">
        <v>1217</v>
      </c>
      <c r="CB575" s="27">
        <v>31168</v>
      </c>
      <c r="CC575">
        <v>225000</v>
      </c>
      <c r="CD575" t="s">
        <v>210</v>
      </c>
      <c r="CE575" t="s">
        <v>151</v>
      </c>
      <c r="CF575" t="s">
        <v>151</v>
      </c>
      <c r="CG575" t="s">
        <v>2769</v>
      </c>
      <c r="CZ575" t="s">
        <v>2770</v>
      </c>
      <c r="DA575" t="s">
        <v>154</v>
      </c>
      <c r="DB575" t="s">
        <v>242</v>
      </c>
      <c r="DE575">
        <v>1</v>
      </c>
      <c r="DF575">
        <v>1979</v>
      </c>
      <c r="DG575" t="s">
        <v>2771</v>
      </c>
      <c r="DH575">
        <v>2</v>
      </c>
      <c r="DI575" s="128" t="s">
        <v>696</v>
      </c>
      <c r="DJ5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75" s="130">
        <f>Table13[[#This Row],[JUST]]*Table13[[#This Row],[Storm Millage]]/1000</f>
        <v>4019.1121910704092</v>
      </c>
      <c r="DL5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75" s="136">
        <f>Table13[[#This Row],[JUST]]*Table13[[#This Row],[Recreational Millage]]/1000</f>
        <v>4311.7247019856914</v>
      </c>
      <c r="DN575" s="137">
        <f>Table13[[#This Row],[Recreational Assessment]]+Table13[[#This Row],[Storm Assessment]]</f>
        <v>8330.836893056101</v>
      </c>
      <c r="DO575" s="145" t="e">
        <f>Methodology!#REF!</f>
        <v>#REF!</v>
      </c>
      <c r="DP575" s="146" t="e">
        <f>(Table13[[#This Row],[JUST]]*Table13[[#This Row],[Ad Valorem Recreational Millage]])/1000</f>
        <v>#REF!</v>
      </c>
    </row>
    <row r="576" spans="1:120" x14ac:dyDescent="0.3">
      <c r="A576">
        <v>186</v>
      </c>
      <c r="B576">
        <v>1</v>
      </c>
      <c r="C576" s="165" t="s">
        <v>2772</v>
      </c>
      <c r="D576" t="s">
        <v>981</v>
      </c>
      <c r="E576" t="s">
        <v>1453</v>
      </c>
      <c r="F576">
        <v>10004482</v>
      </c>
      <c r="G576" s="32" t="s">
        <v>196</v>
      </c>
      <c r="H576" t="s">
        <v>299</v>
      </c>
      <c r="I576" t="s">
        <v>226</v>
      </c>
      <c r="J576">
        <v>1</v>
      </c>
      <c r="K576">
        <v>0</v>
      </c>
      <c r="L576">
        <v>0</v>
      </c>
      <c r="M576">
        <v>0.17787</v>
      </c>
      <c r="N576" t="s">
        <v>135</v>
      </c>
      <c r="O576" t="s">
        <v>136</v>
      </c>
      <c r="S576" t="s">
        <v>140</v>
      </c>
      <c r="V576" t="s">
        <v>229</v>
      </c>
      <c r="W576" t="s">
        <v>2773</v>
      </c>
      <c r="X576" t="s">
        <v>2774</v>
      </c>
      <c r="Y576" t="s">
        <v>1743</v>
      </c>
      <c r="AA576" t="s">
        <v>145</v>
      </c>
      <c r="AB576" t="s">
        <v>146</v>
      </c>
      <c r="AC576" s="119">
        <v>525683</v>
      </c>
      <c r="AD576">
        <v>525683</v>
      </c>
      <c r="AE576">
        <v>525683</v>
      </c>
      <c r="AF576">
        <v>0</v>
      </c>
      <c r="AG576">
        <v>525683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 s="32">
        <v>0</v>
      </c>
      <c r="AO576">
        <v>0</v>
      </c>
      <c r="AP576">
        <v>0</v>
      </c>
      <c r="AQ576">
        <v>0</v>
      </c>
      <c r="AR576">
        <v>0</v>
      </c>
      <c r="AS576">
        <v>1</v>
      </c>
      <c r="AT576">
        <v>1978</v>
      </c>
      <c r="AV576">
        <v>1043</v>
      </c>
      <c r="AW576">
        <v>1043</v>
      </c>
      <c r="AX576">
        <v>2</v>
      </c>
      <c r="AY576">
        <v>2</v>
      </c>
      <c r="AZ576">
        <v>2</v>
      </c>
      <c r="BC576" t="s">
        <v>233</v>
      </c>
      <c r="BS576" t="s">
        <v>2775</v>
      </c>
      <c r="BT576" t="s">
        <v>2776</v>
      </c>
      <c r="BV576" t="s">
        <v>2777</v>
      </c>
      <c r="BX576" t="s">
        <v>2778</v>
      </c>
      <c r="BY576" t="s">
        <v>194</v>
      </c>
      <c r="BZ576" t="s">
        <v>2779</v>
      </c>
      <c r="CB576" s="27">
        <v>43001</v>
      </c>
      <c r="CC576">
        <v>620000</v>
      </c>
      <c r="CD576" t="s">
        <v>210</v>
      </c>
      <c r="CE576" t="s">
        <v>181</v>
      </c>
      <c r="CF576" t="s">
        <v>181</v>
      </c>
      <c r="CG576" t="s">
        <v>2780</v>
      </c>
      <c r="CH576" s="27">
        <v>38696</v>
      </c>
      <c r="CI576">
        <v>650000</v>
      </c>
      <c r="CJ576" t="s">
        <v>210</v>
      </c>
      <c r="CK576" t="s">
        <v>383</v>
      </c>
      <c r="CL576" t="s">
        <v>383</v>
      </c>
      <c r="CM576" t="s">
        <v>2781</v>
      </c>
      <c r="CN576" s="27">
        <v>38532</v>
      </c>
      <c r="CO576">
        <v>840000</v>
      </c>
      <c r="CP576" t="s">
        <v>210</v>
      </c>
      <c r="CQ576" t="s">
        <v>151</v>
      </c>
      <c r="CR576" t="s">
        <v>151</v>
      </c>
      <c r="CS576" t="s">
        <v>2782</v>
      </c>
      <c r="CT576" s="27">
        <v>37090</v>
      </c>
      <c r="CU576">
        <v>600000</v>
      </c>
      <c r="CV576" t="s">
        <v>210</v>
      </c>
      <c r="CW576" t="s">
        <v>151</v>
      </c>
      <c r="CX576" t="s">
        <v>151</v>
      </c>
      <c r="CY576" t="s">
        <v>2783</v>
      </c>
      <c r="CZ576" t="s">
        <v>2784</v>
      </c>
      <c r="DA576" t="s">
        <v>154</v>
      </c>
      <c r="DB576" t="s">
        <v>242</v>
      </c>
      <c r="DE576">
        <v>1</v>
      </c>
      <c r="DF576">
        <v>1979</v>
      </c>
      <c r="DG576" t="s">
        <v>2785</v>
      </c>
      <c r="DH576">
        <v>2</v>
      </c>
      <c r="DI576" s="128" t="s">
        <v>696</v>
      </c>
      <c r="DJ5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76" s="130">
        <f>Table13[[#This Row],[JUST]]*Table13[[#This Row],[Storm Millage]]/1000</f>
        <v>4019.1121910704092</v>
      </c>
      <c r="DL5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76" s="136">
        <f>Table13[[#This Row],[JUST]]*Table13[[#This Row],[Recreational Millage]]/1000</f>
        <v>4311.7247019856914</v>
      </c>
      <c r="DN576" s="137">
        <f>Table13[[#This Row],[Recreational Assessment]]+Table13[[#This Row],[Storm Assessment]]</f>
        <v>8330.836893056101</v>
      </c>
      <c r="DO576" s="145" t="e">
        <f>Methodology!#REF!</f>
        <v>#REF!</v>
      </c>
      <c r="DP576" s="146" t="e">
        <f>(Table13[[#This Row],[JUST]]*Table13[[#This Row],[Ad Valorem Recreational Millage]])/1000</f>
        <v>#REF!</v>
      </c>
    </row>
    <row r="577" spans="1:120" x14ac:dyDescent="0.3">
      <c r="A577">
        <v>324</v>
      </c>
      <c r="B577">
        <v>1</v>
      </c>
      <c r="C577" s="165" t="s">
        <v>2948</v>
      </c>
      <c r="D577" t="s">
        <v>1003</v>
      </c>
      <c r="E577" t="s">
        <v>1262</v>
      </c>
      <c r="F577">
        <v>10004497</v>
      </c>
      <c r="G577" s="32" t="s">
        <v>196</v>
      </c>
      <c r="H577" t="s">
        <v>299</v>
      </c>
      <c r="I577" t="s">
        <v>226</v>
      </c>
      <c r="J577">
        <v>1</v>
      </c>
      <c r="K577">
        <v>0</v>
      </c>
      <c r="L577">
        <v>0</v>
      </c>
      <c r="M577">
        <v>0.17787</v>
      </c>
      <c r="N577" t="s">
        <v>135</v>
      </c>
      <c r="O577" t="s">
        <v>136</v>
      </c>
      <c r="P577" t="s">
        <v>137</v>
      </c>
      <c r="Q577" t="s">
        <v>138</v>
      </c>
      <c r="S577" t="s">
        <v>140</v>
      </c>
      <c r="V577" t="s">
        <v>229</v>
      </c>
      <c r="W577" t="s">
        <v>2949</v>
      </c>
      <c r="X577" t="s">
        <v>2950</v>
      </c>
      <c r="Y577" t="s">
        <v>1743</v>
      </c>
      <c r="AA577" t="s">
        <v>145</v>
      </c>
      <c r="AB577" t="s">
        <v>146</v>
      </c>
      <c r="AC577" s="119">
        <v>525683</v>
      </c>
      <c r="AD577">
        <v>525683</v>
      </c>
      <c r="AE577">
        <v>525683</v>
      </c>
      <c r="AF577">
        <v>0</v>
      </c>
      <c r="AG577">
        <v>525683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 s="32">
        <v>0</v>
      </c>
      <c r="AO577">
        <v>0</v>
      </c>
      <c r="AP577">
        <v>0</v>
      </c>
      <c r="AQ577">
        <v>0</v>
      </c>
      <c r="AR577">
        <v>0</v>
      </c>
      <c r="AS577">
        <v>1</v>
      </c>
      <c r="AT577">
        <v>1978</v>
      </c>
      <c r="AV577">
        <v>1043</v>
      </c>
      <c r="AW577">
        <v>1043</v>
      </c>
      <c r="AX577">
        <v>2</v>
      </c>
      <c r="AY577">
        <v>2</v>
      </c>
      <c r="AZ577">
        <v>2</v>
      </c>
      <c r="BC577" t="s">
        <v>233</v>
      </c>
      <c r="BS577" t="s">
        <v>2951</v>
      </c>
      <c r="BV577" t="s">
        <v>2952</v>
      </c>
      <c r="BX577" t="s">
        <v>2953</v>
      </c>
      <c r="BY577" t="s">
        <v>238</v>
      </c>
      <c r="BZ577" t="s">
        <v>2954</v>
      </c>
      <c r="CB577" s="27">
        <v>43566</v>
      </c>
      <c r="CC577">
        <v>605500</v>
      </c>
      <c r="CD577" t="s">
        <v>210</v>
      </c>
      <c r="CE577" t="s">
        <v>181</v>
      </c>
      <c r="CF577" t="s">
        <v>181</v>
      </c>
      <c r="CG577" t="s">
        <v>2955</v>
      </c>
      <c r="CH577" s="27">
        <v>28764</v>
      </c>
      <c r="CI577">
        <v>83900</v>
      </c>
      <c r="CJ577" t="s">
        <v>210</v>
      </c>
      <c r="CK577" t="s">
        <v>151</v>
      </c>
      <c r="CL577" t="s">
        <v>151</v>
      </c>
      <c r="CM577" t="s">
        <v>2956</v>
      </c>
      <c r="CZ577" t="s">
        <v>2957</v>
      </c>
      <c r="DA577" t="s">
        <v>154</v>
      </c>
      <c r="DB577" t="s">
        <v>242</v>
      </c>
      <c r="DE577">
        <v>1</v>
      </c>
      <c r="DF577">
        <v>1979</v>
      </c>
      <c r="DG577" t="s">
        <v>2958</v>
      </c>
      <c r="DH577">
        <v>2</v>
      </c>
      <c r="DI577" s="128" t="s">
        <v>696</v>
      </c>
      <c r="DJ5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77" s="130">
        <f>Table13[[#This Row],[JUST]]*Table13[[#This Row],[Storm Millage]]/1000</f>
        <v>4019.1121910704092</v>
      </c>
      <c r="DL5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77" s="136">
        <f>Table13[[#This Row],[JUST]]*Table13[[#This Row],[Recreational Millage]]/1000</f>
        <v>4311.7247019856914</v>
      </c>
      <c r="DN577" s="137">
        <f>Table13[[#This Row],[Recreational Assessment]]+Table13[[#This Row],[Storm Assessment]]</f>
        <v>8330.836893056101</v>
      </c>
      <c r="DO577" s="145" t="e">
        <f>Methodology!#REF!</f>
        <v>#REF!</v>
      </c>
      <c r="DP577" s="146" t="e">
        <f>(Table13[[#This Row],[JUST]]*Table13[[#This Row],[Ad Valorem Recreational Millage]])/1000</f>
        <v>#REF!</v>
      </c>
    </row>
    <row r="578" spans="1:120" x14ac:dyDescent="0.3">
      <c r="A578">
        <v>154</v>
      </c>
      <c r="B578">
        <v>1</v>
      </c>
      <c r="C578" s="165" t="s">
        <v>2959</v>
      </c>
      <c r="D578" t="s">
        <v>1003</v>
      </c>
      <c r="E578" t="s">
        <v>1277</v>
      </c>
      <c r="F578">
        <v>10004498</v>
      </c>
      <c r="G578" s="32" t="s">
        <v>196</v>
      </c>
      <c r="H578" t="s">
        <v>299</v>
      </c>
      <c r="I578" t="s">
        <v>226</v>
      </c>
      <c r="J578">
        <v>1</v>
      </c>
      <c r="K578">
        <v>0</v>
      </c>
      <c r="L578">
        <v>0</v>
      </c>
      <c r="M578">
        <v>0.17787</v>
      </c>
      <c r="N578" t="s">
        <v>135</v>
      </c>
      <c r="O578" t="s">
        <v>136</v>
      </c>
      <c r="S578" t="s">
        <v>140</v>
      </c>
      <c r="V578" t="s">
        <v>229</v>
      </c>
      <c r="W578" t="s">
        <v>2960</v>
      </c>
      <c r="X578" t="s">
        <v>2961</v>
      </c>
      <c r="Y578" t="s">
        <v>1743</v>
      </c>
      <c r="AA578" t="s">
        <v>145</v>
      </c>
      <c r="AB578" t="s">
        <v>146</v>
      </c>
      <c r="AC578" s="119">
        <v>525683</v>
      </c>
      <c r="AD578">
        <v>525683</v>
      </c>
      <c r="AE578">
        <v>525683</v>
      </c>
      <c r="AF578">
        <v>0</v>
      </c>
      <c r="AG578">
        <v>525683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 s="32">
        <v>0</v>
      </c>
      <c r="AO578">
        <v>0</v>
      </c>
      <c r="AP578">
        <v>0</v>
      </c>
      <c r="AQ578">
        <v>0</v>
      </c>
      <c r="AR578">
        <v>0</v>
      </c>
      <c r="AS578">
        <v>1</v>
      </c>
      <c r="AT578">
        <v>1978</v>
      </c>
      <c r="AV578">
        <v>1043</v>
      </c>
      <c r="AW578">
        <v>1043</v>
      </c>
      <c r="AX578">
        <v>2</v>
      </c>
      <c r="AY578">
        <v>2</v>
      </c>
      <c r="AZ578">
        <v>2</v>
      </c>
      <c r="BC578" t="s">
        <v>233</v>
      </c>
      <c r="BS578" t="s">
        <v>2155</v>
      </c>
      <c r="BV578" t="s">
        <v>2156</v>
      </c>
      <c r="BX578" t="s">
        <v>2157</v>
      </c>
      <c r="BZ578" t="s">
        <v>2158</v>
      </c>
      <c r="CA578" t="s">
        <v>2159</v>
      </c>
      <c r="CB578" s="27">
        <v>34182</v>
      </c>
      <c r="CC578">
        <v>310000</v>
      </c>
      <c r="CD578" t="s">
        <v>210</v>
      </c>
      <c r="CE578" t="s">
        <v>151</v>
      </c>
      <c r="CF578" t="s">
        <v>151</v>
      </c>
      <c r="CG578" t="s">
        <v>2962</v>
      </c>
      <c r="CH578" s="27">
        <v>31625</v>
      </c>
      <c r="CI578">
        <v>200000</v>
      </c>
      <c r="CJ578" t="s">
        <v>210</v>
      </c>
      <c r="CK578" t="s">
        <v>151</v>
      </c>
      <c r="CL578" t="s">
        <v>151</v>
      </c>
      <c r="CM578" t="s">
        <v>2963</v>
      </c>
      <c r="CZ578" t="s">
        <v>2964</v>
      </c>
      <c r="DA578" t="s">
        <v>154</v>
      </c>
      <c r="DB578" t="s">
        <v>242</v>
      </c>
      <c r="DE578">
        <v>1</v>
      </c>
      <c r="DF578">
        <v>1979</v>
      </c>
      <c r="DG578" t="s">
        <v>2965</v>
      </c>
      <c r="DH578">
        <v>2</v>
      </c>
      <c r="DI578" s="128" t="s">
        <v>696</v>
      </c>
      <c r="DJ5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78" s="130">
        <f>Table13[[#This Row],[JUST]]*Table13[[#This Row],[Storm Millage]]/1000</f>
        <v>4019.1121910704092</v>
      </c>
      <c r="DL5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78" s="136">
        <f>Table13[[#This Row],[JUST]]*Table13[[#This Row],[Recreational Millage]]/1000</f>
        <v>4311.7247019856914</v>
      </c>
      <c r="DN578" s="137">
        <f>Table13[[#This Row],[Recreational Assessment]]+Table13[[#This Row],[Storm Assessment]]</f>
        <v>8330.836893056101</v>
      </c>
      <c r="DO578" s="145" t="e">
        <f>Methodology!#REF!</f>
        <v>#REF!</v>
      </c>
      <c r="DP578" s="146" t="e">
        <f>(Table13[[#This Row],[JUST]]*Table13[[#This Row],[Ad Valorem Recreational Millage]])/1000</f>
        <v>#REF!</v>
      </c>
    </row>
    <row r="579" spans="1:120" x14ac:dyDescent="0.3">
      <c r="A579">
        <v>177</v>
      </c>
      <c r="B579">
        <v>1</v>
      </c>
      <c r="C579" s="165" t="s">
        <v>3030</v>
      </c>
      <c r="D579" t="s">
        <v>1003</v>
      </c>
      <c r="E579" t="s">
        <v>1392</v>
      </c>
      <c r="F579">
        <v>10004505</v>
      </c>
      <c r="G579" s="32" t="s">
        <v>196</v>
      </c>
      <c r="H579" t="s">
        <v>299</v>
      </c>
      <c r="I579" t="s">
        <v>226</v>
      </c>
      <c r="J579">
        <v>1</v>
      </c>
      <c r="K579">
        <v>0</v>
      </c>
      <c r="L579">
        <v>0</v>
      </c>
      <c r="M579">
        <v>0.17787</v>
      </c>
      <c r="N579" t="s">
        <v>135</v>
      </c>
      <c r="O579" t="s">
        <v>136</v>
      </c>
      <c r="S579" t="s">
        <v>140</v>
      </c>
      <c r="V579" t="s">
        <v>229</v>
      </c>
      <c r="W579" t="s">
        <v>3031</v>
      </c>
      <c r="X579" t="s">
        <v>3032</v>
      </c>
      <c r="Y579" t="s">
        <v>1743</v>
      </c>
      <c r="AA579" t="s">
        <v>145</v>
      </c>
      <c r="AB579" t="s">
        <v>146</v>
      </c>
      <c r="AC579" s="119">
        <v>525683</v>
      </c>
      <c r="AD579">
        <v>525683</v>
      </c>
      <c r="AE579">
        <v>525683</v>
      </c>
      <c r="AF579">
        <v>0</v>
      </c>
      <c r="AG579">
        <v>525683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 s="32">
        <v>0</v>
      </c>
      <c r="AO579">
        <v>0</v>
      </c>
      <c r="AP579">
        <v>0</v>
      </c>
      <c r="AQ579">
        <v>0</v>
      </c>
      <c r="AR579">
        <v>0</v>
      </c>
      <c r="AS579">
        <v>1</v>
      </c>
      <c r="AT579">
        <v>1978</v>
      </c>
      <c r="AV579">
        <v>1043</v>
      </c>
      <c r="AW579">
        <v>1043</v>
      </c>
      <c r="AX579">
        <v>2</v>
      </c>
      <c r="AY579">
        <v>2</v>
      </c>
      <c r="AZ579">
        <v>2</v>
      </c>
      <c r="BC579" t="s">
        <v>233</v>
      </c>
      <c r="BS579" t="s">
        <v>3033</v>
      </c>
      <c r="BV579" t="s">
        <v>3034</v>
      </c>
      <c r="BX579" t="s">
        <v>3035</v>
      </c>
      <c r="BY579" t="s">
        <v>149</v>
      </c>
      <c r="BZ579" t="s">
        <v>3036</v>
      </c>
      <c r="CB579" s="27">
        <v>33756</v>
      </c>
      <c r="CC579">
        <v>276000</v>
      </c>
      <c r="CD579" t="s">
        <v>210</v>
      </c>
      <c r="CE579" t="s">
        <v>151</v>
      </c>
      <c r="CF579" t="s">
        <v>151</v>
      </c>
      <c r="CG579" t="s">
        <v>3037</v>
      </c>
      <c r="CH579" s="27">
        <v>28825</v>
      </c>
      <c r="CI579">
        <v>123000</v>
      </c>
      <c r="CJ579" t="s">
        <v>210</v>
      </c>
      <c r="CK579" t="s">
        <v>151</v>
      </c>
      <c r="CL579" t="s">
        <v>151</v>
      </c>
      <c r="CM579" t="s">
        <v>3038</v>
      </c>
      <c r="CZ579" t="s">
        <v>3039</v>
      </c>
      <c r="DA579" t="s">
        <v>154</v>
      </c>
      <c r="DB579" t="s">
        <v>242</v>
      </c>
      <c r="DE579">
        <v>1</v>
      </c>
      <c r="DF579">
        <v>1979</v>
      </c>
      <c r="DG579" t="s">
        <v>3040</v>
      </c>
      <c r="DH579">
        <v>2</v>
      </c>
      <c r="DI579" s="128" t="s">
        <v>696</v>
      </c>
      <c r="DJ5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79" s="130">
        <f>Table13[[#This Row],[JUST]]*Table13[[#This Row],[Storm Millage]]/1000</f>
        <v>4019.1121910704092</v>
      </c>
      <c r="DL5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79" s="136">
        <f>Table13[[#This Row],[JUST]]*Table13[[#This Row],[Recreational Millage]]/1000</f>
        <v>4311.7247019856914</v>
      </c>
      <c r="DN579" s="137">
        <f>Table13[[#This Row],[Recreational Assessment]]+Table13[[#This Row],[Storm Assessment]]</f>
        <v>8330.836893056101</v>
      </c>
      <c r="DO579" s="145" t="e">
        <f>Methodology!#REF!</f>
        <v>#REF!</v>
      </c>
      <c r="DP579" s="146" t="e">
        <f>(Table13[[#This Row],[JUST]]*Table13[[#This Row],[Ad Valorem Recreational Millage]])/1000</f>
        <v>#REF!</v>
      </c>
    </row>
    <row r="580" spans="1:120" x14ac:dyDescent="0.3">
      <c r="A580">
        <v>423</v>
      </c>
      <c r="B580">
        <v>1</v>
      </c>
      <c r="C580" s="165" t="s">
        <v>3041</v>
      </c>
      <c r="D580" t="s">
        <v>1003</v>
      </c>
      <c r="E580" t="s">
        <v>1453</v>
      </c>
      <c r="F580">
        <v>10004506</v>
      </c>
      <c r="G580" s="32" t="s">
        <v>196</v>
      </c>
      <c r="H580" t="s">
        <v>299</v>
      </c>
      <c r="I580" t="s">
        <v>226</v>
      </c>
      <c r="J580">
        <v>1</v>
      </c>
      <c r="K580">
        <v>0</v>
      </c>
      <c r="L580">
        <v>0</v>
      </c>
      <c r="M580">
        <v>0.17787</v>
      </c>
      <c r="N580" t="s">
        <v>135</v>
      </c>
      <c r="O580" t="s">
        <v>136</v>
      </c>
      <c r="P580" t="s">
        <v>137</v>
      </c>
      <c r="Q580" t="s">
        <v>138</v>
      </c>
      <c r="S580" t="s">
        <v>140</v>
      </c>
      <c r="V580" t="s">
        <v>229</v>
      </c>
      <c r="W580" t="s">
        <v>3042</v>
      </c>
      <c r="X580" t="s">
        <v>3043</v>
      </c>
      <c r="Y580" t="s">
        <v>1743</v>
      </c>
      <c r="AA580" t="s">
        <v>145</v>
      </c>
      <c r="AB580" t="s">
        <v>146</v>
      </c>
      <c r="AC580" s="119">
        <v>525683</v>
      </c>
      <c r="AD580">
        <v>525683</v>
      </c>
      <c r="AE580">
        <v>525683</v>
      </c>
      <c r="AF580">
        <v>0</v>
      </c>
      <c r="AG580">
        <v>525683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 s="32">
        <v>0</v>
      </c>
      <c r="AO580">
        <v>0</v>
      </c>
      <c r="AP580">
        <v>0</v>
      </c>
      <c r="AQ580">
        <v>0</v>
      </c>
      <c r="AR580">
        <v>0</v>
      </c>
      <c r="AS580">
        <v>1</v>
      </c>
      <c r="AT580">
        <v>1978</v>
      </c>
      <c r="AV580">
        <v>1043</v>
      </c>
      <c r="AW580">
        <v>1043</v>
      </c>
      <c r="AX580">
        <v>2</v>
      </c>
      <c r="AY580">
        <v>2</v>
      </c>
      <c r="AZ580">
        <v>2</v>
      </c>
      <c r="BC580" t="s">
        <v>233</v>
      </c>
      <c r="BS580" t="s">
        <v>3044</v>
      </c>
      <c r="BV580" t="s">
        <v>3045</v>
      </c>
      <c r="BX580" t="s">
        <v>3046</v>
      </c>
      <c r="BY580" t="s">
        <v>785</v>
      </c>
      <c r="BZ580" t="s">
        <v>3047</v>
      </c>
      <c r="CB580" s="27">
        <v>43503</v>
      </c>
      <c r="CC580">
        <v>595000</v>
      </c>
      <c r="CD580" t="s">
        <v>210</v>
      </c>
      <c r="CE580" t="s">
        <v>181</v>
      </c>
      <c r="CF580" t="s">
        <v>181</v>
      </c>
      <c r="CG580" t="s">
        <v>3048</v>
      </c>
      <c r="CH580" s="27">
        <v>36530</v>
      </c>
      <c r="CI580">
        <v>405000</v>
      </c>
      <c r="CJ580" t="s">
        <v>210</v>
      </c>
      <c r="CK580" t="s">
        <v>151</v>
      </c>
      <c r="CL580" t="s">
        <v>151</v>
      </c>
      <c r="CM580" t="s">
        <v>3049</v>
      </c>
      <c r="CN580" s="27">
        <v>32752</v>
      </c>
      <c r="CO580">
        <v>225000</v>
      </c>
      <c r="CP580" t="s">
        <v>210</v>
      </c>
      <c r="CQ580" t="s">
        <v>151</v>
      </c>
      <c r="CR580" t="s">
        <v>151</v>
      </c>
      <c r="CS580" t="s">
        <v>3050</v>
      </c>
      <c r="CZ580" t="s">
        <v>3051</v>
      </c>
      <c r="DA580" t="s">
        <v>154</v>
      </c>
      <c r="DB580" t="s">
        <v>242</v>
      </c>
      <c r="DE580">
        <v>1</v>
      </c>
      <c r="DF580">
        <v>1979</v>
      </c>
      <c r="DG580" t="s">
        <v>3052</v>
      </c>
      <c r="DH580">
        <v>2</v>
      </c>
      <c r="DI580" s="128" t="s">
        <v>696</v>
      </c>
      <c r="DJ5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80" s="130">
        <f>Table13[[#This Row],[JUST]]*Table13[[#This Row],[Storm Millage]]/1000</f>
        <v>4019.1121910704092</v>
      </c>
      <c r="DL5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80" s="136">
        <f>Table13[[#This Row],[JUST]]*Table13[[#This Row],[Recreational Millage]]/1000</f>
        <v>4311.7247019856914</v>
      </c>
      <c r="DN580" s="137">
        <f>Table13[[#This Row],[Recreational Assessment]]+Table13[[#This Row],[Storm Assessment]]</f>
        <v>8330.836893056101</v>
      </c>
      <c r="DO580" s="145" t="e">
        <f>Methodology!#REF!</f>
        <v>#REF!</v>
      </c>
      <c r="DP580" s="146" t="e">
        <f>(Table13[[#This Row],[JUST]]*Table13[[#This Row],[Ad Valorem Recreational Millage]])/1000</f>
        <v>#REF!</v>
      </c>
    </row>
    <row r="581" spans="1:120" x14ac:dyDescent="0.3">
      <c r="A581">
        <v>686</v>
      </c>
      <c r="B581">
        <v>1</v>
      </c>
      <c r="C581" s="165" t="s">
        <v>6253</v>
      </c>
      <c r="D581" t="s">
        <v>3890</v>
      </c>
      <c r="E581" t="s">
        <v>1004</v>
      </c>
      <c r="F581">
        <v>10004141</v>
      </c>
      <c r="G581" s="32" t="s">
        <v>181</v>
      </c>
      <c r="I581" t="s">
        <v>226</v>
      </c>
      <c r="J581">
        <v>1</v>
      </c>
      <c r="K581">
        <v>0</v>
      </c>
      <c r="L581">
        <v>0</v>
      </c>
      <c r="M581">
        <v>0.23200000000000001</v>
      </c>
      <c r="N581" t="s">
        <v>135</v>
      </c>
      <c r="O581" t="s">
        <v>136</v>
      </c>
      <c r="R581" t="s">
        <v>227</v>
      </c>
      <c r="S581" t="s">
        <v>140</v>
      </c>
      <c r="T581">
        <v>100</v>
      </c>
      <c r="U581" t="s">
        <v>511</v>
      </c>
      <c r="W581" t="s">
        <v>6254</v>
      </c>
      <c r="X581" t="s">
        <v>3672</v>
      </c>
      <c r="Y581" t="s">
        <v>3475</v>
      </c>
      <c r="AA581" t="s">
        <v>145</v>
      </c>
      <c r="AB581" t="s">
        <v>146</v>
      </c>
      <c r="AC581" s="119">
        <v>1016632</v>
      </c>
      <c r="AD581">
        <v>1016632</v>
      </c>
      <c r="AE581">
        <v>1016632</v>
      </c>
      <c r="AF581">
        <v>828000</v>
      </c>
      <c r="AG581">
        <v>157735</v>
      </c>
      <c r="AH581">
        <v>2563</v>
      </c>
      <c r="AI581">
        <v>28334</v>
      </c>
      <c r="AJ581">
        <v>6292</v>
      </c>
      <c r="AK581">
        <v>0</v>
      </c>
      <c r="AL581">
        <v>0</v>
      </c>
      <c r="AM581">
        <v>0</v>
      </c>
      <c r="AN581" s="32">
        <v>0</v>
      </c>
      <c r="AO581">
        <v>0</v>
      </c>
      <c r="AP581">
        <v>0</v>
      </c>
      <c r="AQ581">
        <v>0</v>
      </c>
      <c r="AR581">
        <v>0</v>
      </c>
      <c r="AS581">
        <v>1</v>
      </c>
      <c r="AT581">
        <v>1970</v>
      </c>
      <c r="AV581">
        <v>4303</v>
      </c>
      <c r="AW581">
        <v>2026</v>
      </c>
      <c r="AX581">
        <v>1.5</v>
      </c>
      <c r="AY581">
        <v>3</v>
      </c>
      <c r="AZ581">
        <v>3</v>
      </c>
      <c r="BC581" t="s">
        <v>233</v>
      </c>
      <c r="BS581" t="s">
        <v>6255</v>
      </c>
      <c r="BV581" t="s">
        <v>6256</v>
      </c>
      <c r="BX581" t="s">
        <v>5315</v>
      </c>
      <c r="BY581" t="s">
        <v>638</v>
      </c>
      <c r="BZ581" t="s">
        <v>6257</v>
      </c>
      <c r="CB581" s="27">
        <v>43707</v>
      </c>
      <c r="CC581">
        <v>1797000</v>
      </c>
      <c r="CD581" t="s">
        <v>210</v>
      </c>
      <c r="CE581" t="s">
        <v>181</v>
      </c>
      <c r="CF581" t="s">
        <v>181</v>
      </c>
      <c r="CG581" t="s">
        <v>6258</v>
      </c>
      <c r="CH581" s="27">
        <v>39295</v>
      </c>
      <c r="CI581">
        <v>1605600</v>
      </c>
      <c r="CJ581" t="s">
        <v>210</v>
      </c>
      <c r="CK581" t="s">
        <v>151</v>
      </c>
      <c r="CL581" t="s">
        <v>151</v>
      </c>
      <c r="CM581" t="s">
        <v>6259</v>
      </c>
      <c r="CN581" s="27">
        <v>37834</v>
      </c>
      <c r="CO581">
        <v>1008000</v>
      </c>
      <c r="CP581" t="s">
        <v>210</v>
      </c>
      <c r="CQ581" t="s">
        <v>151</v>
      </c>
      <c r="CR581" t="s">
        <v>151</v>
      </c>
      <c r="CS581" t="s">
        <v>6260</v>
      </c>
      <c r="CZ581" t="s">
        <v>6261</v>
      </c>
      <c r="DA581" t="s">
        <v>154</v>
      </c>
      <c r="DB581" t="s">
        <v>299</v>
      </c>
      <c r="DE581">
        <v>1</v>
      </c>
      <c r="DF581">
        <v>1900</v>
      </c>
      <c r="DG581" t="s">
        <v>6262</v>
      </c>
      <c r="DH581">
        <v>7</v>
      </c>
      <c r="DI581" s="128" t="s">
        <v>156</v>
      </c>
      <c r="DJ5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81" s="130">
        <f>Table13[[#This Row],[JUST]]*Table13[[#This Row],[Storm Millage]]/1000</f>
        <v>0</v>
      </c>
      <c r="DL5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81" s="136">
        <f>Table13[[#This Row],[JUST]]*Table13[[#This Row],[Recreational Millage]]/1000</f>
        <v>8338.5563300108952</v>
      </c>
      <c r="DN581" s="137">
        <f>Table13[[#This Row],[Recreational Assessment]]+Table13[[#This Row],[Storm Assessment]]</f>
        <v>8338.5563300108952</v>
      </c>
      <c r="DO581" s="145" t="e">
        <f>Methodology!#REF!</f>
        <v>#REF!</v>
      </c>
      <c r="DP581" s="146" t="e">
        <f>(Table13[[#This Row],[JUST]]*Table13[[#This Row],[Ad Valorem Recreational Millage]])/1000</f>
        <v>#REF!</v>
      </c>
    </row>
    <row r="582" spans="1:120" x14ac:dyDescent="0.3">
      <c r="A582">
        <v>884</v>
      </c>
      <c r="B582">
        <v>1</v>
      </c>
      <c r="C582" s="165" t="s">
        <v>4441</v>
      </c>
      <c r="D582" t="s">
        <v>801</v>
      </c>
      <c r="E582" t="s">
        <v>607</v>
      </c>
      <c r="F582">
        <v>10005125</v>
      </c>
      <c r="G582" s="32" t="s">
        <v>553</v>
      </c>
      <c r="I582" t="s">
        <v>226</v>
      </c>
      <c r="J582">
        <v>1</v>
      </c>
      <c r="K582">
        <v>40</v>
      </c>
      <c r="L582">
        <v>0</v>
      </c>
      <c r="M582">
        <v>0.48</v>
      </c>
      <c r="N582" t="s">
        <v>135</v>
      </c>
      <c r="O582" t="s">
        <v>136</v>
      </c>
      <c r="R582" t="s">
        <v>3669</v>
      </c>
      <c r="S582" t="s">
        <v>140</v>
      </c>
      <c r="T582">
        <v>0</v>
      </c>
      <c r="U582" t="s">
        <v>554</v>
      </c>
      <c r="V582" t="s">
        <v>229</v>
      </c>
      <c r="W582" t="s">
        <v>4442</v>
      </c>
      <c r="X582" t="s">
        <v>4443</v>
      </c>
      <c r="Y582" t="s">
        <v>189</v>
      </c>
      <c r="AA582" t="s">
        <v>145</v>
      </c>
      <c r="AB582" t="s">
        <v>146</v>
      </c>
      <c r="AC582" s="119">
        <v>519502</v>
      </c>
      <c r="AD582">
        <v>519502</v>
      </c>
      <c r="AE582">
        <v>519502</v>
      </c>
      <c r="AF582">
        <v>510800</v>
      </c>
      <c r="AG582">
        <v>0</v>
      </c>
      <c r="AH582">
        <v>0</v>
      </c>
      <c r="AI582">
        <v>8702</v>
      </c>
      <c r="AJ582">
        <v>0</v>
      </c>
      <c r="AK582">
        <v>0</v>
      </c>
      <c r="AL582">
        <v>0</v>
      </c>
      <c r="AM582">
        <v>0</v>
      </c>
      <c r="AN582" s="32">
        <v>0</v>
      </c>
      <c r="AO582">
        <v>0</v>
      </c>
      <c r="AP582">
        <v>0</v>
      </c>
      <c r="AQ582">
        <v>0</v>
      </c>
      <c r="AR582">
        <v>0</v>
      </c>
      <c r="BS582" t="s">
        <v>4444</v>
      </c>
      <c r="BT582" t="s">
        <v>4445</v>
      </c>
      <c r="BU582" t="s">
        <v>4446</v>
      </c>
      <c r="BV582" t="s">
        <v>4447</v>
      </c>
      <c r="BX582" t="s">
        <v>4448</v>
      </c>
      <c r="BY582" t="s">
        <v>343</v>
      </c>
      <c r="BZ582" t="s">
        <v>4449</v>
      </c>
      <c r="CB582" s="27">
        <v>36760</v>
      </c>
      <c r="CC582">
        <v>125500</v>
      </c>
      <c r="CD582" t="s">
        <v>150</v>
      </c>
      <c r="CE582" t="s">
        <v>196</v>
      </c>
      <c r="CF582" t="s">
        <v>196</v>
      </c>
      <c r="CG582" t="s">
        <v>4450</v>
      </c>
      <c r="CH582" s="27">
        <v>36760</v>
      </c>
      <c r="CI582">
        <v>125500</v>
      </c>
      <c r="CJ582" t="s">
        <v>150</v>
      </c>
      <c r="CK582" t="s">
        <v>196</v>
      </c>
      <c r="CL582" t="s">
        <v>196</v>
      </c>
      <c r="CM582" t="s">
        <v>4451</v>
      </c>
      <c r="CZ582" t="s">
        <v>4452</v>
      </c>
      <c r="DA582" t="s">
        <v>154</v>
      </c>
      <c r="DE582">
        <v>0</v>
      </c>
      <c r="DF582">
        <v>1900</v>
      </c>
      <c r="DG582" t="s">
        <v>4453</v>
      </c>
      <c r="DH582">
        <v>4</v>
      </c>
      <c r="DI582" s="128" t="s">
        <v>3279</v>
      </c>
      <c r="DJ5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582" s="130">
        <f>Table13[[#This Row],[JUST]]*Table13[[#This Row],[Storm Millage]]/1000</f>
        <v>4113.7021626692431</v>
      </c>
      <c r="DL5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82" s="136">
        <f>Table13[[#This Row],[JUST]]*Table13[[#This Row],[Recreational Millage]]/1000</f>
        <v>4261.0272847533033</v>
      </c>
      <c r="DN582" s="137">
        <f>Table13[[#This Row],[Recreational Assessment]]+Table13[[#This Row],[Storm Assessment]]</f>
        <v>8374.7294474225455</v>
      </c>
      <c r="DO582" s="145" t="e">
        <f>Methodology!#REF!</f>
        <v>#REF!</v>
      </c>
      <c r="DP582" s="146" t="e">
        <f>(Table13[[#This Row],[JUST]]*Table13[[#This Row],[Ad Valorem Recreational Millage]])/1000</f>
        <v>#REF!</v>
      </c>
    </row>
    <row r="583" spans="1:120" x14ac:dyDescent="0.3">
      <c r="A583">
        <v>788</v>
      </c>
      <c r="B583">
        <v>1</v>
      </c>
      <c r="C583" s="165" t="s">
        <v>6465</v>
      </c>
      <c r="D583" t="s">
        <v>6299</v>
      </c>
      <c r="E583" t="s">
        <v>607</v>
      </c>
      <c r="F583">
        <v>10004185</v>
      </c>
      <c r="G583" s="32" t="s">
        <v>181</v>
      </c>
      <c r="I583" t="s">
        <v>226</v>
      </c>
      <c r="J583">
        <v>1</v>
      </c>
      <c r="K583">
        <v>0</v>
      </c>
      <c r="L583">
        <v>0</v>
      </c>
      <c r="M583">
        <v>0.23200000000000001</v>
      </c>
      <c r="N583" t="s">
        <v>135</v>
      </c>
      <c r="O583" t="s">
        <v>136</v>
      </c>
      <c r="R583" t="s">
        <v>227</v>
      </c>
      <c r="S583" t="s">
        <v>140</v>
      </c>
      <c r="T583">
        <v>100</v>
      </c>
      <c r="U583" t="s">
        <v>511</v>
      </c>
      <c r="W583" t="s">
        <v>6466</v>
      </c>
      <c r="X583" t="s">
        <v>6467</v>
      </c>
      <c r="Y583" t="s">
        <v>162</v>
      </c>
      <c r="AA583" t="s">
        <v>145</v>
      </c>
      <c r="AB583" t="s">
        <v>146</v>
      </c>
      <c r="AC583" s="119">
        <v>1026638</v>
      </c>
      <c r="AD583">
        <v>1026638</v>
      </c>
      <c r="AE583">
        <v>1026638</v>
      </c>
      <c r="AF583">
        <v>966000</v>
      </c>
      <c r="AG583">
        <v>59463</v>
      </c>
      <c r="AH583">
        <v>0</v>
      </c>
      <c r="AI583">
        <v>1175</v>
      </c>
      <c r="AJ583">
        <v>0</v>
      </c>
      <c r="AK583">
        <v>0</v>
      </c>
      <c r="AL583">
        <v>0</v>
      </c>
      <c r="AM583">
        <v>0</v>
      </c>
      <c r="AN583" s="32">
        <v>0</v>
      </c>
      <c r="AO583">
        <v>0</v>
      </c>
      <c r="AP583">
        <v>0</v>
      </c>
      <c r="AQ583">
        <v>0</v>
      </c>
      <c r="AR583">
        <v>0</v>
      </c>
      <c r="AS583">
        <v>1</v>
      </c>
      <c r="AT583">
        <v>1958</v>
      </c>
      <c r="AV583">
        <v>1508</v>
      </c>
      <c r="AW583">
        <v>1025</v>
      </c>
      <c r="AX583">
        <v>1</v>
      </c>
      <c r="AY583">
        <v>2</v>
      </c>
      <c r="AZ583">
        <v>1</v>
      </c>
      <c r="BS583" t="s">
        <v>6468</v>
      </c>
      <c r="BV583" t="s">
        <v>6469</v>
      </c>
      <c r="BX583" t="s">
        <v>6470</v>
      </c>
      <c r="BY583" t="s">
        <v>749</v>
      </c>
      <c r="BZ583" t="s">
        <v>6471</v>
      </c>
      <c r="CB583" s="27">
        <v>42836</v>
      </c>
      <c r="CC583">
        <v>1499500</v>
      </c>
      <c r="CD583" t="s">
        <v>210</v>
      </c>
      <c r="CE583" t="s">
        <v>181</v>
      </c>
      <c r="CF583" t="s">
        <v>181</v>
      </c>
      <c r="CG583" t="s">
        <v>6472</v>
      </c>
      <c r="CH583" s="27">
        <v>42142</v>
      </c>
      <c r="CI583">
        <v>1147000</v>
      </c>
      <c r="CJ583" t="s">
        <v>210</v>
      </c>
      <c r="CK583" t="s">
        <v>181</v>
      </c>
      <c r="CL583" t="s">
        <v>3373</v>
      </c>
      <c r="CM583" t="s">
        <v>6473</v>
      </c>
      <c r="CZ583" t="s">
        <v>6474</v>
      </c>
      <c r="DA583" t="s">
        <v>154</v>
      </c>
      <c r="DB583" t="s">
        <v>299</v>
      </c>
      <c r="DE583">
        <v>1</v>
      </c>
      <c r="DF583">
        <v>1900</v>
      </c>
      <c r="DG583" t="s">
        <v>6475</v>
      </c>
      <c r="DH583">
        <v>7</v>
      </c>
      <c r="DI583" s="128" t="s">
        <v>156</v>
      </c>
      <c r="DJ5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83" s="130">
        <f>Table13[[#This Row],[JUST]]*Table13[[#This Row],[Storm Millage]]/1000</f>
        <v>0</v>
      </c>
      <c r="DL5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83" s="136">
        <f>Table13[[#This Row],[JUST]]*Table13[[#This Row],[Recreational Millage]]/1000</f>
        <v>8420.6269264883722</v>
      </c>
      <c r="DN583" s="137">
        <f>Table13[[#This Row],[Recreational Assessment]]+Table13[[#This Row],[Storm Assessment]]</f>
        <v>8420.6269264883722</v>
      </c>
      <c r="DO583" s="145" t="e">
        <f>Methodology!#REF!</f>
        <v>#REF!</v>
      </c>
      <c r="DP583" s="146" t="e">
        <f>(Table13[[#This Row],[JUST]]*Table13[[#This Row],[Ad Valorem Recreational Millage]])/1000</f>
        <v>#REF!</v>
      </c>
    </row>
    <row r="584" spans="1:120" x14ac:dyDescent="0.3">
      <c r="A584">
        <v>308</v>
      </c>
      <c r="B584">
        <v>1</v>
      </c>
      <c r="C584" s="165" t="s">
        <v>7761</v>
      </c>
      <c r="D584" t="s">
        <v>1128</v>
      </c>
      <c r="E584" t="s">
        <v>3775</v>
      </c>
      <c r="F584">
        <v>10004851</v>
      </c>
      <c r="G584" s="32" t="s">
        <v>196</v>
      </c>
      <c r="H584" t="s">
        <v>299</v>
      </c>
      <c r="I584" t="s">
        <v>226</v>
      </c>
      <c r="J584">
        <v>1</v>
      </c>
      <c r="K584">
        <v>0</v>
      </c>
      <c r="L584">
        <v>0</v>
      </c>
      <c r="M584">
        <v>4.7329999999999997E-2</v>
      </c>
      <c r="N584" t="s">
        <v>135</v>
      </c>
      <c r="O584" t="s">
        <v>136</v>
      </c>
      <c r="S584" t="s">
        <v>140</v>
      </c>
      <c r="V584" t="s">
        <v>205</v>
      </c>
      <c r="W584" t="s">
        <v>7762</v>
      </c>
      <c r="X584" t="s">
        <v>7763</v>
      </c>
      <c r="Y584" t="s">
        <v>189</v>
      </c>
      <c r="AA584" t="s">
        <v>145</v>
      </c>
      <c r="AB584" t="s">
        <v>146</v>
      </c>
      <c r="AC584" s="119">
        <v>1048135</v>
      </c>
      <c r="AD584">
        <v>1048135</v>
      </c>
      <c r="AE584">
        <v>1048135</v>
      </c>
      <c r="AF584">
        <v>0</v>
      </c>
      <c r="AG584">
        <v>1048135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 s="32">
        <v>0</v>
      </c>
      <c r="AO584">
        <v>0</v>
      </c>
      <c r="AP584">
        <v>0</v>
      </c>
      <c r="AQ584">
        <v>0</v>
      </c>
      <c r="AR584">
        <v>0</v>
      </c>
      <c r="AS584">
        <v>1</v>
      </c>
      <c r="AT584">
        <v>1981</v>
      </c>
      <c r="AV584">
        <v>1679</v>
      </c>
      <c r="AW584">
        <v>1679</v>
      </c>
      <c r="AX584">
        <v>2</v>
      </c>
      <c r="AY584">
        <v>2</v>
      </c>
      <c r="AZ584">
        <v>2</v>
      </c>
      <c r="BC584" t="s">
        <v>233</v>
      </c>
      <c r="BD584" t="s">
        <v>233</v>
      </c>
      <c r="BS584" t="s">
        <v>7764</v>
      </c>
      <c r="BT584" t="s">
        <v>7765</v>
      </c>
      <c r="BV584" t="s">
        <v>7766</v>
      </c>
      <c r="BX584" t="s">
        <v>7767</v>
      </c>
      <c r="BY584" t="s">
        <v>264</v>
      </c>
      <c r="BZ584" t="s">
        <v>7768</v>
      </c>
      <c r="CB584" s="27">
        <v>37671</v>
      </c>
      <c r="CC584">
        <v>902500</v>
      </c>
      <c r="CD584" t="s">
        <v>210</v>
      </c>
      <c r="CE584" t="s">
        <v>151</v>
      </c>
      <c r="CF584" t="s">
        <v>383</v>
      </c>
      <c r="CG584" t="s">
        <v>7769</v>
      </c>
      <c r="CH584" s="27">
        <v>34366</v>
      </c>
      <c r="CI584">
        <v>389000</v>
      </c>
      <c r="CJ584" t="s">
        <v>210</v>
      </c>
      <c r="CK584" t="s">
        <v>151</v>
      </c>
      <c r="CL584" t="s">
        <v>151</v>
      </c>
      <c r="CM584" t="s">
        <v>7770</v>
      </c>
      <c r="CN584" s="27">
        <v>31168</v>
      </c>
      <c r="CO584">
        <v>210000</v>
      </c>
      <c r="CP584" t="s">
        <v>210</v>
      </c>
      <c r="CQ584" t="s">
        <v>181</v>
      </c>
      <c r="CR584" t="s">
        <v>181</v>
      </c>
      <c r="CS584" t="s">
        <v>7771</v>
      </c>
      <c r="CZ584" t="s">
        <v>7772</v>
      </c>
      <c r="DA584" t="s">
        <v>154</v>
      </c>
      <c r="DB584" t="s">
        <v>242</v>
      </c>
      <c r="DE584">
        <v>1</v>
      </c>
      <c r="DF584">
        <v>1982</v>
      </c>
      <c r="DG584" t="s">
        <v>7773</v>
      </c>
      <c r="DH584">
        <v>7</v>
      </c>
      <c r="DI584" s="128" t="s">
        <v>156</v>
      </c>
      <c r="DJ5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584" s="130">
        <f>Table13[[#This Row],[JUST]]*Table13[[#This Row],[Storm Millage]]/1000</f>
        <v>0</v>
      </c>
      <c r="DL5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84" s="136">
        <f>Table13[[#This Row],[JUST]]*Table13[[#This Row],[Recreational Millage]]/1000</f>
        <v>8596.9482949149442</v>
      </c>
      <c r="DN584" s="137">
        <f>Table13[[#This Row],[Recreational Assessment]]+Table13[[#This Row],[Storm Assessment]]</f>
        <v>8596.9482949149442</v>
      </c>
      <c r="DO584" s="145" t="e">
        <f>Methodology!#REF!</f>
        <v>#REF!</v>
      </c>
      <c r="DP584" s="146" t="e">
        <f>(Table13[[#This Row],[JUST]]*Table13[[#This Row],[Ad Valorem Recreational Millage]])/1000</f>
        <v>#REF!</v>
      </c>
    </row>
    <row r="585" spans="1:120" x14ac:dyDescent="0.3">
      <c r="A585">
        <v>41</v>
      </c>
      <c r="B585">
        <v>1</v>
      </c>
      <c r="C585" s="165" t="s">
        <v>1224</v>
      </c>
      <c r="D585" t="s">
        <v>777</v>
      </c>
      <c r="E585" t="s">
        <v>1103</v>
      </c>
      <c r="F585">
        <v>10004300</v>
      </c>
      <c r="G585" s="32" t="s">
        <v>196</v>
      </c>
      <c r="H585" t="s">
        <v>299</v>
      </c>
      <c r="I585" t="s">
        <v>226</v>
      </c>
      <c r="J585">
        <v>1</v>
      </c>
      <c r="K585">
        <v>0</v>
      </c>
      <c r="L585">
        <v>0</v>
      </c>
      <c r="M585">
        <v>0.22176999999999999</v>
      </c>
      <c r="N585" t="s">
        <v>135</v>
      </c>
      <c r="O585" t="s">
        <v>136</v>
      </c>
      <c r="S585" t="s">
        <v>140</v>
      </c>
      <c r="V585" t="s">
        <v>229</v>
      </c>
      <c r="W585" t="s">
        <v>1225</v>
      </c>
      <c r="X585" t="s">
        <v>1226</v>
      </c>
      <c r="Y585" t="s">
        <v>1227</v>
      </c>
      <c r="AA585" t="s">
        <v>145</v>
      </c>
      <c r="AB585" t="s">
        <v>146</v>
      </c>
      <c r="AC585" s="119">
        <v>543448</v>
      </c>
      <c r="AD585">
        <v>543448</v>
      </c>
      <c r="AE585">
        <v>543448</v>
      </c>
      <c r="AF585">
        <v>0</v>
      </c>
      <c r="AG585">
        <v>543448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 s="32">
        <v>0</v>
      </c>
      <c r="AO585">
        <v>0</v>
      </c>
      <c r="AP585">
        <v>0</v>
      </c>
      <c r="AQ585">
        <v>0</v>
      </c>
      <c r="AR585">
        <v>0</v>
      </c>
      <c r="AS585">
        <v>1</v>
      </c>
      <c r="AT585">
        <v>1976</v>
      </c>
      <c r="AV585">
        <v>1043</v>
      </c>
      <c r="AW585">
        <v>1043</v>
      </c>
      <c r="AX585">
        <v>1</v>
      </c>
      <c r="AY585">
        <v>2</v>
      </c>
      <c r="AZ585">
        <v>2</v>
      </c>
      <c r="BC585" t="s">
        <v>233</v>
      </c>
      <c r="BS585" t="s">
        <v>1228</v>
      </c>
      <c r="BT585" t="s">
        <v>1229</v>
      </c>
      <c r="BU585" t="s">
        <v>1230</v>
      </c>
      <c r="BV585" t="s">
        <v>1231</v>
      </c>
      <c r="BX585" t="s">
        <v>1232</v>
      </c>
      <c r="BY585" t="s">
        <v>785</v>
      </c>
      <c r="BZ585" t="s">
        <v>1233</v>
      </c>
      <c r="CZ585" t="s">
        <v>1234</v>
      </c>
      <c r="DA585" t="s">
        <v>154</v>
      </c>
      <c r="DB585" t="s">
        <v>242</v>
      </c>
      <c r="DE585">
        <v>1</v>
      </c>
      <c r="DF585">
        <v>1978</v>
      </c>
      <c r="DG585" t="s">
        <v>1235</v>
      </c>
      <c r="DH585">
        <v>2</v>
      </c>
      <c r="DI585" s="128" t="s">
        <v>696</v>
      </c>
      <c r="DJ5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85" s="130">
        <f>Table13[[#This Row],[JUST]]*Table13[[#This Row],[Storm Millage]]/1000</f>
        <v>4154.9345936863692</v>
      </c>
      <c r="DL5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85" s="136">
        <f>Table13[[#This Row],[JUST]]*Table13[[#This Row],[Recreational Millage]]/1000</f>
        <v>4457.4356900350977</v>
      </c>
      <c r="DN585" s="137">
        <f>Table13[[#This Row],[Recreational Assessment]]+Table13[[#This Row],[Storm Assessment]]</f>
        <v>8612.370283721466</v>
      </c>
      <c r="DO585" s="145" t="e">
        <f>Methodology!#REF!</f>
        <v>#REF!</v>
      </c>
      <c r="DP585" s="146" t="e">
        <f>(Table13[[#This Row],[JUST]]*Table13[[#This Row],[Ad Valorem Recreational Millage]])/1000</f>
        <v>#REF!</v>
      </c>
    </row>
    <row r="586" spans="1:120" x14ac:dyDescent="0.3">
      <c r="A586">
        <v>209</v>
      </c>
      <c r="B586">
        <v>1</v>
      </c>
      <c r="C586" s="165" t="s">
        <v>1364</v>
      </c>
      <c r="D586" t="s">
        <v>777</v>
      </c>
      <c r="E586" t="s">
        <v>1365</v>
      </c>
      <c r="F586">
        <v>10004291</v>
      </c>
      <c r="G586" s="32" t="s">
        <v>196</v>
      </c>
      <c r="H586" t="s">
        <v>299</v>
      </c>
      <c r="I586" t="s">
        <v>226</v>
      </c>
      <c r="J586">
        <v>1</v>
      </c>
      <c r="K586">
        <v>0</v>
      </c>
      <c r="L586">
        <v>0</v>
      </c>
      <c r="M586">
        <v>0.22176999999999999</v>
      </c>
      <c r="N586" t="s">
        <v>135</v>
      </c>
      <c r="O586" t="s">
        <v>136</v>
      </c>
      <c r="S586" t="s">
        <v>140</v>
      </c>
      <c r="V586" t="s">
        <v>229</v>
      </c>
      <c r="W586" t="s">
        <v>1366</v>
      </c>
      <c r="X586" t="s">
        <v>1367</v>
      </c>
      <c r="Y586" t="s">
        <v>1227</v>
      </c>
      <c r="AA586" t="s">
        <v>145</v>
      </c>
      <c r="AB586" t="s">
        <v>146</v>
      </c>
      <c r="AC586" s="119">
        <v>543448</v>
      </c>
      <c r="AD586">
        <v>543448</v>
      </c>
      <c r="AE586">
        <v>543448</v>
      </c>
      <c r="AF586">
        <v>0</v>
      </c>
      <c r="AG586">
        <v>543448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 s="32">
        <v>0</v>
      </c>
      <c r="AO586">
        <v>0</v>
      </c>
      <c r="AP586">
        <v>0</v>
      </c>
      <c r="AQ586">
        <v>0</v>
      </c>
      <c r="AR586">
        <v>0</v>
      </c>
      <c r="AS586">
        <v>1</v>
      </c>
      <c r="AT586">
        <v>1976</v>
      </c>
      <c r="AV586">
        <v>1043</v>
      </c>
      <c r="AW586">
        <v>1043</v>
      </c>
      <c r="AX586">
        <v>1</v>
      </c>
      <c r="AY586">
        <v>2</v>
      </c>
      <c r="AZ586">
        <v>2</v>
      </c>
      <c r="BC586" t="s">
        <v>233</v>
      </c>
      <c r="BS586" t="s">
        <v>1368</v>
      </c>
      <c r="BT586" t="s">
        <v>1369</v>
      </c>
      <c r="BV586" t="s">
        <v>1370</v>
      </c>
      <c r="BX586" t="s">
        <v>1371</v>
      </c>
      <c r="BY586" t="s">
        <v>1372</v>
      </c>
      <c r="BZ586" t="s">
        <v>1373</v>
      </c>
      <c r="CB586" s="27">
        <v>44154</v>
      </c>
      <c r="CC586">
        <v>765000</v>
      </c>
      <c r="CD586" t="s">
        <v>210</v>
      </c>
      <c r="CE586" t="s">
        <v>181</v>
      </c>
      <c r="CF586" t="s">
        <v>181</v>
      </c>
      <c r="CG586" t="s">
        <v>1374</v>
      </c>
      <c r="CH586" s="27">
        <v>42079</v>
      </c>
      <c r="CI586">
        <v>583500</v>
      </c>
      <c r="CJ586" t="s">
        <v>210</v>
      </c>
      <c r="CK586" t="s">
        <v>181</v>
      </c>
      <c r="CL586" t="s">
        <v>181</v>
      </c>
      <c r="CM586" t="s">
        <v>1375</v>
      </c>
      <c r="CN586" s="27">
        <v>40592</v>
      </c>
      <c r="CO586">
        <v>530000</v>
      </c>
      <c r="CP586" t="s">
        <v>210</v>
      </c>
      <c r="CQ586" t="s">
        <v>181</v>
      </c>
      <c r="CR586" t="s">
        <v>181</v>
      </c>
      <c r="CS586" t="s">
        <v>1376</v>
      </c>
      <c r="CT586" s="27">
        <v>36588</v>
      </c>
      <c r="CU586">
        <v>460000</v>
      </c>
      <c r="CV586" t="s">
        <v>210</v>
      </c>
      <c r="CW586" t="s">
        <v>151</v>
      </c>
      <c r="CX586" t="s">
        <v>151</v>
      </c>
      <c r="CY586" t="s">
        <v>1377</v>
      </c>
      <c r="CZ586" t="s">
        <v>1378</v>
      </c>
      <c r="DA586" t="s">
        <v>154</v>
      </c>
      <c r="DB586" t="s">
        <v>242</v>
      </c>
      <c r="DE586">
        <v>1</v>
      </c>
      <c r="DF586">
        <v>1977</v>
      </c>
      <c r="DG586" t="s">
        <v>1379</v>
      </c>
      <c r="DH586">
        <v>2</v>
      </c>
      <c r="DI586" s="128" t="s">
        <v>696</v>
      </c>
      <c r="DJ58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86" s="130">
        <f>Table13[[#This Row],[JUST]]*Table13[[#This Row],[Storm Millage]]/1000</f>
        <v>4154.9345936863692</v>
      </c>
      <c r="DL58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86" s="136">
        <f>Table13[[#This Row],[JUST]]*Table13[[#This Row],[Recreational Millage]]/1000</f>
        <v>4457.4356900350977</v>
      </c>
      <c r="DN586" s="137">
        <f>Table13[[#This Row],[Recreational Assessment]]+Table13[[#This Row],[Storm Assessment]]</f>
        <v>8612.370283721466</v>
      </c>
      <c r="DO586" s="145" t="e">
        <f>Methodology!#REF!</f>
        <v>#REF!</v>
      </c>
      <c r="DP586" s="146" t="e">
        <f>(Table13[[#This Row],[JUST]]*Table13[[#This Row],[Ad Valorem Recreational Millage]])/1000</f>
        <v>#REF!</v>
      </c>
    </row>
    <row r="587" spans="1:120" x14ac:dyDescent="0.3">
      <c r="A587">
        <v>160</v>
      </c>
      <c r="B587">
        <v>1</v>
      </c>
      <c r="C587" s="165" t="s">
        <v>1380</v>
      </c>
      <c r="D587" t="s">
        <v>777</v>
      </c>
      <c r="E587" t="s">
        <v>1338</v>
      </c>
      <c r="F587">
        <v>10004308</v>
      </c>
      <c r="G587" s="32" t="s">
        <v>196</v>
      </c>
      <c r="H587" t="s">
        <v>299</v>
      </c>
      <c r="I587" t="s">
        <v>226</v>
      </c>
      <c r="J587">
        <v>1</v>
      </c>
      <c r="K587">
        <v>0</v>
      </c>
      <c r="L587">
        <v>0</v>
      </c>
      <c r="M587">
        <v>0.22176999999999999</v>
      </c>
      <c r="N587" t="s">
        <v>135</v>
      </c>
      <c r="O587" t="s">
        <v>136</v>
      </c>
      <c r="S587" t="s">
        <v>140</v>
      </c>
      <c r="V587" t="s">
        <v>229</v>
      </c>
      <c r="W587" t="s">
        <v>1381</v>
      </c>
      <c r="X587" t="s">
        <v>1382</v>
      </c>
      <c r="Y587" t="s">
        <v>1227</v>
      </c>
      <c r="AA587" t="s">
        <v>145</v>
      </c>
      <c r="AB587" t="s">
        <v>146</v>
      </c>
      <c r="AC587" s="119">
        <v>543448</v>
      </c>
      <c r="AD587">
        <v>543448</v>
      </c>
      <c r="AE587">
        <v>543448</v>
      </c>
      <c r="AF587">
        <v>0</v>
      </c>
      <c r="AG587">
        <v>543448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 s="32">
        <v>0</v>
      </c>
      <c r="AO587">
        <v>0</v>
      </c>
      <c r="AP587">
        <v>0</v>
      </c>
      <c r="AQ587">
        <v>0</v>
      </c>
      <c r="AR587">
        <v>0</v>
      </c>
      <c r="AS587">
        <v>1</v>
      </c>
      <c r="AT587">
        <v>1976</v>
      </c>
      <c r="AV587">
        <v>1043</v>
      </c>
      <c r="AW587">
        <v>1043</v>
      </c>
      <c r="AX587">
        <v>2</v>
      </c>
      <c r="AY587">
        <v>3</v>
      </c>
      <c r="AZ587">
        <v>2</v>
      </c>
      <c r="BC587" t="s">
        <v>233</v>
      </c>
      <c r="BS587" t="s">
        <v>1383</v>
      </c>
      <c r="BV587" t="s">
        <v>1384</v>
      </c>
      <c r="BX587" t="s">
        <v>1385</v>
      </c>
      <c r="BY587" t="s">
        <v>171</v>
      </c>
      <c r="BZ587" t="s">
        <v>1386</v>
      </c>
      <c r="CB587" s="27">
        <v>31017</v>
      </c>
      <c r="CC587">
        <v>270000</v>
      </c>
      <c r="CD587" t="s">
        <v>210</v>
      </c>
      <c r="CE587" t="s">
        <v>151</v>
      </c>
      <c r="CF587" t="s">
        <v>151</v>
      </c>
      <c r="CG587" t="s">
        <v>1387</v>
      </c>
      <c r="CH587" s="27">
        <v>29707</v>
      </c>
      <c r="CI587">
        <v>205000</v>
      </c>
      <c r="CJ587" t="s">
        <v>210</v>
      </c>
      <c r="CK587" t="s">
        <v>181</v>
      </c>
      <c r="CL587" t="s">
        <v>181</v>
      </c>
      <c r="CM587" t="s">
        <v>1388</v>
      </c>
      <c r="CZ587" t="s">
        <v>1389</v>
      </c>
      <c r="DA587" t="s">
        <v>154</v>
      </c>
      <c r="DB587" t="s">
        <v>242</v>
      </c>
      <c r="DE587">
        <v>1</v>
      </c>
      <c r="DF587">
        <v>1978</v>
      </c>
      <c r="DG587" t="s">
        <v>1390</v>
      </c>
      <c r="DH587">
        <v>2</v>
      </c>
      <c r="DI587" s="128" t="s">
        <v>696</v>
      </c>
      <c r="DJ58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87" s="130">
        <f>Table13[[#This Row],[JUST]]*Table13[[#This Row],[Storm Millage]]/1000</f>
        <v>4154.9345936863692</v>
      </c>
      <c r="DL58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87" s="136">
        <f>Table13[[#This Row],[JUST]]*Table13[[#This Row],[Recreational Millage]]/1000</f>
        <v>4457.4356900350977</v>
      </c>
      <c r="DN587" s="137">
        <f>Table13[[#This Row],[Recreational Assessment]]+Table13[[#This Row],[Storm Assessment]]</f>
        <v>8612.370283721466</v>
      </c>
      <c r="DO587" s="145" t="e">
        <f>Methodology!#REF!</f>
        <v>#REF!</v>
      </c>
      <c r="DP587" s="146" t="e">
        <f>(Table13[[#This Row],[JUST]]*Table13[[#This Row],[Ad Valorem Recreational Millage]])/1000</f>
        <v>#REF!</v>
      </c>
    </row>
    <row r="588" spans="1:120" x14ac:dyDescent="0.3">
      <c r="A588">
        <v>48</v>
      </c>
      <c r="B588">
        <v>1</v>
      </c>
      <c r="C588" s="165" t="s">
        <v>1543</v>
      </c>
      <c r="D588" t="s">
        <v>801</v>
      </c>
      <c r="E588" t="s">
        <v>1103</v>
      </c>
      <c r="F588">
        <v>10004316</v>
      </c>
      <c r="G588" s="32" t="s">
        <v>196</v>
      </c>
      <c r="H588" t="s">
        <v>299</v>
      </c>
      <c r="I588" t="s">
        <v>226</v>
      </c>
      <c r="J588">
        <v>1</v>
      </c>
      <c r="K588">
        <v>0</v>
      </c>
      <c r="L588">
        <v>0</v>
      </c>
      <c r="M588">
        <v>0.14596999999999999</v>
      </c>
      <c r="N588" t="s">
        <v>135</v>
      </c>
      <c r="O588" t="s">
        <v>136</v>
      </c>
      <c r="S588" t="s">
        <v>140</v>
      </c>
      <c r="V588" t="s">
        <v>229</v>
      </c>
      <c r="W588" t="s">
        <v>1544</v>
      </c>
      <c r="X588" t="s">
        <v>1545</v>
      </c>
      <c r="Y588" t="s">
        <v>1227</v>
      </c>
      <c r="AA588" t="s">
        <v>145</v>
      </c>
      <c r="AB588" t="s">
        <v>146</v>
      </c>
      <c r="AC588" s="119">
        <v>543448</v>
      </c>
      <c r="AD588">
        <v>543448</v>
      </c>
      <c r="AE588">
        <v>543448</v>
      </c>
      <c r="AF588">
        <v>0</v>
      </c>
      <c r="AG588">
        <v>543448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 s="32">
        <v>0</v>
      </c>
      <c r="AO588">
        <v>0</v>
      </c>
      <c r="AP588">
        <v>0</v>
      </c>
      <c r="AQ588">
        <v>0</v>
      </c>
      <c r="AR588">
        <v>0</v>
      </c>
      <c r="AS588">
        <v>1</v>
      </c>
      <c r="AT588">
        <v>1976</v>
      </c>
      <c r="AV588">
        <v>1043</v>
      </c>
      <c r="AW588">
        <v>1043</v>
      </c>
      <c r="AX588">
        <v>1</v>
      </c>
      <c r="AY588">
        <v>2</v>
      </c>
      <c r="AZ588">
        <v>2</v>
      </c>
      <c r="BC588" t="s">
        <v>233</v>
      </c>
      <c r="BS588" t="s">
        <v>1546</v>
      </c>
      <c r="BT588" t="s">
        <v>1547</v>
      </c>
      <c r="BV588" t="s">
        <v>1548</v>
      </c>
      <c r="BX588" t="s">
        <v>1549</v>
      </c>
      <c r="BY588" t="s">
        <v>264</v>
      </c>
      <c r="BZ588" t="s">
        <v>1550</v>
      </c>
      <c r="CB588" s="27">
        <v>36300</v>
      </c>
      <c r="CC588">
        <v>387000</v>
      </c>
      <c r="CD588" t="s">
        <v>210</v>
      </c>
      <c r="CE588" t="s">
        <v>151</v>
      </c>
      <c r="CF588" t="s">
        <v>151</v>
      </c>
      <c r="CG588" t="s">
        <v>1551</v>
      </c>
      <c r="CH588" s="27">
        <v>30437</v>
      </c>
      <c r="CI588">
        <v>189000</v>
      </c>
      <c r="CJ588" t="s">
        <v>210</v>
      </c>
      <c r="CK588" t="s">
        <v>151</v>
      </c>
      <c r="CL588" t="s">
        <v>151</v>
      </c>
      <c r="CM588" t="s">
        <v>1552</v>
      </c>
      <c r="CZ588" t="s">
        <v>1553</v>
      </c>
      <c r="DA588" t="s">
        <v>154</v>
      </c>
      <c r="DB588" t="s">
        <v>242</v>
      </c>
      <c r="DE588">
        <v>1</v>
      </c>
      <c r="DF588">
        <v>1978</v>
      </c>
      <c r="DG588" t="s">
        <v>1554</v>
      </c>
      <c r="DH588">
        <v>2</v>
      </c>
      <c r="DI588" s="128" t="s">
        <v>696</v>
      </c>
      <c r="DJ5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88" s="130">
        <f>Table13[[#This Row],[JUST]]*Table13[[#This Row],[Storm Millage]]/1000</f>
        <v>4154.9345936863692</v>
      </c>
      <c r="DL5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88" s="136">
        <f>Table13[[#This Row],[JUST]]*Table13[[#This Row],[Recreational Millage]]/1000</f>
        <v>4457.4356900350977</v>
      </c>
      <c r="DN588" s="137">
        <f>Table13[[#This Row],[Recreational Assessment]]+Table13[[#This Row],[Storm Assessment]]</f>
        <v>8612.370283721466</v>
      </c>
      <c r="DO588" s="145" t="e">
        <f>Methodology!#REF!</f>
        <v>#REF!</v>
      </c>
      <c r="DP588" s="146" t="e">
        <f>(Table13[[#This Row],[JUST]]*Table13[[#This Row],[Ad Valorem Recreational Millage]])/1000</f>
        <v>#REF!</v>
      </c>
    </row>
    <row r="589" spans="1:120" x14ac:dyDescent="0.3">
      <c r="A589">
        <v>326</v>
      </c>
      <c r="B589">
        <v>1</v>
      </c>
      <c r="C589" s="165" t="s">
        <v>1624</v>
      </c>
      <c r="D589" t="s">
        <v>801</v>
      </c>
      <c r="E589" t="s">
        <v>1316</v>
      </c>
      <c r="F589">
        <v>10004323</v>
      </c>
      <c r="G589" s="32" t="s">
        <v>196</v>
      </c>
      <c r="H589" t="s">
        <v>299</v>
      </c>
      <c r="I589" t="s">
        <v>226</v>
      </c>
      <c r="J589">
        <v>1</v>
      </c>
      <c r="K589">
        <v>0</v>
      </c>
      <c r="L589">
        <v>0</v>
      </c>
      <c r="M589">
        <v>0.14596999999999999</v>
      </c>
      <c r="N589" t="s">
        <v>135</v>
      </c>
      <c r="O589" t="s">
        <v>136</v>
      </c>
      <c r="S589" t="s">
        <v>140</v>
      </c>
      <c r="V589" t="s">
        <v>229</v>
      </c>
      <c r="W589" t="s">
        <v>1625</v>
      </c>
      <c r="X589" t="s">
        <v>1626</v>
      </c>
      <c r="Y589" t="s">
        <v>1227</v>
      </c>
      <c r="AA589" t="s">
        <v>145</v>
      </c>
      <c r="AB589" t="s">
        <v>146</v>
      </c>
      <c r="AC589" s="119">
        <v>543448</v>
      </c>
      <c r="AD589">
        <v>543448</v>
      </c>
      <c r="AE589">
        <v>543448</v>
      </c>
      <c r="AF589">
        <v>0</v>
      </c>
      <c r="AG589">
        <v>543448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 s="32">
        <v>0</v>
      </c>
      <c r="AO589">
        <v>0</v>
      </c>
      <c r="AP589">
        <v>0</v>
      </c>
      <c r="AQ589">
        <v>0</v>
      </c>
      <c r="AR589">
        <v>0</v>
      </c>
      <c r="AS589">
        <v>1</v>
      </c>
      <c r="AT589">
        <v>1976</v>
      </c>
      <c r="AV589">
        <v>1043</v>
      </c>
      <c r="AW589">
        <v>1043</v>
      </c>
      <c r="AX589">
        <v>1</v>
      </c>
      <c r="AY589">
        <v>2</v>
      </c>
      <c r="AZ589">
        <v>2</v>
      </c>
      <c r="BC589" t="s">
        <v>233</v>
      </c>
      <c r="BS589" t="s">
        <v>1627</v>
      </c>
      <c r="BV589" t="s">
        <v>1628</v>
      </c>
      <c r="BX589" t="s">
        <v>1629</v>
      </c>
      <c r="BY589" t="s">
        <v>343</v>
      </c>
      <c r="BZ589" t="s">
        <v>1630</v>
      </c>
      <c r="CB589" s="27">
        <v>32874</v>
      </c>
      <c r="CC589">
        <v>220000</v>
      </c>
      <c r="CD589" t="s">
        <v>210</v>
      </c>
      <c r="CE589" t="s">
        <v>151</v>
      </c>
      <c r="CF589" t="s">
        <v>151</v>
      </c>
      <c r="CG589" t="s">
        <v>1631</v>
      </c>
      <c r="CH589" s="27">
        <v>30803</v>
      </c>
      <c r="CI589">
        <v>198300</v>
      </c>
      <c r="CJ589" t="s">
        <v>210</v>
      </c>
      <c r="CK589" t="s">
        <v>151</v>
      </c>
      <c r="CL589" t="s">
        <v>151</v>
      </c>
      <c r="CM589" t="s">
        <v>1632</v>
      </c>
      <c r="CZ589" t="s">
        <v>1633</v>
      </c>
      <c r="DA589" t="s">
        <v>154</v>
      </c>
      <c r="DB589" t="s">
        <v>242</v>
      </c>
      <c r="DE589">
        <v>1</v>
      </c>
      <c r="DF589">
        <v>1978</v>
      </c>
      <c r="DG589" t="s">
        <v>1634</v>
      </c>
      <c r="DH589">
        <v>2</v>
      </c>
      <c r="DI589" s="128" t="s">
        <v>696</v>
      </c>
      <c r="DJ58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89" s="130">
        <f>Table13[[#This Row],[JUST]]*Table13[[#This Row],[Storm Millage]]/1000</f>
        <v>4154.9345936863692</v>
      </c>
      <c r="DL58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89" s="136">
        <f>Table13[[#This Row],[JUST]]*Table13[[#This Row],[Recreational Millage]]/1000</f>
        <v>4457.4356900350977</v>
      </c>
      <c r="DN589" s="137">
        <f>Table13[[#This Row],[Recreational Assessment]]+Table13[[#This Row],[Storm Assessment]]</f>
        <v>8612.370283721466</v>
      </c>
      <c r="DO589" s="145" t="e">
        <f>Methodology!#REF!</f>
        <v>#REF!</v>
      </c>
      <c r="DP589" s="146" t="e">
        <f>(Table13[[#This Row],[JUST]]*Table13[[#This Row],[Ad Valorem Recreational Millage]])/1000</f>
        <v>#REF!</v>
      </c>
    </row>
    <row r="590" spans="1:120" x14ac:dyDescent="0.3">
      <c r="A590">
        <v>171</v>
      </c>
      <c r="B590">
        <v>1</v>
      </c>
      <c r="C590" s="165" t="s">
        <v>1635</v>
      </c>
      <c r="D590" t="s">
        <v>801</v>
      </c>
      <c r="E590" t="s">
        <v>1338</v>
      </c>
      <c r="F590">
        <v>10004324</v>
      </c>
      <c r="G590" s="32" t="s">
        <v>196</v>
      </c>
      <c r="H590" t="s">
        <v>299</v>
      </c>
      <c r="I590" t="s">
        <v>226</v>
      </c>
      <c r="J590">
        <v>1</v>
      </c>
      <c r="K590">
        <v>0</v>
      </c>
      <c r="L590">
        <v>0</v>
      </c>
      <c r="M590">
        <v>0.14596999999999999</v>
      </c>
      <c r="N590" t="s">
        <v>135</v>
      </c>
      <c r="O590" t="s">
        <v>136</v>
      </c>
      <c r="S590" t="s">
        <v>140</v>
      </c>
      <c r="V590" t="s">
        <v>229</v>
      </c>
      <c r="W590" t="s">
        <v>1636</v>
      </c>
      <c r="X590" t="s">
        <v>1637</v>
      </c>
      <c r="Y590" t="s">
        <v>1227</v>
      </c>
      <c r="AA590" t="s">
        <v>145</v>
      </c>
      <c r="AB590" t="s">
        <v>146</v>
      </c>
      <c r="AC590" s="119">
        <v>543448</v>
      </c>
      <c r="AD590">
        <v>543448</v>
      </c>
      <c r="AE590">
        <v>543448</v>
      </c>
      <c r="AF590">
        <v>0</v>
      </c>
      <c r="AG590">
        <v>543448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 s="32">
        <v>0</v>
      </c>
      <c r="AO590">
        <v>0</v>
      </c>
      <c r="AP590">
        <v>0</v>
      </c>
      <c r="AQ590">
        <v>0</v>
      </c>
      <c r="AR590">
        <v>0</v>
      </c>
      <c r="AS590">
        <v>1</v>
      </c>
      <c r="AT590">
        <v>1976</v>
      </c>
      <c r="AV590">
        <v>1043</v>
      </c>
      <c r="AW590">
        <v>1043</v>
      </c>
      <c r="AX590">
        <v>2</v>
      </c>
      <c r="AY590">
        <v>3</v>
      </c>
      <c r="AZ590">
        <v>2</v>
      </c>
      <c r="BC590" t="s">
        <v>233</v>
      </c>
      <c r="BS590" t="s">
        <v>1638</v>
      </c>
      <c r="BT590" t="s">
        <v>1639</v>
      </c>
      <c r="BV590" t="s">
        <v>1640</v>
      </c>
      <c r="BX590" t="s">
        <v>1641</v>
      </c>
      <c r="BY590" t="s">
        <v>638</v>
      </c>
      <c r="BZ590" t="s">
        <v>1642</v>
      </c>
      <c r="CB590" s="27">
        <v>34881</v>
      </c>
      <c r="CC590">
        <v>477000</v>
      </c>
      <c r="CD590" t="s">
        <v>210</v>
      </c>
      <c r="CE590" t="s">
        <v>151</v>
      </c>
      <c r="CF590" t="s">
        <v>151</v>
      </c>
      <c r="CG590" t="s">
        <v>1643</v>
      </c>
      <c r="CH590" s="27">
        <v>34516</v>
      </c>
      <c r="CI590">
        <v>449000</v>
      </c>
      <c r="CJ590" t="s">
        <v>210</v>
      </c>
      <c r="CK590" t="s">
        <v>151</v>
      </c>
      <c r="CL590" t="s">
        <v>151</v>
      </c>
      <c r="CM590" t="s">
        <v>1644</v>
      </c>
      <c r="CZ590" t="s">
        <v>1645</v>
      </c>
      <c r="DA590" t="s">
        <v>154</v>
      </c>
      <c r="DB590" t="s">
        <v>242</v>
      </c>
      <c r="DE590">
        <v>1</v>
      </c>
      <c r="DF590">
        <v>1978</v>
      </c>
      <c r="DG590" t="s">
        <v>1646</v>
      </c>
      <c r="DH590">
        <v>2</v>
      </c>
      <c r="DI590" s="128" t="s">
        <v>696</v>
      </c>
      <c r="DJ59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90" s="130">
        <f>Table13[[#This Row],[JUST]]*Table13[[#This Row],[Storm Millage]]/1000</f>
        <v>4154.9345936863692</v>
      </c>
      <c r="DL59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90" s="136">
        <f>Table13[[#This Row],[JUST]]*Table13[[#This Row],[Recreational Millage]]/1000</f>
        <v>4457.4356900350977</v>
      </c>
      <c r="DN590" s="137">
        <f>Table13[[#This Row],[Recreational Assessment]]+Table13[[#This Row],[Storm Assessment]]</f>
        <v>8612.370283721466</v>
      </c>
      <c r="DO590" s="145" t="e">
        <f>Methodology!#REF!</f>
        <v>#REF!</v>
      </c>
      <c r="DP590" s="146" t="e">
        <f>(Table13[[#This Row],[JUST]]*Table13[[#This Row],[Ad Valorem Recreational Millage]])/1000</f>
        <v>#REF!</v>
      </c>
    </row>
    <row r="591" spans="1:120" x14ac:dyDescent="0.3">
      <c r="A591">
        <v>327</v>
      </c>
      <c r="B591">
        <v>1</v>
      </c>
      <c r="C591" s="165" t="s">
        <v>1717</v>
      </c>
      <c r="D591" t="s">
        <v>801</v>
      </c>
      <c r="E591" t="s">
        <v>1468</v>
      </c>
      <c r="F591">
        <v>10004331</v>
      </c>
      <c r="G591" s="32" t="s">
        <v>196</v>
      </c>
      <c r="H591" t="s">
        <v>299</v>
      </c>
      <c r="I591" t="s">
        <v>226</v>
      </c>
      <c r="J591">
        <v>1</v>
      </c>
      <c r="K591">
        <v>0</v>
      </c>
      <c r="L591">
        <v>0</v>
      </c>
      <c r="M591">
        <v>0.14596999999999999</v>
      </c>
      <c r="N591" t="s">
        <v>135</v>
      </c>
      <c r="O591" t="s">
        <v>136</v>
      </c>
      <c r="S591" t="s">
        <v>140</v>
      </c>
      <c r="V591" t="s">
        <v>229</v>
      </c>
      <c r="W591" t="s">
        <v>1718</v>
      </c>
      <c r="X591" t="s">
        <v>1719</v>
      </c>
      <c r="Y591" t="s">
        <v>1227</v>
      </c>
      <c r="AA591" t="s">
        <v>145</v>
      </c>
      <c r="AB591" t="s">
        <v>146</v>
      </c>
      <c r="AC591" s="119">
        <v>543448</v>
      </c>
      <c r="AD591">
        <v>543448</v>
      </c>
      <c r="AE591">
        <v>543448</v>
      </c>
      <c r="AF591">
        <v>0</v>
      </c>
      <c r="AG591">
        <v>543448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 s="32">
        <v>0</v>
      </c>
      <c r="AO591">
        <v>0</v>
      </c>
      <c r="AP591">
        <v>0</v>
      </c>
      <c r="AQ591">
        <v>0</v>
      </c>
      <c r="AR591">
        <v>0</v>
      </c>
      <c r="AS591">
        <v>1</v>
      </c>
      <c r="AT591">
        <v>1976</v>
      </c>
      <c r="AV591">
        <v>1043</v>
      </c>
      <c r="AW591">
        <v>1043</v>
      </c>
      <c r="AX591">
        <v>2</v>
      </c>
      <c r="AY591">
        <v>3</v>
      </c>
      <c r="AZ591">
        <v>2</v>
      </c>
      <c r="BC591" t="s">
        <v>233</v>
      </c>
      <c r="BS591" t="s">
        <v>1720</v>
      </c>
      <c r="BV591" t="s">
        <v>1721</v>
      </c>
      <c r="BX591" t="s">
        <v>1043</v>
      </c>
      <c r="BY591" t="s">
        <v>458</v>
      </c>
      <c r="BZ591" t="s">
        <v>1044</v>
      </c>
      <c r="CB591" s="27">
        <v>28642</v>
      </c>
      <c r="CC591">
        <v>143000</v>
      </c>
      <c r="CD591" t="s">
        <v>210</v>
      </c>
      <c r="CE591" t="s">
        <v>151</v>
      </c>
      <c r="CF591" t="s">
        <v>151</v>
      </c>
      <c r="CG591" t="s">
        <v>1722</v>
      </c>
      <c r="CH591" s="27">
        <v>28126</v>
      </c>
      <c r="CI591">
        <v>79900</v>
      </c>
      <c r="CJ591" t="s">
        <v>210</v>
      </c>
      <c r="CK591" t="s">
        <v>151</v>
      </c>
      <c r="CL591" t="s">
        <v>151</v>
      </c>
      <c r="CM591" t="s">
        <v>1723</v>
      </c>
      <c r="CZ591" t="s">
        <v>1724</v>
      </c>
      <c r="DA591" t="s">
        <v>154</v>
      </c>
      <c r="DB591" t="s">
        <v>242</v>
      </c>
      <c r="DE591">
        <v>1</v>
      </c>
      <c r="DF591">
        <v>1978</v>
      </c>
      <c r="DG591" t="s">
        <v>1725</v>
      </c>
      <c r="DH591">
        <v>2</v>
      </c>
      <c r="DI591" s="128" t="s">
        <v>696</v>
      </c>
      <c r="DJ5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91" s="130">
        <f>Table13[[#This Row],[JUST]]*Table13[[#This Row],[Storm Millage]]/1000</f>
        <v>4154.9345936863692</v>
      </c>
      <c r="DL5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91" s="136">
        <f>Table13[[#This Row],[JUST]]*Table13[[#This Row],[Recreational Millage]]/1000</f>
        <v>4457.4356900350977</v>
      </c>
      <c r="DN591" s="137">
        <f>Table13[[#This Row],[Recreational Assessment]]+Table13[[#This Row],[Storm Assessment]]</f>
        <v>8612.370283721466</v>
      </c>
      <c r="DO591" s="145" t="e">
        <f>Methodology!#REF!</f>
        <v>#REF!</v>
      </c>
      <c r="DP591" s="146" t="e">
        <f>(Table13[[#This Row],[JUST]]*Table13[[#This Row],[Ad Valorem Recreational Millage]])/1000</f>
        <v>#REF!</v>
      </c>
    </row>
    <row r="592" spans="1:120" x14ac:dyDescent="0.3">
      <c r="A592">
        <v>335</v>
      </c>
      <c r="B592">
        <v>1</v>
      </c>
      <c r="C592" s="165" t="s">
        <v>1740</v>
      </c>
      <c r="D592" t="s">
        <v>854</v>
      </c>
      <c r="E592" t="s">
        <v>1103</v>
      </c>
      <c r="F592">
        <v>10004333</v>
      </c>
      <c r="G592" s="32" t="s">
        <v>196</v>
      </c>
      <c r="H592" t="s">
        <v>299</v>
      </c>
      <c r="I592" t="s">
        <v>778</v>
      </c>
      <c r="J592">
        <v>0</v>
      </c>
      <c r="K592">
        <v>0</v>
      </c>
      <c r="L592">
        <v>0</v>
      </c>
      <c r="M592">
        <v>0.15836</v>
      </c>
      <c r="N592" t="s">
        <v>135</v>
      </c>
      <c r="O592" t="s">
        <v>136</v>
      </c>
      <c r="S592" t="s">
        <v>140</v>
      </c>
      <c r="V592" t="s">
        <v>229</v>
      </c>
      <c r="W592" t="s">
        <v>1741</v>
      </c>
      <c r="X592" t="s">
        <v>1742</v>
      </c>
      <c r="Y592" t="s">
        <v>1743</v>
      </c>
      <c r="AA592" t="s">
        <v>145</v>
      </c>
      <c r="AB592" t="s">
        <v>146</v>
      </c>
      <c r="AC592" s="119">
        <v>543448</v>
      </c>
      <c r="AD592">
        <v>543448</v>
      </c>
      <c r="AE592">
        <v>543448</v>
      </c>
      <c r="AF592">
        <v>0</v>
      </c>
      <c r="AG592">
        <v>543448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 s="32">
        <v>0</v>
      </c>
      <c r="AO592">
        <v>0</v>
      </c>
      <c r="AP592">
        <v>0</v>
      </c>
      <c r="AQ592">
        <v>0</v>
      </c>
      <c r="AR592">
        <v>0</v>
      </c>
      <c r="AS592">
        <v>1</v>
      </c>
      <c r="AT592">
        <v>1978</v>
      </c>
      <c r="AV592">
        <v>1043</v>
      </c>
      <c r="AW592">
        <v>1043</v>
      </c>
      <c r="AX592">
        <v>2</v>
      </c>
      <c r="AY592">
        <v>2</v>
      </c>
      <c r="AZ592">
        <v>2</v>
      </c>
      <c r="BC592" t="s">
        <v>233</v>
      </c>
      <c r="BS592" t="s">
        <v>1744</v>
      </c>
      <c r="BV592" t="s">
        <v>1745</v>
      </c>
      <c r="BX592" t="s">
        <v>1746</v>
      </c>
      <c r="BY592" t="s">
        <v>430</v>
      </c>
      <c r="BZ592" t="s">
        <v>1747</v>
      </c>
      <c r="CB592" s="27">
        <v>38504</v>
      </c>
      <c r="CC592">
        <v>760000</v>
      </c>
      <c r="CD592" t="s">
        <v>210</v>
      </c>
      <c r="CE592" t="s">
        <v>151</v>
      </c>
      <c r="CF592" t="s">
        <v>151</v>
      </c>
      <c r="CG592" t="s">
        <v>1748</v>
      </c>
      <c r="CH592" s="27">
        <v>38051</v>
      </c>
      <c r="CI592">
        <v>615000</v>
      </c>
      <c r="CJ592" t="s">
        <v>210</v>
      </c>
      <c r="CK592" t="s">
        <v>151</v>
      </c>
      <c r="CL592" t="s">
        <v>151</v>
      </c>
      <c r="CM592" t="s">
        <v>1749</v>
      </c>
      <c r="CN592" s="27">
        <v>34151</v>
      </c>
      <c r="CO592">
        <v>317500</v>
      </c>
      <c r="CP592" t="s">
        <v>210</v>
      </c>
      <c r="CQ592" t="s">
        <v>151</v>
      </c>
      <c r="CR592" t="s">
        <v>151</v>
      </c>
      <c r="CS592" t="s">
        <v>1750</v>
      </c>
      <c r="CT592" s="27">
        <v>32964</v>
      </c>
      <c r="CU592">
        <v>235000</v>
      </c>
      <c r="CV592" t="s">
        <v>210</v>
      </c>
      <c r="CW592" t="s">
        <v>151</v>
      </c>
      <c r="CX592" t="s">
        <v>151</v>
      </c>
      <c r="CY592" t="s">
        <v>1751</v>
      </c>
      <c r="CZ592" t="s">
        <v>1752</v>
      </c>
      <c r="DA592" t="s">
        <v>154</v>
      </c>
      <c r="DB592" t="s">
        <v>242</v>
      </c>
      <c r="DE592">
        <v>1</v>
      </c>
      <c r="DF592">
        <v>1978</v>
      </c>
      <c r="DG592" t="s">
        <v>1753</v>
      </c>
      <c r="DH592">
        <v>2</v>
      </c>
      <c r="DI592" s="128" t="s">
        <v>696</v>
      </c>
      <c r="DJ59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92" s="130">
        <f>Table13[[#This Row],[JUST]]*Table13[[#This Row],[Storm Millage]]/1000</f>
        <v>4154.9345936863692</v>
      </c>
      <c r="DL59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92" s="136">
        <f>Table13[[#This Row],[JUST]]*Table13[[#This Row],[Recreational Millage]]/1000</f>
        <v>4457.4356900350977</v>
      </c>
      <c r="DN592" s="137">
        <f>Table13[[#This Row],[Recreational Assessment]]+Table13[[#This Row],[Storm Assessment]]</f>
        <v>8612.370283721466</v>
      </c>
      <c r="DO592" s="145" t="e">
        <f>Methodology!#REF!</f>
        <v>#REF!</v>
      </c>
      <c r="DP592" s="146" t="e">
        <f>(Table13[[#This Row],[JUST]]*Table13[[#This Row],[Ad Valorem Recreational Millage]])/1000</f>
        <v>#REF!</v>
      </c>
    </row>
    <row r="593" spans="1:120" x14ac:dyDescent="0.3">
      <c r="A593">
        <v>60</v>
      </c>
      <c r="B593">
        <v>1</v>
      </c>
      <c r="C593" s="165" t="s">
        <v>1814</v>
      </c>
      <c r="D593" t="s">
        <v>854</v>
      </c>
      <c r="E593" t="s">
        <v>1316</v>
      </c>
      <c r="F593">
        <v>10004340</v>
      </c>
      <c r="G593" s="32" t="s">
        <v>196</v>
      </c>
      <c r="H593" t="s">
        <v>299</v>
      </c>
      <c r="I593" t="s">
        <v>778</v>
      </c>
      <c r="J593">
        <v>0</v>
      </c>
      <c r="K593">
        <v>0</v>
      </c>
      <c r="L593">
        <v>0</v>
      </c>
      <c r="M593">
        <v>0.15836</v>
      </c>
      <c r="N593" t="s">
        <v>135</v>
      </c>
      <c r="O593" t="s">
        <v>136</v>
      </c>
      <c r="S593" t="s">
        <v>140</v>
      </c>
      <c r="V593" t="s">
        <v>229</v>
      </c>
      <c r="W593" t="s">
        <v>1815</v>
      </c>
      <c r="X593" t="s">
        <v>1816</v>
      </c>
      <c r="Y593" t="s">
        <v>1743</v>
      </c>
      <c r="AA593" t="s">
        <v>145</v>
      </c>
      <c r="AB593" t="s">
        <v>146</v>
      </c>
      <c r="AC593" s="119">
        <v>543448</v>
      </c>
      <c r="AD593">
        <v>543448</v>
      </c>
      <c r="AE593">
        <v>543448</v>
      </c>
      <c r="AF593">
        <v>0</v>
      </c>
      <c r="AG593">
        <v>543448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 s="32">
        <v>0</v>
      </c>
      <c r="AO593">
        <v>0</v>
      </c>
      <c r="AP593">
        <v>0</v>
      </c>
      <c r="AQ593">
        <v>0</v>
      </c>
      <c r="AR593">
        <v>0</v>
      </c>
      <c r="AS593">
        <v>1</v>
      </c>
      <c r="AT593">
        <v>1978</v>
      </c>
      <c r="AV593">
        <v>1043</v>
      </c>
      <c r="AW593">
        <v>1043</v>
      </c>
      <c r="AX593">
        <v>2</v>
      </c>
      <c r="AY593">
        <v>2</v>
      </c>
      <c r="AZ593">
        <v>2</v>
      </c>
      <c r="BC593" t="s">
        <v>233</v>
      </c>
      <c r="BS593" t="s">
        <v>1817</v>
      </c>
      <c r="BT593" t="s">
        <v>1818</v>
      </c>
      <c r="BV593" t="s">
        <v>1819</v>
      </c>
      <c r="BX593" t="s">
        <v>1820</v>
      </c>
      <c r="BY593" t="s">
        <v>1821</v>
      </c>
      <c r="BZ593" t="s">
        <v>1822</v>
      </c>
      <c r="CB593" s="27">
        <v>41968</v>
      </c>
      <c r="CC593">
        <v>568500</v>
      </c>
      <c r="CD593" t="s">
        <v>210</v>
      </c>
      <c r="CE593" t="s">
        <v>181</v>
      </c>
      <c r="CF593" t="s">
        <v>181</v>
      </c>
      <c r="CG593" t="s">
        <v>1823</v>
      </c>
      <c r="CH593" s="27">
        <v>37861</v>
      </c>
      <c r="CI593">
        <v>647500</v>
      </c>
      <c r="CJ593" t="s">
        <v>210</v>
      </c>
      <c r="CK593" t="s">
        <v>151</v>
      </c>
      <c r="CL593" t="s">
        <v>151</v>
      </c>
      <c r="CM593" t="s">
        <v>1824</v>
      </c>
      <c r="CN593" s="27">
        <v>37258</v>
      </c>
      <c r="CO593">
        <v>625000</v>
      </c>
      <c r="CP593" t="s">
        <v>210</v>
      </c>
      <c r="CQ593" t="s">
        <v>151</v>
      </c>
      <c r="CR593" t="s">
        <v>151</v>
      </c>
      <c r="CS593" t="s">
        <v>1825</v>
      </c>
      <c r="CT593" s="27">
        <v>36136</v>
      </c>
      <c r="CU593">
        <v>400000</v>
      </c>
      <c r="CV593" t="s">
        <v>210</v>
      </c>
      <c r="CW593" t="s">
        <v>151</v>
      </c>
      <c r="CX593" t="s">
        <v>151</v>
      </c>
      <c r="CY593" t="s">
        <v>1826</v>
      </c>
      <c r="CZ593" t="s">
        <v>1827</v>
      </c>
      <c r="DA593" t="s">
        <v>154</v>
      </c>
      <c r="DB593" t="s">
        <v>242</v>
      </c>
      <c r="DE593">
        <v>1</v>
      </c>
      <c r="DF593">
        <v>1978</v>
      </c>
      <c r="DG593" t="s">
        <v>1828</v>
      </c>
      <c r="DH593">
        <v>2</v>
      </c>
      <c r="DI593" s="128" t="s">
        <v>696</v>
      </c>
      <c r="DJ59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93" s="130">
        <f>Table13[[#This Row],[JUST]]*Table13[[#This Row],[Storm Millage]]/1000</f>
        <v>4154.9345936863692</v>
      </c>
      <c r="DL59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93" s="136">
        <f>Table13[[#This Row],[JUST]]*Table13[[#This Row],[Recreational Millage]]/1000</f>
        <v>4457.4356900350977</v>
      </c>
      <c r="DN593" s="137">
        <f>Table13[[#This Row],[Recreational Assessment]]+Table13[[#This Row],[Storm Assessment]]</f>
        <v>8612.370283721466</v>
      </c>
      <c r="DO593" s="145" t="e">
        <f>Methodology!#REF!</f>
        <v>#REF!</v>
      </c>
      <c r="DP593" s="146" t="e">
        <f>(Table13[[#This Row],[JUST]]*Table13[[#This Row],[Ad Valorem Recreational Millage]])/1000</f>
        <v>#REF!</v>
      </c>
    </row>
    <row r="594" spans="1:120" x14ac:dyDescent="0.3">
      <c r="A594">
        <v>433</v>
      </c>
      <c r="B594">
        <v>1</v>
      </c>
      <c r="C594" s="165" t="s">
        <v>1829</v>
      </c>
      <c r="D594" t="s">
        <v>854</v>
      </c>
      <c r="E594" t="s">
        <v>1338</v>
      </c>
      <c r="F594">
        <v>10004341</v>
      </c>
      <c r="G594" s="32" t="s">
        <v>196</v>
      </c>
      <c r="H594" t="s">
        <v>299</v>
      </c>
      <c r="I594" t="s">
        <v>778</v>
      </c>
      <c r="J594">
        <v>0</v>
      </c>
      <c r="K594">
        <v>0</v>
      </c>
      <c r="L594">
        <v>0</v>
      </c>
      <c r="M594">
        <v>0.15836</v>
      </c>
      <c r="N594" t="s">
        <v>135</v>
      </c>
      <c r="O594" t="s">
        <v>136</v>
      </c>
      <c r="S594" t="s">
        <v>140</v>
      </c>
      <c r="V594" t="s">
        <v>229</v>
      </c>
      <c r="W594" t="s">
        <v>1830</v>
      </c>
      <c r="X594" t="s">
        <v>1831</v>
      </c>
      <c r="Y594" t="s">
        <v>1743</v>
      </c>
      <c r="AA594" t="s">
        <v>145</v>
      </c>
      <c r="AB594" t="s">
        <v>146</v>
      </c>
      <c r="AC594" s="119">
        <v>543448</v>
      </c>
      <c r="AD594">
        <v>543448</v>
      </c>
      <c r="AE594">
        <v>543448</v>
      </c>
      <c r="AF594">
        <v>0</v>
      </c>
      <c r="AG594">
        <v>543448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 s="32">
        <v>0</v>
      </c>
      <c r="AO594">
        <v>0</v>
      </c>
      <c r="AP594">
        <v>0</v>
      </c>
      <c r="AQ594">
        <v>0</v>
      </c>
      <c r="AR594">
        <v>0</v>
      </c>
      <c r="AS594">
        <v>1</v>
      </c>
      <c r="AT594">
        <v>1978</v>
      </c>
      <c r="AV594">
        <v>1043</v>
      </c>
      <c r="AW594">
        <v>1043</v>
      </c>
      <c r="AX594">
        <v>2</v>
      </c>
      <c r="AY594">
        <v>2</v>
      </c>
      <c r="AZ594">
        <v>2</v>
      </c>
      <c r="BC594" t="s">
        <v>233</v>
      </c>
      <c r="BS594" t="s">
        <v>1295</v>
      </c>
      <c r="BV594" t="s">
        <v>1296</v>
      </c>
      <c r="BX594" t="s">
        <v>1297</v>
      </c>
      <c r="BY594" t="s">
        <v>785</v>
      </c>
      <c r="BZ594" t="s">
        <v>1298</v>
      </c>
      <c r="CZ594" t="s">
        <v>1832</v>
      </c>
      <c r="DA594" t="s">
        <v>154</v>
      </c>
      <c r="DB594" t="s">
        <v>242</v>
      </c>
      <c r="DE594">
        <v>1</v>
      </c>
      <c r="DF594">
        <v>1978</v>
      </c>
      <c r="DG594" t="s">
        <v>1833</v>
      </c>
      <c r="DH594">
        <v>2</v>
      </c>
      <c r="DI594" s="128" t="s">
        <v>696</v>
      </c>
      <c r="DJ59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94" s="130">
        <f>Table13[[#This Row],[JUST]]*Table13[[#This Row],[Storm Millage]]/1000</f>
        <v>4154.9345936863692</v>
      </c>
      <c r="DL59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94" s="136">
        <f>Table13[[#This Row],[JUST]]*Table13[[#This Row],[Recreational Millage]]/1000</f>
        <v>4457.4356900350977</v>
      </c>
      <c r="DN594" s="137">
        <f>Table13[[#This Row],[Recreational Assessment]]+Table13[[#This Row],[Storm Assessment]]</f>
        <v>8612.370283721466</v>
      </c>
      <c r="DO594" s="145" t="e">
        <f>Methodology!#REF!</f>
        <v>#REF!</v>
      </c>
      <c r="DP594" s="146" t="e">
        <f>(Table13[[#This Row],[JUST]]*Table13[[#This Row],[Ad Valorem Recreational Millage]])/1000</f>
        <v>#REF!</v>
      </c>
    </row>
    <row r="595" spans="1:120" x14ac:dyDescent="0.3">
      <c r="A595">
        <v>87</v>
      </c>
      <c r="B595">
        <v>1</v>
      </c>
      <c r="C595" s="165" t="s">
        <v>1906</v>
      </c>
      <c r="D595" t="s">
        <v>854</v>
      </c>
      <c r="E595" t="s">
        <v>1468</v>
      </c>
      <c r="F595">
        <v>10004348</v>
      </c>
      <c r="G595" s="32" t="s">
        <v>196</v>
      </c>
      <c r="H595" t="s">
        <v>299</v>
      </c>
      <c r="I595" t="s">
        <v>778</v>
      </c>
      <c r="J595">
        <v>0</v>
      </c>
      <c r="K595">
        <v>0</v>
      </c>
      <c r="L595">
        <v>0</v>
      </c>
      <c r="M595">
        <v>0.15836</v>
      </c>
      <c r="N595" t="s">
        <v>135</v>
      </c>
      <c r="O595" t="s">
        <v>136</v>
      </c>
      <c r="S595" t="s">
        <v>140</v>
      </c>
      <c r="V595" t="s">
        <v>229</v>
      </c>
      <c r="W595" t="s">
        <v>1907</v>
      </c>
      <c r="X595" t="s">
        <v>1908</v>
      </c>
      <c r="Y595" t="s">
        <v>1743</v>
      </c>
      <c r="AA595" t="s">
        <v>145</v>
      </c>
      <c r="AB595" t="s">
        <v>146</v>
      </c>
      <c r="AC595" s="119">
        <v>543448</v>
      </c>
      <c r="AD595">
        <v>543448</v>
      </c>
      <c r="AE595">
        <v>543448</v>
      </c>
      <c r="AF595">
        <v>0</v>
      </c>
      <c r="AG595">
        <v>543448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 s="32">
        <v>0</v>
      </c>
      <c r="AO595">
        <v>0</v>
      </c>
      <c r="AP595">
        <v>0</v>
      </c>
      <c r="AQ595">
        <v>0</v>
      </c>
      <c r="AR595">
        <v>0</v>
      </c>
      <c r="AS595">
        <v>1</v>
      </c>
      <c r="AT595">
        <v>1978</v>
      </c>
      <c r="AV595">
        <v>1043</v>
      </c>
      <c r="AW595">
        <v>1043</v>
      </c>
      <c r="AX595">
        <v>2</v>
      </c>
      <c r="AY595">
        <v>2</v>
      </c>
      <c r="AZ595">
        <v>2</v>
      </c>
      <c r="BC595" t="s">
        <v>233</v>
      </c>
      <c r="BS595" t="s">
        <v>1909</v>
      </c>
      <c r="BT595" t="s">
        <v>1910</v>
      </c>
      <c r="BV595" t="s">
        <v>1911</v>
      </c>
      <c r="BX595" t="s">
        <v>1912</v>
      </c>
      <c r="BY595" t="s">
        <v>171</v>
      </c>
      <c r="BZ595" t="s">
        <v>1913</v>
      </c>
      <c r="CB595" s="27">
        <v>44158</v>
      </c>
      <c r="CC595">
        <v>815000</v>
      </c>
      <c r="CD595" t="s">
        <v>210</v>
      </c>
      <c r="CE595" t="s">
        <v>181</v>
      </c>
      <c r="CF595" t="s">
        <v>181</v>
      </c>
      <c r="CG595" t="s">
        <v>1914</v>
      </c>
      <c r="CH595" s="27">
        <v>41292</v>
      </c>
      <c r="CI595">
        <v>525000</v>
      </c>
      <c r="CJ595" t="s">
        <v>210</v>
      </c>
      <c r="CK595" t="s">
        <v>181</v>
      </c>
      <c r="CL595" t="s">
        <v>181</v>
      </c>
      <c r="CM595" t="s">
        <v>1915</v>
      </c>
      <c r="CN595" s="27">
        <v>36592</v>
      </c>
      <c r="CO595">
        <v>410000</v>
      </c>
      <c r="CP595" t="s">
        <v>210</v>
      </c>
      <c r="CQ595" t="s">
        <v>151</v>
      </c>
      <c r="CR595" t="s">
        <v>151</v>
      </c>
      <c r="CS595" t="s">
        <v>1916</v>
      </c>
      <c r="CT595" s="27">
        <v>36278</v>
      </c>
      <c r="CU595">
        <v>410000</v>
      </c>
      <c r="CV595" t="s">
        <v>210</v>
      </c>
      <c r="CW595" t="s">
        <v>151</v>
      </c>
      <c r="CX595" t="s">
        <v>151</v>
      </c>
      <c r="CY595" t="s">
        <v>1917</v>
      </c>
      <c r="CZ595" t="s">
        <v>1918</v>
      </c>
      <c r="DA595" t="s">
        <v>154</v>
      </c>
      <c r="DB595" t="s">
        <v>242</v>
      </c>
      <c r="DE595">
        <v>1</v>
      </c>
      <c r="DF595">
        <v>1978</v>
      </c>
      <c r="DG595" t="s">
        <v>1919</v>
      </c>
      <c r="DH595">
        <v>2</v>
      </c>
      <c r="DI595" s="128" t="s">
        <v>696</v>
      </c>
      <c r="DJ59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95" s="130">
        <f>Table13[[#This Row],[JUST]]*Table13[[#This Row],[Storm Millage]]/1000</f>
        <v>4154.9345936863692</v>
      </c>
      <c r="DL59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95" s="136">
        <f>Table13[[#This Row],[JUST]]*Table13[[#This Row],[Recreational Millage]]/1000</f>
        <v>4457.4356900350977</v>
      </c>
      <c r="DN595" s="137">
        <f>Table13[[#This Row],[Recreational Assessment]]+Table13[[#This Row],[Storm Assessment]]</f>
        <v>8612.370283721466</v>
      </c>
      <c r="DO595" s="145" t="e">
        <f>Methodology!#REF!</f>
        <v>#REF!</v>
      </c>
      <c r="DP595" s="146" t="e">
        <f>(Table13[[#This Row],[JUST]]*Table13[[#This Row],[Ad Valorem Recreational Millage]])/1000</f>
        <v>#REF!</v>
      </c>
    </row>
    <row r="596" spans="1:120" x14ac:dyDescent="0.3">
      <c r="A596">
        <v>430</v>
      </c>
      <c r="B596">
        <v>1</v>
      </c>
      <c r="C596" s="165" t="s">
        <v>2027</v>
      </c>
      <c r="D596" t="s">
        <v>904</v>
      </c>
      <c r="E596" t="s">
        <v>1103</v>
      </c>
      <c r="F596">
        <v>10004357</v>
      </c>
      <c r="G596" s="32" t="s">
        <v>196</v>
      </c>
      <c r="H596" t="s">
        <v>299</v>
      </c>
      <c r="I596" t="s">
        <v>778</v>
      </c>
      <c r="J596">
        <v>0</v>
      </c>
      <c r="K596">
        <v>0</v>
      </c>
      <c r="L596">
        <v>0</v>
      </c>
      <c r="M596">
        <v>0.17154</v>
      </c>
      <c r="N596" t="s">
        <v>135</v>
      </c>
      <c r="O596" t="s">
        <v>136</v>
      </c>
      <c r="S596" t="s">
        <v>140</v>
      </c>
      <c r="V596" t="s">
        <v>229</v>
      </c>
      <c r="W596" t="s">
        <v>2028</v>
      </c>
      <c r="X596" t="s">
        <v>2029</v>
      </c>
      <c r="Y596" t="s">
        <v>1743</v>
      </c>
      <c r="AA596" t="s">
        <v>145</v>
      </c>
      <c r="AB596" t="s">
        <v>146</v>
      </c>
      <c r="AC596" s="119">
        <v>543448</v>
      </c>
      <c r="AD596">
        <v>543448</v>
      </c>
      <c r="AE596">
        <v>543448</v>
      </c>
      <c r="AF596">
        <v>0</v>
      </c>
      <c r="AG596">
        <v>543448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 s="32">
        <v>0</v>
      </c>
      <c r="AO596">
        <v>0</v>
      </c>
      <c r="AP596">
        <v>0</v>
      </c>
      <c r="AQ596">
        <v>0</v>
      </c>
      <c r="AR596">
        <v>0</v>
      </c>
      <c r="AS596">
        <v>1</v>
      </c>
      <c r="AT596">
        <v>1978</v>
      </c>
      <c r="AV596">
        <v>1043</v>
      </c>
      <c r="AW596">
        <v>1043</v>
      </c>
      <c r="AX596">
        <v>2</v>
      </c>
      <c r="AY596">
        <v>2</v>
      </c>
      <c r="AZ596">
        <v>2</v>
      </c>
      <c r="BC596" t="s">
        <v>233</v>
      </c>
      <c r="BS596" t="s">
        <v>2030</v>
      </c>
      <c r="BT596" t="s">
        <v>2031</v>
      </c>
      <c r="BV596" t="s">
        <v>2032</v>
      </c>
      <c r="BX596" t="s">
        <v>2033</v>
      </c>
      <c r="BY596" t="s">
        <v>785</v>
      </c>
      <c r="BZ596" t="s">
        <v>2034</v>
      </c>
      <c r="CB596" s="27">
        <v>30834</v>
      </c>
      <c r="CC596">
        <v>205000</v>
      </c>
      <c r="CD596" t="s">
        <v>210</v>
      </c>
      <c r="CE596" t="s">
        <v>151</v>
      </c>
      <c r="CF596" t="s">
        <v>151</v>
      </c>
      <c r="CG596" t="s">
        <v>2035</v>
      </c>
      <c r="CH596" s="27">
        <v>29556</v>
      </c>
      <c r="CI596">
        <v>160000</v>
      </c>
      <c r="CJ596" t="s">
        <v>210</v>
      </c>
      <c r="CK596" t="s">
        <v>151</v>
      </c>
      <c r="CL596" t="s">
        <v>151</v>
      </c>
      <c r="CM596" t="s">
        <v>2036</v>
      </c>
      <c r="CZ596" t="s">
        <v>2037</v>
      </c>
      <c r="DA596" t="s">
        <v>154</v>
      </c>
      <c r="DB596" t="s">
        <v>242</v>
      </c>
      <c r="DE596">
        <v>1</v>
      </c>
      <c r="DF596">
        <v>1978</v>
      </c>
      <c r="DG596" t="s">
        <v>2038</v>
      </c>
      <c r="DH596">
        <v>2</v>
      </c>
      <c r="DI596" s="128" t="s">
        <v>696</v>
      </c>
      <c r="DJ59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96" s="130">
        <f>Table13[[#This Row],[JUST]]*Table13[[#This Row],[Storm Millage]]/1000</f>
        <v>4154.9345936863692</v>
      </c>
      <c r="DL59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96" s="136">
        <f>Table13[[#This Row],[JUST]]*Table13[[#This Row],[Recreational Millage]]/1000</f>
        <v>4457.4356900350977</v>
      </c>
      <c r="DN596" s="137">
        <f>Table13[[#This Row],[Recreational Assessment]]+Table13[[#This Row],[Storm Assessment]]</f>
        <v>8612.370283721466</v>
      </c>
      <c r="DO596" s="145" t="e">
        <f>Methodology!#REF!</f>
        <v>#REF!</v>
      </c>
      <c r="DP596" s="146" t="e">
        <f>(Table13[[#This Row],[JUST]]*Table13[[#This Row],[Ad Valorem Recreational Millage]])/1000</f>
        <v>#REF!</v>
      </c>
    </row>
    <row r="597" spans="1:120" x14ac:dyDescent="0.3">
      <c r="A597">
        <v>129</v>
      </c>
      <c r="B597">
        <v>1</v>
      </c>
      <c r="C597" s="165" t="s">
        <v>2116</v>
      </c>
      <c r="D597" t="s">
        <v>904</v>
      </c>
      <c r="E597" t="s">
        <v>1316</v>
      </c>
      <c r="F597">
        <v>10004364</v>
      </c>
      <c r="G597" s="32" t="s">
        <v>196</v>
      </c>
      <c r="H597" t="s">
        <v>299</v>
      </c>
      <c r="I597" t="s">
        <v>778</v>
      </c>
      <c r="J597">
        <v>0</v>
      </c>
      <c r="K597">
        <v>0</v>
      </c>
      <c r="L597">
        <v>0</v>
      </c>
      <c r="M597">
        <v>0.17154</v>
      </c>
      <c r="N597" t="s">
        <v>135</v>
      </c>
      <c r="O597" t="s">
        <v>136</v>
      </c>
      <c r="S597" t="s">
        <v>140</v>
      </c>
      <c r="V597" t="s">
        <v>229</v>
      </c>
      <c r="W597" t="s">
        <v>2117</v>
      </c>
      <c r="X597" t="s">
        <v>2118</v>
      </c>
      <c r="Y597" t="s">
        <v>1743</v>
      </c>
      <c r="AA597" t="s">
        <v>145</v>
      </c>
      <c r="AB597" t="s">
        <v>146</v>
      </c>
      <c r="AC597" s="119">
        <v>543448</v>
      </c>
      <c r="AD597">
        <v>543448</v>
      </c>
      <c r="AE597">
        <v>543448</v>
      </c>
      <c r="AF597">
        <v>0</v>
      </c>
      <c r="AG597">
        <v>543448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 s="32">
        <v>0</v>
      </c>
      <c r="AO597">
        <v>0</v>
      </c>
      <c r="AP597">
        <v>0</v>
      </c>
      <c r="AQ597">
        <v>0</v>
      </c>
      <c r="AR597">
        <v>0</v>
      </c>
      <c r="AS597">
        <v>1</v>
      </c>
      <c r="AT597">
        <v>1978</v>
      </c>
      <c r="AV597">
        <v>1043</v>
      </c>
      <c r="AW597">
        <v>1043</v>
      </c>
      <c r="AX597">
        <v>2</v>
      </c>
      <c r="AY597">
        <v>2</v>
      </c>
      <c r="AZ597">
        <v>2</v>
      </c>
      <c r="BC597" t="s">
        <v>233</v>
      </c>
      <c r="BS597" t="s">
        <v>2119</v>
      </c>
      <c r="BT597" t="s">
        <v>2120</v>
      </c>
      <c r="BV597" t="s">
        <v>2121</v>
      </c>
      <c r="BX597" t="s">
        <v>2122</v>
      </c>
      <c r="BY597" t="s">
        <v>149</v>
      </c>
      <c r="BZ597" t="s">
        <v>2123</v>
      </c>
      <c r="CB597" s="27">
        <v>42928</v>
      </c>
      <c r="CC597">
        <v>590000</v>
      </c>
      <c r="CD597" t="s">
        <v>210</v>
      </c>
      <c r="CE597" t="s">
        <v>181</v>
      </c>
      <c r="CF597" t="s">
        <v>181</v>
      </c>
      <c r="CG597" t="s">
        <v>2124</v>
      </c>
      <c r="CH597" s="27">
        <v>40262</v>
      </c>
      <c r="CI597">
        <v>580000</v>
      </c>
      <c r="CJ597" t="s">
        <v>210</v>
      </c>
      <c r="CK597" t="s">
        <v>181</v>
      </c>
      <c r="CL597" t="s">
        <v>181</v>
      </c>
      <c r="CM597" t="s">
        <v>2125</v>
      </c>
      <c r="CN597" s="27">
        <v>38485</v>
      </c>
      <c r="CO597">
        <v>755000</v>
      </c>
      <c r="CP597" t="s">
        <v>210</v>
      </c>
      <c r="CQ597" t="s">
        <v>151</v>
      </c>
      <c r="CR597" t="s">
        <v>151</v>
      </c>
      <c r="CS597" t="s">
        <v>2126</v>
      </c>
      <c r="CT597" s="27">
        <v>36677</v>
      </c>
      <c r="CU597">
        <v>455000</v>
      </c>
      <c r="CV597" t="s">
        <v>210</v>
      </c>
      <c r="CW597" t="s">
        <v>151</v>
      </c>
      <c r="CX597" t="s">
        <v>151</v>
      </c>
      <c r="CY597" t="s">
        <v>2127</v>
      </c>
      <c r="CZ597" t="s">
        <v>2128</v>
      </c>
      <c r="DA597" t="s">
        <v>154</v>
      </c>
      <c r="DB597" t="s">
        <v>242</v>
      </c>
      <c r="DE597">
        <v>1</v>
      </c>
      <c r="DF597">
        <v>1978</v>
      </c>
      <c r="DG597" t="s">
        <v>2129</v>
      </c>
      <c r="DH597">
        <v>2</v>
      </c>
      <c r="DI597" s="128" t="s">
        <v>696</v>
      </c>
      <c r="DJ59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97" s="130">
        <f>Table13[[#This Row],[JUST]]*Table13[[#This Row],[Storm Millage]]/1000</f>
        <v>4154.9345936863692</v>
      </c>
      <c r="DL59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97" s="136">
        <f>Table13[[#This Row],[JUST]]*Table13[[#This Row],[Recreational Millage]]/1000</f>
        <v>4457.4356900350977</v>
      </c>
      <c r="DN597" s="137">
        <f>Table13[[#This Row],[Recreational Assessment]]+Table13[[#This Row],[Storm Assessment]]</f>
        <v>8612.370283721466</v>
      </c>
      <c r="DO597" s="145" t="e">
        <f>Methodology!#REF!</f>
        <v>#REF!</v>
      </c>
      <c r="DP597" s="146" t="e">
        <f>(Table13[[#This Row],[JUST]]*Table13[[#This Row],[Ad Valorem Recreational Millage]])/1000</f>
        <v>#REF!</v>
      </c>
    </row>
    <row r="598" spans="1:120" x14ac:dyDescent="0.3">
      <c r="A598">
        <v>331</v>
      </c>
      <c r="B598">
        <v>1</v>
      </c>
      <c r="C598" s="165" t="s">
        <v>2130</v>
      </c>
      <c r="D598" t="s">
        <v>904</v>
      </c>
      <c r="E598" t="s">
        <v>1338</v>
      </c>
      <c r="F598">
        <v>10004365</v>
      </c>
      <c r="G598" s="32" t="s">
        <v>196</v>
      </c>
      <c r="H598" t="s">
        <v>299</v>
      </c>
      <c r="I598" t="s">
        <v>778</v>
      </c>
      <c r="J598">
        <v>0</v>
      </c>
      <c r="K598">
        <v>0</v>
      </c>
      <c r="L598">
        <v>0</v>
      </c>
      <c r="M598">
        <v>0.17154</v>
      </c>
      <c r="N598" t="s">
        <v>135</v>
      </c>
      <c r="O598" t="s">
        <v>136</v>
      </c>
      <c r="S598" t="s">
        <v>140</v>
      </c>
      <c r="V598" t="s">
        <v>229</v>
      </c>
      <c r="W598" t="s">
        <v>2131</v>
      </c>
      <c r="X598" t="s">
        <v>2132</v>
      </c>
      <c r="Y598" t="s">
        <v>1743</v>
      </c>
      <c r="AA598" t="s">
        <v>145</v>
      </c>
      <c r="AB598" t="s">
        <v>146</v>
      </c>
      <c r="AC598" s="119">
        <v>543448</v>
      </c>
      <c r="AD598">
        <v>543448</v>
      </c>
      <c r="AE598">
        <v>543448</v>
      </c>
      <c r="AF598">
        <v>0</v>
      </c>
      <c r="AG598">
        <v>543448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 s="32">
        <v>0</v>
      </c>
      <c r="AO598">
        <v>0</v>
      </c>
      <c r="AP598">
        <v>0</v>
      </c>
      <c r="AQ598">
        <v>0</v>
      </c>
      <c r="AR598">
        <v>0</v>
      </c>
      <c r="AS598">
        <v>1</v>
      </c>
      <c r="AT598">
        <v>1978</v>
      </c>
      <c r="AV598">
        <v>1043</v>
      </c>
      <c r="AW598">
        <v>1043</v>
      </c>
      <c r="AX598">
        <v>2</v>
      </c>
      <c r="AY598">
        <v>2</v>
      </c>
      <c r="AZ598">
        <v>2</v>
      </c>
      <c r="BC598" t="s">
        <v>233</v>
      </c>
      <c r="BS598" t="s">
        <v>2133</v>
      </c>
      <c r="BT598" t="s">
        <v>2134</v>
      </c>
      <c r="BV598" t="s">
        <v>2135</v>
      </c>
      <c r="BX598" t="s">
        <v>2136</v>
      </c>
      <c r="BY598" t="s">
        <v>638</v>
      </c>
      <c r="BZ598" t="s">
        <v>2137</v>
      </c>
      <c r="CB598" s="27">
        <v>34121</v>
      </c>
      <c r="CC598">
        <v>318000</v>
      </c>
      <c r="CD598" t="s">
        <v>210</v>
      </c>
      <c r="CE598" t="s">
        <v>151</v>
      </c>
      <c r="CF598" t="s">
        <v>151</v>
      </c>
      <c r="CG598" t="s">
        <v>2138</v>
      </c>
      <c r="CZ598" t="s">
        <v>2139</v>
      </c>
      <c r="DA598" t="s">
        <v>154</v>
      </c>
      <c r="DB598" t="s">
        <v>242</v>
      </c>
      <c r="DE598">
        <v>1</v>
      </c>
      <c r="DF598">
        <v>1978</v>
      </c>
      <c r="DG598" t="s">
        <v>2140</v>
      </c>
      <c r="DH598">
        <v>2</v>
      </c>
      <c r="DI598" s="128" t="s">
        <v>696</v>
      </c>
      <c r="DJ5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98" s="130">
        <f>Table13[[#This Row],[JUST]]*Table13[[#This Row],[Storm Millage]]/1000</f>
        <v>4154.9345936863692</v>
      </c>
      <c r="DL5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98" s="136">
        <f>Table13[[#This Row],[JUST]]*Table13[[#This Row],[Recreational Millage]]/1000</f>
        <v>4457.4356900350977</v>
      </c>
      <c r="DN598" s="137">
        <f>Table13[[#This Row],[Recreational Assessment]]+Table13[[#This Row],[Storm Assessment]]</f>
        <v>8612.370283721466</v>
      </c>
      <c r="DO598" s="145" t="e">
        <f>Methodology!#REF!</f>
        <v>#REF!</v>
      </c>
      <c r="DP598" s="146" t="e">
        <f>(Table13[[#This Row],[JUST]]*Table13[[#This Row],[Ad Valorem Recreational Millage]])/1000</f>
        <v>#REF!</v>
      </c>
    </row>
    <row r="599" spans="1:120" x14ac:dyDescent="0.3">
      <c r="A599">
        <v>102</v>
      </c>
      <c r="B599">
        <v>1</v>
      </c>
      <c r="C599" s="165" t="s">
        <v>2210</v>
      </c>
      <c r="D599" t="s">
        <v>904</v>
      </c>
      <c r="E599" t="s">
        <v>1468</v>
      </c>
      <c r="F599">
        <v>10004372</v>
      </c>
      <c r="G599" s="32" t="s">
        <v>196</v>
      </c>
      <c r="H599" t="s">
        <v>299</v>
      </c>
      <c r="I599" t="s">
        <v>778</v>
      </c>
      <c r="J599">
        <v>0</v>
      </c>
      <c r="K599">
        <v>0</v>
      </c>
      <c r="L599">
        <v>0</v>
      </c>
      <c r="M599">
        <v>0.17154</v>
      </c>
      <c r="N599" t="s">
        <v>135</v>
      </c>
      <c r="O599" t="s">
        <v>136</v>
      </c>
      <c r="S599" t="s">
        <v>140</v>
      </c>
      <c r="V599" t="s">
        <v>229</v>
      </c>
      <c r="W599" t="s">
        <v>2211</v>
      </c>
      <c r="X599" t="s">
        <v>2212</v>
      </c>
      <c r="Y599" t="s">
        <v>1743</v>
      </c>
      <c r="AA599" t="s">
        <v>145</v>
      </c>
      <c r="AB599" t="s">
        <v>146</v>
      </c>
      <c r="AC599" s="119">
        <v>543448</v>
      </c>
      <c r="AD599">
        <v>543448</v>
      </c>
      <c r="AE599">
        <v>543448</v>
      </c>
      <c r="AF599">
        <v>0</v>
      </c>
      <c r="AG599">
        <v>543448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 s="32">
        <v>0</v>
      </c>
      <c r="AO599">
        <v>0</v>
      </c>
      <c r="AP599">
        <v>0</v>
      </c>
      <c r="AQ599">
        <v>0</v>
      </c>
      <c r="AR599">
        <v>0</v>
      </c>
      <c r="AS599">
        <v>1</v>
      </c>
      <c r="AT599">
        <v>1978</v>
      </c>
      <c r="AV599">
        <v>1043</v>
      </c>
      <c r="AW599">
        <v>1043</v>
      </c>
      <c r="AX599">
        <v>2</v>
      </c>
      <c r="AY599">
        <v>2</v>
      </c>
      <c r="AZ599">
        <v>2</v>
      </c>
      <c r="BC599" t="s">
        <v>233</v>
      </c>
      <c r="BS599" t="s">
        <v>2213</v>
      </c>
      <c r="BT599" t="s">
        <v>2214</v>
      </c>
      <c r="BV599" t="s">
        <v>2215</v>
      </c>
      <c r="BX599" t="s">
        <v>2216</v>
      </c>
      <c r="BY599" t="s">
        <v>194</v>
      </c>
      <c r="BZ599" t="s">
        <v>2217</v>
      </c>
      <c r="CB599" s="27">
        <v>41453</v>
      </c>
      <c r="CC599">
        <v>572000</v>
      </c>
      <c r="CD599" t="s">
        <v>210</v>
      </c>
      <c r="CE599" t="s">
        <v>181</v>
      </c>
      <c r="CF599" t="s">
        <v>181</v>
      </c>
      <c r="CG599" t="s">
        <v>2218</v>
      </c>
      <c r="CH599" s="27">
        <v>36693</v>
      </c>
      <c r="CI599">
        <v>457000</v>
      </c>
      <c r="CJ599" t="s">
        <v>210</v>
      </c>
      <c r="CK599" t="s">
        <v>151</v>
      </c>
      <c r="CL599" t="s">
        <v>151</v>
      </c>
      <c r="CM599" t="s">
        <v>2219</v>
      </c>
      <c r="CN599" s="27">
        <v>32599</v>
      </c>
      <c r="CO599">
        <v>233500</v>
      </c>
      <c r="CP599" t="s">
        <v>210</v>
      </c>
      <c r="CQ599" t="s">
        <v>151</v>
      </c>
      <c r="CR599" t="s">
        <v>151</v>
      </c>
      <c r="CS599" t="s">
        <v>2220</v>
      </c>
      <c r="CT599" s="27">
        <v>28460</v>
      </c>
      <c r="CU599">
        <v>79900</v>
      </c>
      <c r="CV599" t="s">
        <v>210</v>
      </c>
      <c r="CW599" t="s">
        <v>151</v>
      </c>
      <c r="CX599" t="s">
        <v>151</v>
      </c>
      <c r="CY599" t="s">
        <v>2221</v>
      </c>
      <c r="CZ599" t="s">
        <v>2222</v>
      </c>
      <c r="DA599" t="s">
        <v>154</v>
      </c>
      <c r="DB599" t="s">
        <v>242</v>
      </c>
      <c r="DE599">
        <v>1</v>
      </c>
      <c r="DF599">
        <v>1978</v>
      </c>
      <c r="DG599" t="s">
        <v>2223</v>
      </c>
      <c r="DH599">
        <v>2</v>
      </c>
      <c r="DI599" s="128" t="s">
        <v>696</v>
      </c>
      <c r="DJ5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599" s="130">
        <f>Table13[[#This Row],[JUST]]*Table13[[#This Row],[Storm Millage]]/1000</f>
        <v>4154.9345936863692</v>
      </c>
      <c r="DL5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599" s="136">
        <f>Table13[[#This Row],[JUST]]*Table13[[#This Row],[Recreational Millage]]/1000</f>
        <v>4457.4356900350977</v>
      </c>
      <c r="DN599" s="137">
        <f>Table13[[#This Row],[Recreational Assessment]]+Table13[[#This Row],[Storm Assessment]]</f>
        <v>8612.370283721466</v>
      </c>
      <c r="DO599" s="145" t="e">
        <f>Methodology!#REF!</f>
        <v>#REF!</v>
      </c>
      <c r="DP599" s="146" t="e">
        <f>(Table13[[#This Row],[JUST]]*Table13[[#This Row],[Ad Valorem Recreational Millage]])/1000</f>
        <v>#REF!</v>
      </c>
    </row>
    <row r="600" spans="1:120" x14ac:dyDescent="0.3">
      <c r="A600">
        <v>256</v>
      </c>
      <c r="B600">
        <v>1</v>
      </c>
      <c r="C600" s="165" t="s">
        <v>2330</v>
      </c>
      <c r="D600" t="s">
        <v>928</v>
      </c>
      <c r="E600" t="s">
        <v>1103</v>
      </c>
      <c r="F600">
        <v>10004444</v>
      </c>
      <c r="G600" s="32" t="s">
        <v>196</v>
      </c>
      <c r="H600" t="s">
        <v>299</v>
      </c>
      <c r="I600" t="s">
        <v>226</v>
      </c>
      <c r="J600">
        <v>1</v>
      </c>
      <c r="K600">
        <v>0</v>
      </c>
      <c r="L600">
        <v>0</v>
      </c>
      <c r="M600">
        <v>0.17787</v>
      </c>
      <c r="N600" t="s">
        <v>135</v>
      </c>
      <c r="O600" t="s">
        <v>136</v>
      </c>
      <c r="S600" t="s">
        <v>140</v>
      </c>
      <c r="V600" t="s">
        <v>229</v>
      </c>
      <c r="W600" t="s">
        <v>2331</v>
      </c>
      <c r="X600" t="s">
        <v>2332</v>
      </c>
      <c r="Y600" t="s">
        <v>1743</v>
      </c>
      <c r="AA600" t="s">
        <v>145</v>
      </c>
      <c r="AB600" t="s">
        <v>146</v>
      </c>
      <c r="AC600" s="119">
        <v>543448</v>
      </c>
      <c r="AD600">
        <v>543448</v>
      </c>
      <c r="AE600">
        <v>543448</v>
      </c>
      <c r="AF600">
        <v>0</v>
      </c>
      <c r="AG600">
        <v>543448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 s="32">
        <v>0</v>
      </c>
      <c r="AO600">
        <v>0</v>
      </c>
      <c r="AP600">
        <v>0</v>
      </c>
      <c r="AQ600">
        <v>0</v>
      </c>
      <c r="AR600">
        <v>0</v>
      </c>
      <c r="AS600">
        <v>1</v>
      </c>
      <c r="AT600">
        <v>1978</v>
      </c>
      <c r="AV600">
        <v>1043</v>
      </c>
      <c r="AW600">
        <v>1043</v>
      </c>
      <c r="AX600">
        <v>2</v>
      </c>
      <c r="AY600">
        <v>2</v>
      </c>
      <c r="AZ600">
        <v>2</v>
      </c>
      <c r="BC600" t="s">
        <v>233</v>
      </c>
      <c r="BS600" t="s">
        <v>2333</v>
      </c>
      <c r="BV600" t="s">
        <v>2334</v>
      </c>
      <c r="BX600" t="s">
        <v>687</v>
      </c>
      <c r="BY600" t="s">
        <v>688</v>
      </c>
      <c r="BZ600" t="s">
        <v>689</v>
      </c>
      <c r="CB600" s="27">
        <v>39325</v>
      </c>
      <c r="CC600">
        <v>12800</v>
      </c>
      <c r="CD600" t="s">
        <v>210</v>
      </c>
      <c r="CE600" t="s">
        <v>383</v>
      </c>
      <c r="CF600" t="s">
        <v>383</v>
      </c>
      <c r="CG600" t="s">
        <v>2335</v>
      </c>
      <c r="CH600" s="27">
        <v>36580</v>
      </c>
      <c r="CI600">
        <v>380000</v>
      </c>
      <c r="CJ600" t="s">
        <v>210</v>
      </c>
      <c r="CK600" t="s">
        <v>151</v>
      </c>
      <c r="CL600" t="s">
        <v>383</v>
      </c>
      <c r="CM600" t="s">
        <v>2336</v>
      </c>
      <c r="CN600" s="27">
        <v>33695</v>
      </c>
      <c r="CO600">
        <v>300000</v>
      </c>
      <c r="CP600" t="s">
        <v>210</v>
      </c>
      <c r="CQ600" t="s">
        <v>151</v>
      </c>
      <c r="CR600" t="s">
        <v>151</v>
      </c>
      <c r="CS600" t="s">
        <v>2337</v>
      </c>
      <c r="CT600" s="27">
        <v>33420</v>
      </c>
      <c r="CU600">
        <v>240000</v>
      </c>
      <c r="CV600" t="s">
        <v>210</v>
      </c>
      <c r="CW600" t="s">
        <v>151</v>
      </c>
      <c r="CX600" t="s">
        <v>151</v>
      </c>
      <c r="CY600" t="s">
        <v>2338</v>
      </c>
      <c r="CZ600" t="s">
        <v>2339</v>
      </c>
      <c r="DA600" t="s">
        <v>154</v>
      </c>
      <c r="DB600" t="s">
        <v>242</v>
      </c>
      <c r="DE600">
        <v>1</v>
      </c>
      <c r="DF600">
        <v>1979</v>
      </c>
      <c r="DG600" t="s">
        <v>2340</v>
      </c>
      <c r="DH600">
        <v>2</v>
      </c>
      <c r="DI600" s="128" t="s">
        <v>696</v>
      </c>
      <c r="DJ6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00" s="130">
        <f>Table13[[#This Row],[JUST]]*Table13[[#This Row],[Storm Millage]]/1000</f>
        <v>4154.9345936863692</v>
      </c>
      <c r="DL6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00" s="136">
        <f>Table13[[#This Row],[JUST]]*Table13[[#This Row],[Recreational Millage]]/1000</f>
        <v>4457.4356900350977</v>
      </c>
      <c r="DN600" s="137">
        <f>Table13[[#This Row],[Recreational Assessment]]+Table13[[#This Row],[Storm Assessment]]</f>
        <v>8612.370283721466</v>
      </c>
      <c r="DO600" s="145" t="e">
        <f>Methodology!#REF!</f>
        <v>#REF!</v>
      </c>
      <c r="DP600" s="146" t="e">
        <f>(Table13[[#This Row],[JUST]]*Table13[[#This Row],[Ad Valorem Recreational Millage]])/1000</f>
        <v>#REF!</v>
      </c>
    </row>
    <row r="601" spans="1:120" x14ac:dyDescent="0.3">
      <c r="A601">
        <v>217</v>
      </c>
      <c r="B601">
        <v>1</v>
      </c>
      <c r="C601" s="165" t="s">
        <v>2415</v>
      </c>
      <c r="D601" t="s">
        <v>928</v>
      </c>
      <c r="E601" t="s">
        <v>1316</v>
      </c>
      <c r="F601">
        <v>10004451</v>
      </c>
      <c r="G601" s="32" t="s">
        <v>196</v>
      </c>
      <c r="H601" t="s">
        <v>299</v>
      </c>
      <c r="I601" t="s">
        <v>226</v>
      </c>
      <c r="J601">
        <v>1</v>
      </c>
      <c r="K601">
        <v>0</v>
      </c>
      <c r="L601">
        <v>0</v>
      </c>
      <c r="M601">
        <v>0.17787</v>
      </c>
      <c r="N601" t="s">
        <v>135</v>
      </c>
      <c r="O601" t="s">
        <v>136</v>
      </c>
      <c r="S601" t="s">
        <v>140</v>
      </c>
      <c r="V601" t="s">
        <v>229</v>
      </c>
      <c r="W601" t="s">
        <v>2416</v>
      </c>
      <c r="X601" t="s">
        <v>2417</v>
      </c>
      <c r="Y601" t="s">
        <v>1743</v>
      </c>
      <c r="AA601" t="s">
        <v>145</v>
      </c>
      <c r="AB601" t="s">
        <v>146</v>
      </c>
      <c r="AC601" s="119">
        <v>543448</v>
      </c>
      <c r="AD601">
        <v>543448</v>
      </c>
      <c r="AE601">
        <v>543448</v>
      </c>
      <c r="AF601">
        <v>0</v>
      </c>
      <c r="AG601">
        <v>543448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 s="32">
        <v>0</v>
      </c>
      <c r="AO601">
        <v>0</v>
      </c>
      <c r="AP601">
        <v>0</v>
      </c>
      <c r="AQ601">
        <v>0</v>
      </c>
      <c r="AR601">
        <v>0</v>
      </c>
      <c r="AS601">
        <v>1</v>
      </c>
      <c r="AT601">
        <v>1978</v>
      </c>
      <c r="AV601">
        <v>1043</v>
      </c>
      <c r="AW601">
        <v>1043</v>
      </c>
      <c r="AX601">
        <v>2</v>
      </c>
      <c r="AY601">
        <v>2</v>
      </c>
      <c r="AZ601">
        <v>2</v>
      </c>
      <c r="BC601" t="s">
        <v>233</v>
      </c>
      <c r="BS601" t="s">
        <v>2418</v>
      </c>
      <c r="BV601" t="s">
        <v>2419</v>
      </c>
      <c r="BX601" t="s">
        <v>2420</v>
      </c>
      <c r="BY601" t="s">
        <v>149</v>
      </c>
      <c r="BZ601" t="s">
        <v>2421</v>
      </c>
      <c r="CB601" s="27">
        <v>44104</v>
      </c>
      <c r="CC601">
        <v>765000</v>
      </c>
      <c r="CD601" t="s">
        <v>210</v>
      </c>
      <c r="CE601" t="s">
        <v>181</v>
      </c>
      <c r="CF601" t="s">
        <v>181</v>
      </c>
      <c r="CG601" t="s">
        <v>2422</v>
      </c>
      <c r="CH601" s="27">
        <v>43613</v>
      </c>
      <c r="CI601">
        <v>655000</v>
      </c>
      <c r="CJ601" t="s">
        <v>210</v>
      </c>
      <c r="CK601" t="s">
        <v>181</v>
      </c>
      <c r="CL601" t="s">
        <v>181</v>
      </c>
      <c r="CM601" t="s">
        <v>2423</v>
      </c>
      <c r="CN601" s="27">
        <v>42104</v>
      </c>
      <c r="CO601">
        <v>630000</v>
      </c>
      <c r="CP601" t="s">
        <v>210</v>
      </c>
      <c r="CQ601" t="s">
        <v>181</v>
      </c>
      <c r="CR601" t="s">
        <v>181</v>
      </c>
      <c r="CS601" t="s">
        <v>2424</v>
      </c>
      <c r="CT601" s="27">
        <v>36845</v>
      </c>
      <c r="CU601">
        <v>469000</v>
      </c>
      <c r="CV601" t="s">
        <v>210</v>
      </c>
      <c r="CW601" t="s">
        <v>151</v>
      </c>
      <c r="CX601" t="s">
        <v>151</v>
      </c>
      <c r="CY601" t="s">
        <v>2425</v>
      </c>
      <c r="CZ601" t="s">
        <v>2426</v>
      </c>
      <c r="DA601" t="s">
        <v>154</v>
      </c>
      <c r="DB601" t="s">
        <v>242</v>
      </c>
      <c r="DE601">
        <v>1</v>
      </c>
      <c r="DF601">
        <v>1979</v>
      </c>
      <c r="DG601" t="s">
        <v>2427</v>
      </c>
      <c r="DH601">
        <v>2</v>
      </c>
      <c r="DI601" s="128" t="s">
        <v>696</v>
      </c>
      <c r="DJ6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01" s="130">
        <f>Table13[[#This Row],[JUST]]*Table13[[#This Row],[Storm Millage]]/1000</f>
        <v>4154.9345936863692</v>
      </c>
      <c r="DL6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01" s="136">
        <f>Table13[[#This Row],[JUST]]*Table13[[#This Row],[Recreational Millage]]/1000</f>
        <v>4457.4356900350977</v>
      </c>
      <c r="DN601" s="137">
        <f>Table13[[#This Row],[Recreational Assessment]]+Table13[[#This Row],[Storm Assessment]]</f>
        <v>8612.370283721466</v>
      </c>
      <c r="DO601" s="145" t="e">
        <f>Methodology!#REF!</f>
        <v>#REF!</v>
      </c>
      <c r="DP601" s="146" t="e">
        <f>(Table13[[#This Row],[JUST]]*Table13[[#This Row],[Ad Valorem Recreational Millage]])/1000</f>
        <v>#REF!</v>
      </c>
    </row>
    <row r="602" spans="1:120" x14ac:dyDescent="0.3">
      <c r="A602">
        <v>67</v>
      </c>
      <c r="B602">
        <v>1</v>
      </c>
      <c r="C602" s="165" t="s">
        <v>2428</v>
      </c>
      <c r="D602" t="s">
        <v>928</v>
      </c>
      <c r="E602" t="s">
        <v>1338</v>
      </c>
      <c r="F602">
        <v>10004452</v>
      </c>
      <c r="G602" s="32" t="s">
        <v>196</v>
      </c>
      <c r="H602" t="s">
        <v>299</v>
      </c>
      <c r="I602" t="s">
        <v>226</v>
      </c>
      <c r="J602">
        <v>1</v>
      </c>
      <c r="K602">
        <v>0</v>
      </c>
      <c r="L602">
        <v>0</v>
      </c>
      <c r="M602">
        <v>0.17787</v>
      </c>
      <c r="N602" t="s">
        <v>135</v>
      </c>
      <c r="O602" t="s">
        <v>136</v>
      </c>
      <c r="S602" t="s">
        <v>140</v>
      </c>
      <c r="V602" t="s">
        <v>229</v>
      </c>
      <c r="W602" t="s">
        <v>2429</v>
      </c>
      <c r="X602" t="s">
        <v>2430</v>
      </c>
      <c r="Y602" t="s">
        <v>1743</v>
      </c>
      <c r="AA602" t="s">
        <v>145</v>
      </c>
      <c r="AB602" t="s">
        <v>146</v>
      </c>
      <c r="AC602" s="119">
        <v>543448</v>
      </c>
      <c r="AD602">
        <v>543448</v>
      </c>
      <c r="AE602">
        <v>543448</v>
      </c>
      <c r="AF602">
        <v>0</v>
      </c>
      <c r="AG602">
        <v>543448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 s="32">
        <v>0</v>
      </c>
      <c r="AO602">
        <v>0</v>
      </c>
      <c r="AP602">
        <v>0</v>
      </c>
      <c r="AQ602">
        <v>0</v>
      </c>
      <c r="AR602">
        <v>0</v>
      </c>
      <c r="AS602">
        <v>1</v>
      </c>
      <c r="AT602">
        <v>1978</v>
      </c>
      <c r="AV602">
        <v>1043</v>
      </c>
      <c r="AW602">
        <v>1043</v>
      </c>
      <c r="AX602">
        <v>2</v>
      </c>
      <c r="AY602">
        <v>2</v>
      </c>
      <c r="AZ602">
        <v>2</v>
      </c>
      <c r="BC602" t="s">
        <v>233</v>
      </c>
      <c r="BS602" t="s">
        <v>2431</v>
      </c>
      <c r="BT602" t="s">
        <v>2432</v>
      </c>
      <c r="BV602" t="s">
        <v>2433</v>
      </c>
      <c r="BX602" t="s">
        <v>2434</v>
      </c>
      <c r="BY602" t="s">
        <v>444</v>
      </c>
      <c r="BZ602" t="s">
        <v>2435</v>
      </c>
      <c r="CB602" s="27">
        <v>28611</v>
      </c>
      <c r="CC602">
        <v>83900</v>
      </c>
      <c r="CD602" t="s">
        <v>210</v>
      </c>
      <c r="CE602" t="s">
        <v>151</v>
      </c>
      <c r="CF602" t="s">
        <v>151</v>
      </c>
      <c r="CG602" t="s">
        <v>2436</v>
      </c>
      <c r="CZ602" t="s">
        <v>2437</v>
      </c>
      <c r="DA602" t="s">
        <v>154</v>
      </c>
      <c r="DB602" t="s">
        <v>242</v>
      </c>
      <c r="DE602">
        <v>1</v>
      </c>
      <c r="DF602">
        <v>1979</v>
      </c>
      <c r="DG602" t="s">
        <v>2438</v>
      </c>
      <c r="DH602">
        <v>2</v>
      </c>
      <c r="DI602" s="128" t="s">
        <v>696</v>
      </c>
      <c r="DJ6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02" s="130">
        <f>Table13[[#This Row],[JUST]]*Table13[[#This Row],[Storm Millage]]/1000</f>
        <v>4154.9345936863692</v>
      </c>
      <c r="DL6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02" s="136">
        <f>Table13[[#This Row],[JUST]]*Table13[[#This Row],[Recreational Millage]]/1000</f>
        <v>4457.4356900350977</v>
      </c>
      <c r="DN602" s="137">
        <f>Table13[[#This Row],[Recreational Assessment]]+Table13[[#This Row],[Storm Assessment]]</f>
        <v>8612.370283721466</v>
      </c>
      <c r="DO602" s="145" t="e">
        <f>Methodology!#REF!</f>
        <v>#REF!</v>
      </c>
      <c r="DP602" s="146" t="e">
        <f>(Table13[[#This Row],[JUST]]*Table13[[#This Row],[Ad Valorem Recreational Millage]])/1000</f>
        <v>#REF!</v>
      </c>
    </row>
    <row r="603" spans="1:120" x14ac:dyDescent="0.3">
      <c r="A603">
        <v>239</v>
      </c>
      <c r="B603">
        <v>1</v>
      </c>
      <c r="C603" s="165" t="s">
        <v>2506</v>
      </c>
      <c r="D603" t="s">
        <v>928</v>
      </c>
      <c r="E603" t="s">
        <v>1468</v>
      </c>
      <c r="F603">
        <v>10004459</v>
      </c>
      <c r="G603" s="32" t="s">
        <v>196</v>
      </c>
      <c r="H603" t="s">
        <v>299</v>
      </c>
      <c r="I603" t="s">
        <v>226</v>
      </c>
      <c r="J603">
        <v>1</v>
      </c>
      <c r="K603">
        <v>0</v>
      </c>
      <c r="L603">
        <v>0</v>
      </c>
      <c r="M603">
        <v>0.17787</v>
      </c>
      <c r="N603" t="s">
        <v>135</v>
      </c>
      <c r="O603" t="s">
        <v>136</v>
      </c>
      <c r="P603" t="s">
        <v>137</v>
      </c>
      <c r="Q603" t="s">
        <v>138</v>
      </c>
      <c r="S603" t="s">
        <v>140</v>
      </c>
      <c r="V603" t="s">
        <v>229</v>
      </c>
      <c r="W603" t="s">
        <v>2507</v>
      </c>
      <c r="X603" t="s">
        <v>2508</v>
      </c>
      <c r="Y603" t="s">
        <v>1743</v>
      </c>
      <c r="AA603" t="s">
        <v>145</v>
      </c>
      <c r="AB603" t="s">
        <v>146</v>
      </c>
      <c r="AC603" s="119">
        <v>543448</v>
      </c>
      <c r="AD603">
        <v>543448</v>
      </c>
      <c r="AE603">
        <v>543448</v>
      </c>
      <c r="AF603">
        <v>0</v>
      </c>
      <c r="AG603">
        <v>543448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 s="32">
        <v>0</v>
      </c>
      <c r="AO603">
        <v>0</v>
      </c>
      <c r="AP603">
        <v>0</v>
      </c>
      <c r="AQ603">
        <v>0</v>
      </c>
      <c r="AR603">
        <v>0</v>
      </c>
      <c r="AS603">
        <v>1</v>
      </c>
      <c r="AT603">
        <v>1978</v>
      </c>
      <c r="AV603">
        <v>1043</v>
      </c>
      <c r="AW603">
        <v>1043</v>
      </c>
      <c r="AX603">
        <v>2</v>
      </c>
      <c r="AY603">
        <v>2</v>
      </c>
      <c r="AZ603">
        <v>2</v>
      </c>
      <c r="BC603" t="s">
        <v>233</v>
      </c>
      <c r="BS603" t="s">
        <v>2509</v>
      </c>
      <c r="BT603" t="s">
        <v>2510</v>
      </c>
      <c r="BV603" t="s">
        <v>2511</v>
      </c>
      <c r="BX603" t="s">
        <v>2512</v>
      </c>
      <c r="BY603" t="s">
        <v>2172</v>
      </c>
      <c r="BZ603" t="s">
        <v>2513</v>
      </c>
      <c r="CB603" s="27">
        <v>43524</v>
      </c>
      <c r="CC603">
        <v>625000</v>
      </c>
      <c r="CD603" t="s">
        <v>210</v>
      </c>
      <c r="CE603" t="s">
        <v>181</v>
      </c>
      <c r="CF603" t="s">
        <v>181</v>
      </c>
      <c r="CG603" t="s">
        <v>2514</v>
      </c>
      <c r="CH603" s="27">
        <v>40137</v>
      </c>
      <c r="CI603">
        <v>587500</v>
      </c>
      <c r="CJ603" t="s">
        <v>210</v>
      </c>
      <c r="CK603" t="s">
        <v>181</v>
      </c>
      <c r="CL603" t="s">
        <v>181</v>
      </c>
      <c r="CM603" t="s">
        <v>2515</v>
      </c>
      <c r="CN603" s="27">
        <v>35975</v>
      </c>
      <c r="CO603">
        <v>408000</v>
      </c>
      <c r="CP603" t="s">
        <v>210</v>
      </c>
      <c r="CQ603" t="s">
        <v>151</v>
      </c>
      <c r="CR603" t="s">
        <v>151</v>
      </c>
      <c r="CS603" t="s">
        <v>2516</v>
      </c>
      <c r="CT603" s="27">
        <v>33359</v>
      </c>
      <c r="CU603">
        <v>275000</v>
      </c>
      <c r="CV603" t="s">
        <v>210</v>
      </c>
      <c r="CW603" t="s">
        <v>181</v>
      </c>
      <c r="CX603" t="s">
        <v>181</v>
      </c>
      <c r="CY603" t="s">
        <v>2517</v>
      </c>
      <c r="CZ603" t="s">
        <v>2518</v>
      </c>
      <c r="DA603" t="s">
        <v>154</v>
      </c>
      <c r="DB603" t="s">
        <v>242</v>
      </c>
      <c r="DE603">
        <v>1</v>
      </c>
      <c r="DF603">
        <v>1979</v>
      </c>
      <c r="DG603" t="s">
        <v>2519</v>
      </c>
      <c r="DH603">
        <v>2</v>
      </c>
      <c r="DI603" s="128" t="s">
        <v>696</v>
      </c>
      <c r="DJ6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03" s="130">
        <f>Table13[[#This Row],[JUST]]*Table13[[#This Row],[Storm Millage]]/1000</f>
        <v>4154.9345936863692</v>
      </c>
      <c r="DL6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03" s="136">
        <f>Table13[[#This Row],[JUST]]*Table13[[#This Row],[Recreational Millage]]/1000</f>
        <v>4457.4356900350977</v>
      </c>
      <c r="DN603" s="137">
        <f>Table13[[#This Row],[Recreational Assessment]]+Table13[[#This Row],[Storm Assessment]]</f>
        <v>8612.370283721466</v>
      </c>
      <c r="DO603" s="145" t="e">
        <f>Methodology!#REF!</f>
        <v>#REF!</v>
      </c>
      <c r="DP603" s="146" t="e">
        <f>(Table13[[#This Row],[JUST]]*Table13[[#This Row],[Ad Valorem Recreational Millage]])/1000</f>
        <v>#REF!</v>
      </c>
    </row>
    <row r="604" spans="1:120" x14ac:dyDescent="0.3">
      <c r="A604">
        <v>555</v>
      </c>
      <c r="B604">
        <v>1</v>
      </c>
      <c r="C604" s="165" t="s">
        <v>2633</v>
      </c>
      <c r="D604" t="s">
        <v>981</v>
      </c>
      <c r="E604" t="s">
        <v>1103</v>
      </c>
      <c r="F604">
        <v>10004470</v>
      </c>
      <c r="G604" s="32" t="s">
        <v>196</v>
      </c>
      <c r="H604" t="s">
        <v>299</v>
      </c>
      <c r="I604" t="s">
        <v>226</v>
      </c>
      <c r="J604">
        <v>1</v>
      </c>
      <c r="K604">
        <v>0</v>
      </c>
      <c r="L604">
        <v>0</v>
      </c>
      <c r="M604">
        <v>0.17787</v>
      </c>
      <c r="N604" t="s">
        <v>135</v>
      </c>
      <c r="O604" t="s">
        <v>136</v>
      </c>
      <c r="S604" t="s">
        <v>140</v>
      </c>
      <c r="V604" t="s">
        <v>229</v>
      </c>
      <c r="W604" t="s">
        <v>2634</v>
      </c>
      <c r="X604" t="s">
        <v>2635</v>
      </c>
      <c r="Y604" t="s">
        <v>1743</v>
      </c>
      <c r="AA604" t="s">
        <v>145</v>
      </c>
      <c r="AB604" t="s">
        <v>146</v>
      </c>
      <c r="AC604" s="119">
        <v>543448</v>
      </c>
      <c r="AD604">
        <v>543448</v>
      </c>
      <c r="AE604">
        <v>543448</v>
      </c>
      <c r="AF604">
        <v>0</v>
      </c>
      <c r="AG604">
        <v>543448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 s="32">
        <v>0</v>
      </c>
      <c r="AO604">
        <v>0</v>
      </c>
      <c r="AP604">
        <v>0</v>
      </c>
      <c r="AQ604">
        <v>0</v>
      </c>
      <c r="AR604">
        <v>0</v>
      </c>
      <c r="AS604">
        <v>1</v>
      </c>
      <c r="AT604">
        <v>1978</v>
      </c>
      <c r="AV604">
        <v>1043</v>
      </c>
      <c r="AW604">
        <v>1043</v>
      </c>
      <c r="AX604">
        <v>2</v>
      </c>
      <c r="AY604">
        <v>2</v>
      </c>
      <c r="AZ604">
        <v>2</v>
      </c>
      <c r="BC604" t="s">
        <v>233</v>
      </c>
      <c r="BS604" t="s">
        <v>2636</v>
      </c>
      <c r="BT604" t="s">
        <v>2637</v>
      </c>
      <c r="BV604" t="s">
        <v>2638</v>
      </c>
      <c r="BX604" t="s">
        <v>2639</v>
      </c>
      <c r="BY604" t="s">
        <v>517</v>
      </c>
      <c r="BZ604" t="s">
        <v>2640</v>
      </c>
      <c r="CA604" t="s">
        <v>519</v>
      </c>
      <c r="CB604" s="27">
        <v>41975</v>
      </c>
      <c r="CC604">
        <v>545000</v>
      </c>
      <c r="CD604" t="s">
        <v>210</v>
      </c>
      <c r="CE604" t="s">
        <v>181</v>
      </c>
      <c r="CF604" t="s">
        <v>181</v>
      </c>
      <c r="CG604" t="s">
        <v>2641</v>
      </c>
      <c r="CH604" s="27">
        <v>38259</v>
      </c>
      <c r="CI604">
        <v>721900</v>
      </c>
      <c r="CJ604" t="s">
        <v>210</v>
      </c>
      <c r="CK604" t="s">
        <v>151</v>
      </c>
      <c r="CL604" t="s">
        <v>959</v>
      </c>
      <c r="CM604" t="s">
        <v>2642</v>
      </c>
      <c r="CN604" s="27">
        <v>33208</v>
      </c>
      <c r="CO604">
        <v>220000</v>
      </c>
      <c r="CP604" t="s">
        <v>210</v>
      </c>
      <c r="CQ604" t="s">
        <v>151</v>
      </c>
      <c r="CR604" t="s">
        <v>151</v>
      </c>
      <c r="CS604" t="s">
        <v>2643</v>
      </c>
      <c r="CT604" s="27">
        <v>29738</v>
      </c>
      <c r="CU604">
        <v>194000</v>
      </c>
      <c r="CV604" t="s">
        <v>210</v>
      </c>
      <c r="CW604" t="s">
        <v>151</v>
      </c>
      <c r="CX604" t="s">
        <v>151</v>
      </c>
      <c r="CY604" t="s">
        <v>2644</v>
      </c>
      <c r="CZ604" t="s">
        <v>2645</v>
      </c>
      <c r="DA604" t="s">
        <v>154</v>
      </c>
      <c r="DB604" t="s">
        <v>242</v>
      </c>
      <c r="DE604">
        <v>1</v>
      </c>
      <c r="DF604">
        <v>1979</v>
      </c>
      <c r="DG604" t="s">
        <v>2646</v>
      </c>
      <c r="DH604">
        <v>2</v>
      </c>
      <c r="DI604" s="128" t="s">
        <v>696</v>
      </c>
      <c r="DJ6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04" s="130">
        <f>Table13[[#This Row],[JUST]]*Table13[[#This Row],[Storm Millage]]/1000</f>
        <v>4154.9345936863692</v>
      </c>
      <c r="DL6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04" s="136">
        <f>Table13[[#This Row],[JUST]]*Table13[[#This Row],[Recreational Millage]]/1000</f>
        <v>4457.4356900350977</v>
      </c>
      <c r="DN604" s="137">
        <f>Table13[[#This Row],[Recreational Assessment]]+Table13[[#This Row],[Storm Assessment]]</f>
        <v>8612.370283721466</v>
      </c>
      <c r="DO604" s="145" t="e">
        <f>Methodology!#REF!</f>
        <v>#REF!</v>
      </c>
      <c r="DP604" s="146" t="e">
        <f>(Table13[[#This Row],[JUST]]*Table13[[#This Row],[Ad Valorem Recreational Millage]])/1000</f>
        <v>#REF!</v>
      </c>
    </row>
    <row r="605" spans="1:120" x14ac:dyDescent="0.3">
      <c r="A605">
        <v>280</v>
      </c>
      <c r="B605">
        <v>1</v>
      </c>
      <c r="C605" s="165" t="s">
        <v>2712</v>
      </c>
      <c r="D605" t="s">
        <v>981</v>
      </c>
      <c r="E605" t="s">
        <v>1316</v>
      </c>
      <c r="F605">
        <v>10004477</v>
      </c>
      <c r="G605" s="32" t="s">
        <v>196</v>
      </c>
      <c r="H605" t="s">
        <v>299</v>
      </c>
      <c r="I605" t="s">
        <v>226</v>
      </c>
      <c r="J605">
        <v>1</v>
      </c>
      <c r="K605">
        <v>0</v>
      </c>
      <c r="L605">
        <v>0</v>
      </c>
      <c r="M605">
        <v>0.17787</v>
      </c>
      <c r="N605" t="s">
        <v>135</v>
      </c>
      <c r="O605" t="s">
        <v>136</v>
      </c>
      <c r="S605" t="s">
        <v>140</v>
      </c>
      <c r="V605" t="s">
        <v>229</v>
      </c>
      <c r="W605" t="s">
        <v>2713</v>
      </c>
      <c r="X605" t="s">
        <v>2714</v>
      </c>
      <c r="Y605" t="s">
        <v>1743</v>
      </c>
      <c r="AA605" t="s">
        <v>145</v>
      </c>
      <c r="AB605" t="s">
        <v>146</v>
      </c>
      <c r="AC605" s="119">
        <v>543448</v>
      </c>
      <c r="AD605">
        <v>543448</v>
      </c>
      <c r="AE605">
        <v>543448</v>
      </c>
      <c r="AF605">
        <v>0</v>
      </c>
      <c r="AG605">
        <v>543448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 s="32">
        <v>0</v>
      </c>
      <c r="AO605">
        <v>0</v>
      </c>
      <c r="AP605">
        <v>0</v>
      </c>
      <c r="AQ605">
        <v>0</v>
      </c>
      <c r="AR605">
        <v>0</v>
      </c>
      <c r="AS605">
        <v>1</v>
      </c>
      <c r="AT605">
        <v>1978</v>
      </c>
      <c r="AV605">
        <v>1043</v>
      </c>
      <c r="AW605">
        <v>1043</v>
      </c>
      <c r="AX605">
        <v>2</v>
      </c>
      <c r="AY605">
        <v>2</v>
      </c>
      <c r="AZ605">
        <v>2</v>
      </c>
      <c r="BC605" t="s">
        <v>233</v>
      </c>
      <c r="BS605" t="s">
        <v>2715</v>
      </c>
      <c r="BT605" t="s">
        <v>2716</v>
      </c>
      <c r="BV605" t="s">
        <v>2717</v>
      </c>
      <c r="BX605" t="s">
        <v>2718</v>
      </c>
      <c r="BY605" t="s">
        <v>331</v>
      </c>
      <c r="BZ605" t="s">
        <v>2719</v>
      </c>
      <c r="CB605" s="27">
        <v>40114</v>
      </c>
      <c r="CC605">
        <v>575000</v>
      </c>
      <c r="CD605" t="s">
        <v>210</v>
      </c>
      <c r="CE605" t="s">
        <v>181</v>
      </c>
      <c r="CF605" t="s">
        <v>208</v>
      </c>
      <c r="CG605" t="s">
        <v>2720</v>
      </c>
      <c r="CH605" s="27">
        <v>38379</v>
      </c>
      <c r="CI605">
        <v>719000</v>
      </c>
      <c r="CJ605" t="s">
        <v>210</v>
      </c>
      <c r="CK605" t="s">
        <v>151</v>
      </c>
      <c r="CL605" t="s">
        <v>383</v>
      </c>
      <c r="CM605" t="s">
        <v>2721</v>
      </c>
      <c r="CN605" s="27">
        <v>30926</v>
      </c>
      <c r="CO605">
        <v>205000</v>
      </c>
      <c r="CP605" t="s">
        <v>210</v>
      </c>
      <c r="CQ605" t="s">
        <v>151</v>
      </c>
      <c r="CR605" t="s">
        <v>151</v>
      </c>
      <c r="CS605" t="s">
        <v>2722</v>
      </c>
      <c r="CT605" s="27">
        <v>28764</v>
      </c>
      <c r="CU605">
        <v>85900</v>
      </c>
      <c r="CV605" t="s">
        <v>210</v>
      </c>
      <c r="CW605" t="s">
        <v>151</v>
      </c>
      <c r="CX605" t="s">
        <v>151</v>
      </c>
      <c r="CY605" t="s">
        <v>2723</v>
      </c>
      <c r="CZ605" t="s">
        <v>2724</v>
      </c>
      <c r="DA605" t="s">
        <v>154</v>
      </c>
      <c r="DB605" t="s">
        <v>242</v>
      </c>
      <c r="DE605">
        <v>1</v>
      </c>
      <c r="DF605">
        <v>1979</v>
      </c>
      <c r="DG605" t="s">
        <v>2725</v>
      </c>
      <c r="DH605">
        <v>2</v>
      </c>
      <c r="DI605" s="128" t="s">
        <v>696</v>
      </c>
      <c r="DJ6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05" s="130">
        <f>Table13[[#This Row],[JUST]]*Table13[[#This Row],[Storm Millage]]/1000</f>
        <v>4154.9345936863692</v>
      </c>
      <c r="DL6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05" s="136">
        <f>Table13[[#This Row],[JUST]]*Table13[[#This Row],[Recreational Millage]]/1000</f>
        <v>4457.4356900350977</v>
      </c>
      <c r="DN605" s="137">
        <f>Table13[[#This Row],[Recreational Assessment]]+Table13[[#This Row],[Storm Assessment]]</f>
        <v>8612.370283721466</v>
      </c>
      <c r="DO605" s="145" t="e">
        <f>Methodology!#REF!</f>
        <v>#REF!</v>
      </c>
      <c r="DP605" s="146" t="e">
        <f>(Table13[[#This Row],[JUST]]*Table13[[#This Row],[Ad Valorem Recreational Millage]])/1000</f>
        <v>#REF!</v>
      </c>
    </row>
    <row r="606" spans="1:120" x14ac:dyDescent="0.3">
      <c r="A606">
        <v>66</v>
      </c>
      <c r="B606">
        <v>1</v>
      </c>
      <c r="C606" s="165" t="s">
        <v>2726</v>
      </c>
      <c r="D606" t="s">
        <v>981</v>
      </c>
      <c r="E606" t="s">
        <v>1338</v>
      </c>
      <c r="F606">
        <v>10004478</v>
      </c>
      <c r="G606" s="32" t="s">
        <v>196</v>
      </c>
      <c r="H606" t="s">
        <v>299</v>
      </c>
      <c r="I606" t="s">
        <v>226</v>
      </c>
      <c r="J606">
        <v>1</v>
      </c>
      <c r="K606">
        <v>0</v>
      </c>
      <c r="L606">
        <v>0</v>
      </c>
      <c r="M606">
        <v>0.17787</v>
      </c>
      <c r="N606" t="s">
        <v>135</v>
      </c>
      <c r="O606" t="s">
        <v>136</v>
      </c>
      <c r="S606" t="s">
        <v>140</v>
      </c>
      <c r="V606" t="s">
        <v>229</v>
      </c>
      <c r="W606" t="s">
        <v>2727</v>
      </c>
      <c r="X606" t="s">
        <v>2728</v>
      </c>
      <c r="Y606" t="s">
        <v>1743</v>
      </c>
      <c r="AA606" t="s">
        <v>145</v>
      </c>
      <c r="AB606" t="s">
        <v>146</v>
      </c>
      <c r="AC606" s="119">
        <v>543448</v>
      </c>
      <c r="AD606">
        <v>543448</v>
      </c>
      <c r="AE606">
        <v>543448</v>
      </c>
      <c r="AF606">
        <v>0</v>
      </c>
      <c r="AG606">
        <v>543448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 s="32">
        <v>0</v>
      </c>
      <c r="AO606">
        <v>0</v>
      </c>
      <c r="AP606">
        <v>0</v>
      </c>
      <c r="AQ606">
        <v>0</v>
      </c>
      <c r="AR606">
        <v>0</v>
      </c>
      <c r="AS606">
        <v>1</v>
      </c>
      <c r="AT606">
        <v>1978</v>
      </c>
      <c r="AV606">
        <v>1043</v>
      </c>
      <c r="AW606">
        <v>1043</v>
      </c>
      <c r="AX606">
        <v>2</v>
      </c>
      <c r="AY606">
        <v>2</v>
      </c>
      <c r="AZ606">
        <v>2</v>
      </c>
      <c r="BC606" t="s">
        <v>233</v>
      </c>
      <c r="BS606" t="s">
        <v>2729</v>
      </c>
      <c r="BT606" t="s">
        <v>2730</v>
      </c>
      <c r="BV606" t="s">
        <v>2731</v>
      </c>
      <c r="BX606" t="s">
        <v>2732</v>
      </c>
      <c r="BY606" t="s">
        <v>2733</v>
      </c>
      <c r="BZ606" t="s">
        <v>2734</v>
      </c>
      <c r="CZ606" t="s">
        <v>2735</v>
      </c>
      <c r="DA606" t="s">
        <v>154</v>
      </c>
      <c r="DB606" t="s">
        <v>242</v>
      </c>
      <c r="DE606">
        <v>1</v>
      </c>
      <c r="DF606">
        <v>1979</v>
      </c>
      <c r="DG606" t="s">
        <v>2736</v>
      </c>
      <c r="DH606">
        <v>2</v>
      </c>
      <c r="DI606" s="128" t="s">
        <v>696</v>
      </c>
      <c r="DJ6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06" s="130">
        <f>Table13[[#This Row],[JUST]]*Table13[[#This Row],[Storm Millage]]/1000</f>
        <v>4154.9345936863692</v>
      </c>
      <c r="DL6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06" s="136">
        <f>Table13[[#This Row],[JUST]]*Table13[[#This Row],[Recreational Millage]]/1000</f>
        <v>4457.4356900350977</v>
      </c>
      <c r="DN606" s="137">
        <f>Table13[[#This Row],[Recreational Assessment]]+Table13[[#This Row],[Storm Assessment]]</f>
        <v>8612.370283721466</v>
      </c>
      <c r="DO606" s="145" t="e">
        <f>Methodology!#REF!</f>
        <v>#REF!</v>
      </c>
      <c r="DP606" s="146" t="e">
        <f>(Table13[[#This Row],[JUST]]*Table13[[#This Row],[Ad Valorem Recreational Millage]])/1000</f>
        <v>#REF!</v>
      </c>
    </row>
    <row r="607" spans="1:120" x14ac:dyDescent="0.3">
      <c r="A607">
        <v>353</v>
      </c>
      <c r="B607">
        <v>1</v>
      </c>
      <c r="C607" s="165" t="s">
        <v>2809</v>
      </c>
      <c r="D607" t="s">
        <v>981</v>
      </c>
      <c r="E607" t="s">
        <v>1468</v>
      </c>
      <c r="F607">
        <v>10004485</v>
      </c>
      <c r="G607" s="32" t="s">
        <v>196</v>
      </c>
      <c r="H607" t="s">
        <v>299</v>
      </c>
      <c r="I607" t="s">
        <v>226</v>
      </c>
      <c r="J607">
        <v>1</v>
      </c>
      <c r="K607">
        <v>0</v>
      </c>
      <c r="L607">
        <v>0</v>
      </c>
      <c r="M607">
        <v>0.17787</v>
      </c>
      <c r="N607" t="s">
        <v>135</v>
      </c>
      <c r="O607" t="s">
        <v>136</v>
      </c>
      <c r="S607" t="s">
        <v>140</v>
      </c>
      <c r="V607" t="s">
        <v>229</v>
      </c>
      <c r="W607" t="s">
        <v>2810</v>
      </c>
      <c r="X607" t="s">
        <v>2811</v>
      </c>
      <c r="Y607" t="s">
        <v>1743</v>
      </c>
      <c r="AA607" t="s">
        <v>145</v>
      </c>
      <c r="AB607" t="s">
        <v>146</v>
      </c>
      <c r="AC607" s="119">
        <v>543448</v>
      </c>
      <c r="AD607">
        <v>543448</v>
      </c>
      <c r="AE607">
        <v>543448</v>
      </c>
      <c r="AF607">
        <v>0</v>
      </c>
      <c r="AG607">
        <v>543448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 s="32">
        <v>0</v>
      </c>
      <c r="AO607">
        <v>0</v>
      </c>
      <c r="AP607">
        <v>0</v>
      </c>
      <c r="AQ607">
        <v>0</v>
      </c>
      <c r="AR607">
        <v>0</v>
      </c>
      <c r="AS607">
        <v>1</v>
      </c>
      <c r="AT607">
        <v>1978</v>
      </c>
      <c r="AV607">
        <v>1043</v>
      </c>
      <c r="AW607">
        <v>1043</v>
      </c>
      <c r="AX607">
        <v>2</v>
      </c>
      <c r="AY607">
        <v>2</v>
      </c>
      <c r="AZ607">
        <v>2</v>
      </c>
      <c r="BC607" t="s">
        <v>233</v>
      </c>
      <c r="BS607" t="s">
        <v>2812</v>
      </c>
      <c r="BU607" t="s">
        <v>2813</v>
      </c>
      <c r="BV607" t="s">
        <v>666</v>
      </c>
      <c r="BX607" t="s">
        <v>667</v>
      </c>
      <c r="BY607" t="s">
        <v>331</v>
      </c>
      <c r="BZ607" t="s">
        <v>668</v>
      </c>
      <c r="CB607" s="27">
        <v>40078</v>
      </c>
      <c r="CC607">
        <v>595000</v>
      </c>
      <c r="CD607" t="s">
        <v>210</v>
      </c>
      <c r="CE607" t="s">
        <v>181</v>
      </c>
      <c r="CF607" t="s">
        <v>208</v>
      </c>
      <c r="CG607" t="s">
        <v>2814</v>
      </c>
      <c r="CH607" s="27">
        <v>38068</v>
      </c>
      <c r="CI607">
        <v>225000</v>
      </c>
      <c r="CJ607" t="s">
        <v>210</v>
      </c>
      <c r="CK607" t="s">
        <v>383</v>
      </c>
      <c r="CL607" t="s">
        <v>383</v>
      </c>
      <c r="CM607" t="s">
        <v>2815</v>
      </c>
      <c r="CN607" s="27">
        <v>34813</v>
      </c>
      <c r="CO607">
        <v>394900</v>
      </c>
      <c r="CP607" t="s">
        <v>210</v>
      </c>
      <c r="CQ607" t="s">
        <v>151</v>
      </c>
      <c r="CR607" t="s">
        <v>151</v>
      </c>
      <c r="CS607" t="s">
        <v>2816</v>
      </c>
      <c r="CZ607" t="s">
        <v>2817</v>
      </c>
      <c r="DA607" t="s">
        <v>154</v>
      </c>
      <c r="DB607" t="s">
        <v>242</v>
      </c>
      <c r="DE607">
        <v>1</v>
      </c>
      <c r="DF607">
        <v>1979</v>
      </c>
      <c r="DG607" t="s">
        <v>2818</v>
      </c>
      <c r="DH607">
        <v>2</v>
      </c>
      <c r="DI607" s="128" t="s">
        <v>696</v>
      </c>
      <c r="DJ6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07" s="130">
        <f>Table13[[#This Row],[JUST]]*Table13[[#This Row],[Storm Millage]]/1000</f>
        <v>4154.9345936863692</v>
      </c>
      <c r="DL6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07" s="136">
        <f>Table13[[#This Row],[JUST]]*Table13[[#This Row],[Recreational Millage]]/1000</f>
        <v>4457.4356900350977</v>
      </c>
      <c r="DN607" s="137">
        <f>Table13[[#This Row],[Recreational Assessment]]+Table13[[#This Row],[Storm Assessment]]</f>
        <v>8612.370283721466</v>
      </c>
      <c r="DO607" s="145" t="e">
        <f>Methodology!#REF!</f>
        <v>#REF!</v>
      </c>
      <c r="DP607" s="146" t="e">
        <f>(Table13[[#This Row],[JUST]]*Table13[[#This Row],[Ad Valorem Recreational Millage]])/1000</f>
        <v>#REF!</v>
      </c>
    </row>
    <row r="608" spans="1:120" x14ac:dyDescent="0.3">
      <c r="A608">
        <v>169</v>
      </c>
      <c r="B608">
        <v>1</v>
      </c>
      <c r="C608" s="165" t="s">
        <v>2911</v>
      </c>
      <c r="D608" t="s">
        <v>1003</v>
      </c>
      <c r="E608" t="s">
        <v>1103</v>
      </c>
      <c r="F608">
        <v>10004494</v>
      </c>
      <c r="G608" s="32" t="s">
        <v>196</v>
      </c>
      <c r="H608" t="s">
        <v>299</v>
      </c>
      <c r="I608" t="s">
        <v>226</v>
      </c>
      <c r="J608">
        <v>1</v>
      </c>
      <c r="K608">
        <v>0</v>
      </c>
      <c r="L608">
        <v>0</v>
      </c>
      <c r="M608">
        <v>0.17787</v>
      </c>
      <c r="N608" t="s">
        <v>135</v>
      </c>
      <c r="O608" t="s">
        <v>136</v>
      </c>
      <c r="S608" t="s">
        <v>140</v>
      </c>
      <c r="V608" t="s">
        <v>229</v>
      </c>
      <c r="W608" t="s">
        <v>2912</v>
      </c>
      <c r="X608" t="s">
        <v>2913</v>
      </c>
      <c r="Y608" t="s">
        <v>1743</v>
      </c>
      <c r="AA608" t="s">
        <v>145</v>
      </c>
      <c r="AB608" t="s">
        <v>146</v>
      </c>
      <c r="AC608" s="119">
        <v>543448</v>
      </c>
      <c r="AD608">
        <v>543448</v>
      </c>
      <c r="AE608">
        <v>543448</v>
      </c>
      <c r="AF608">
        <v>0</v>
      </c>
      <c r="AG608">
        <v>543448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 s="32">
        <v>0</v>
      </c>
      <c r="AO608">
        <v>0</v>
      </c>
      <c r="AP608">
        <v>0</v>
      </c>
      <c r="AQ608">
        <v>0</v>
      </c>
      <c r="AR608">
        <v>0</v>
      </c>
      <c r="AS608">
        <v>1</v>
      </c>
      <c r="AT608">
        <v>1978</v>
      </c>
      <c r="AV608">
        <v>1043</v>
      </c>
      <c r="AW608">
        <v>1043</v>
      </c>
      <c r="AX608">
        <v>2</v>
      </c>
      <c r="AY608">
        <v>2</v>
      </c>
      <c r="AZ608">
        <v>2</v>
      </c>
      <c r="BC608" t="s">
        <v>233</v>
      </c>
      <c r="BS608" t="s">
        <v>2914</v>
      </c>
      <c r="BV608" t="s">
        <v>2915</v>
      </c>
      <c r="BX608" t="s">
        <v>2916</v>
      </c>
      <c r="BY608" t="s">
        <v>785</v>
      </c>
      <c r="BZ608" t="s">
        <v>2917</v>
      </c>
      <c r="CB608" s="27">
        <v>41571</v>
      </c>
      <c r="CC608">
        <v>595000</v>
      </c>
      <c r="CD608" t="s">
        <v>210</v>
      </c>
      <c r="CE608" t="s">
        <v>661</v>
      </c>
      <c r="CF608" t="s">
        <v>661</v>
      </c>
      <c r="CG608" t="s">
        <v>2918</v>
      </c>
      <c r="CH608" s="27">
        <v>41571</v>
      </c>
      <c r="CI608">
        <v>505000</v>
      </c>
      <c r="CJ608" t="s">
        <v>210</v>
      </c>
      <c r="CK608" t="s">
        <v>181</v>
      </c>
      <c r="CL608" t="s">
        <v>181</v>
      </c>
      <c r="CM608" t="s">
        <v>2919</v>
      </c>
      <c r="CN608" s="27">
        <v>38082</v>
      </c>
      <c r="CO608">
        <v>640000</v>
      </c>
      <c r="CP608" t="s">
        <v>210</v>
      </c>
      <c r="CQ608" t="s">
        <v>151</v>
      </c>
      <c r="CR608" t="s">
        <v>959</v>
      </c>
      <c r="CS608" t="s">
        <v>2920</v>
      </c>
      <c r="CT608" s="27">
        <v>33695</v>
      </c>
      <c r="CU608">
        <v>235000</v>
      </c>
      <c r="CV608" t="s">
        <v>210</v>
      </c>
      <c r="CW608" t="s">
        <v>151</v>
      </c>
      <c r="CX608" t="s">
        <v>151</v>
      </c>
      <c r="CY608" t="s">
        <v>2921</v>
      </c>
      <c r="CZ608" t="s">
        <v>2922</v>
      </c>
      <c r="DA608" t="s">
        <v>154</v>
      </c>
      <c r="DB608" t="s">
        <v>242</v>
      </c>
      <c r="DE608">
        <v>1</v>
      </c>
      <c r="DF608">
        <v>1979</v>
      </c>
      <c r="DG608" t="s">
        <v>2923</v>
      </c>
      <c r="DH608">
        <v>2</v>
      </c>
      <c r="DI608" s="128" t="s">
        <v>696</v>
      </c>
      <c r="DJ6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08" s="130">
        <f>Table13[[#This Row],[JUST]]*Table13[[#This Row],[Storm Millage]]/1000</f>
        <v>4154.9345936863692</v>
      </c>
      <c r="DL6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08" s="136">
        <f>Table13[[#This Row],[JUST]]*Table13[[#This Row],[Recreational Millage]]/1000</f>
        <v>4457.4356900350977</v>
      </c>
      <c r="DN608" s="137">
        <f>Table13[[#This Row],[Recreational Assessment]]+Table13[[#This Row],[Storm Assessment]]</f>
        <v>8612.370283721466</v>
      </c>
      <c r="DO608" s="145" t="e">
        <f>Methodology!#REF!</f>
        <v>#REF!</v>
      </c>
      <c r="DP608" s="146" t="e">
        <f>(Table13[[#This Row],[JUST]]*Table13[[#This Row],[Ad Valorem Recreational Millage]])/1000</f>
        <v>#REF!</v>
      </c>
    </row>
    <row r="609" spans="1:120" x14ac:dyDescent="0.3">
      <c r="A609">
        <v>46</v>
      </c>
      <c r="B609">
        <v>1</v>
      </c>
      <c r="C609" s="165" t="s">
        <v>2986</v>
      </c>
      <c r="D609" t="s">
        <v>1003</v>
      </c>
      <c r="E609" t="s">
        <v>1316</v>
      </c>
      <c r="F609">
        <v>10004501</v>
      </c>
      <c r="G609" s="32" t="s">
        <v>196</v>
      </c>
      <c r="H609" t="s">
        <v>299</v>
      </c>
      <c r="I609" t="s">
        <v>226</v>
      </c>
      <c r="J609">
        <v>1</v>
      </c>
      <c r="K609">
        <v>0</v>
      </c>
      <c r="L609">
        <v>0</v>
      </c>
      <c r="M609">
        <v>0.17787</v>
      </c>
      <c r="N609" t="s">
        <v>135</v>
      </c>
      <c r="O609" t="s">
        <v>136</v>
      </c>
      <c r="S609" t="s">
        <v>140</v>
      </c>
      <c r="V609" t="s">
        <v>229</v>
      </c>
      <c r="W609" t="s">
        <v>2987</v>
      </c>
      <c r="X609" t="s">
        <v>2988</v>
      </c>
      <c r="Y609" t="s">
        <v>1743</v>
      </c>
      <c r="AA609" t="s">
        <v>145</v>
      </c>
      <c r="AB609" t="s">
        <v>146</v>
      </c>
      <c r="AC609" s="119">
        <v>543448</v>
      </c>
      <c r="AD609">
        <v>543448</v>
      </c>
      <c r="AE609">
        <v>543448</v>
      </c>
      <c r="AF609">
        <v>0</v>
      </c>
      <c r="AG609">
        <v>543448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 s="32">
        <v>0</v>
      </c>
      <c r="AO609">
        <v>0</v>
      </c>
      <c r="AP609">
        <v>0</v>
      </c>
      <c r="AQ609">
        <v>0</v>
      </c>
      <c r="AR609">
        <v>0</v>
      </c>
      <c r="AS609">
        <v>1</v>
      </c>
      <c r="AT609">
        <v>1978</v>
      </c>
      <c r="AV609">
        <v>1043</v>
      </c>
      <c r="AW609">
        <v>1043</v>
      </c>
      <c r="AX609">
        <v>2</v>
      </c>
      <c r="AY609">
        <v>2</v>
      </c>
      <c r="AZ609">
        <v>2</v>
      </c>
      <c r="BC609" t="s">
        <v>233</v>
      </c>
      <c r="BS609" t="s">
        <v>2989</v>
      </c>
      <c r="BV609" t="s">
        <v>2990</v>
      </c>
      <c r="BX609" t="s">
        <v>2991</v>
      </c>
      <c r="BY609" t="s">
        <v>238</v>
      </c>
      <c r="BZ609" t="s">
        <v>2992</v>
      </c>
      <c r="CB609" s="27">
        <v>42402</v>
      </c>
      <c r="CC609">
        <v>639500</v>
      </c>
      <c r="CD609" t="s">
        <v>210</v>
      </c>
      <c r="CE609" t="s">
        <v>181</v>
      </c>
      <c r="CF609" t="s">
        <v>181</v>
      </c>
      <c r="CG609" t="s">
        <v>2993</v>
      </c>
      <c r="CH609" s="27">
        <v>36756</v>
      </c>
      <c r="CI609">
        <v>432000</v>
      </c>
      <c r="CJ609" t="s">
        <v>210</v>
      </c>
      <c r="CK609" t="s">
        <v>151</v>
      </c>
      <c r="CL609" t="s">
        <v>151</v>
      </c>
      <c r="CM609" t="s">
        <v>2994</v>
      </c>
      <c r="CN609" s="27">
        <v>33025</v>
      </c>
      <c r="CO609">
        <v>9000</v>
      </c>
      <c r="CP609" t="s">
        <v>210</v>
      </c>
      <c r="CQ609" t="s">
        <v>181</v>
      </c>
      <c r="CR609" t="s">
        <v>181</v>
      </c>
      <c r="CS609" t="s">
        <v>2995</v>
      </c>
      <c r="CZ609" t="s">
        <v>2996</v>
      </c>
      <c r="DA609" t="s">
        <v>154</v>
      </c>
      <c r="DB609" t="s">
        <v>242</v>
      </c>
      <c r="DE609">
        <v>1</v>
      </c>
      <c r="DF609">
        <v>1979</v>
      </c>
      <c r="DG609" t="s">
        <v>2997</v>
      </c>
      <c r="DH609">
        <v>2</v>
      </c>
      <c r="DI609" s="128" t="s">
        <v>696</v>
      </c>
      <c r="DJ6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09" s="130">
        <f>Table13[[#This Row],[JUST]]*Table13[[#This Row],[Storm Millage]]/1000</f>
        <v>4154.9345936863692</v>
      </c>
      <c r="DL6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09" s="136">
        <f>Table13[[#This Row],[JUST]]*Table13[[#This Row],[Recreational Millage]]/1000</f>
        <v>4457.4356900350977</v>
      </c>
      <c r="DN609" s="137">
        <f>Table13[[#This Row],[Recreational Assessment]]+Table13[[#This Row],[Storm Assessment]]</f>
        <v>8612.370283721466</v>
      </c>
      <c r="DO609" s="145" t="e">
        <f>Methodology!#REF!</f>
        <v>#REF!</v>
      </c>
      <c r="DP609" s="146" t="e">
        <f>(Table13[[#This Row],[JUST]]*Table13[[#This Row],[Ad Valorem Recreational Millage]])/1000</f>
        <v>#REF!</v>
      </c>
    </row>
    <row r="610" spans="1:120" x14ac:dyDescent="0.3">
      <c r="A610">
        <v>170</v>
      </c>
      <c r="B610">
        <v>1</v>
      </c>
      <c r="C610" s="165" t="s">
        <v>2998</v>
      </c>
      <c r="D610" t="s">
        <v>1003</v>
      </c>
      <c r="E610" t="s">
        <v>1338</v>
      </c>
      <c r="F610">
        <v>10004502</v>
      </c>
      <c r="G610" s="32" t="s">
        <v>196</v>
      </c>
      <c r="H610" t="s">
        <v>299</v>
      </c>
      <c r="I610" t="s">
        <v>226</v>
      </c>
      <c r="J610">
        <v>1</v>
      </c>
      <c r="K610">
        <v>0</v>
      </c>
      <c r="L610">
        <v>0</v>
      </c>
      <c r="M610">
        <v>0.17787</v>
      </c>
      <c r="N610" t="s">
        <v>135</v>
      </c>
      <c r="O610" t="s">
        <v>136</v>
      </c>
      <c r="S610" t="s">
        <v>140</v>
      </c>
      <c r="V610" t="s">
        <v>229</v>
      </c>
      <c r="W610" t="s">
        <v>2999</v>
      </c>
      <c r="X610" t="s">
        <v>3000</v>
      </c>
      <c r="Y610" t="s">
        <v>1743</v>
      </c>
      <c r="AA610" t="s">
        <v>145</v>
      </c>
      <c r="AB610" t="s">
        <v>146</v>
      </c>
      <c r="AC610" s="119">
        <v>543448</v>
      </c>
      <c r="AD610">
        <v>543448</v>
      </c>
      <c r="AE610">
        <v>543448</v>
      </c>
      <c r="AF610">
        <v>0</v>
      </c>
      <c r="AG610">
        <v>543448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 s="32">
        <v>0</v>
      </c>
      <c r="AO610">
        <v>0</v>
      </c>
      <c r="AP610">
        <v>0</v>
      </c>
      <c r="AQ610">
        <v>0</v>
      </c>
      <c r="AR610">
        <v>0</v>
      </c>
      <c r="AS610">
        <v>1</v>
      </c>
      <c r="AT610">
        <v>1978</v>
      </c>
      <c r="AV610">
        <v>1043</v>
      </c>
      <c r="AW610">
        <v>1043</v>
      </c>
      <c r="AX610">
        <v>2</v>
      </c>
      <c r="AY610">
        <v>2</v>
      </c>
      <c r="AZ610">
        <v>2</v>
      </c>
      <c r="BC610" t="s">
        <v>233</v>
      </c>
      <c r="BS610" t="s">
        <v>3001</v>
      </c>
      <c r="BV610" t="s">
        <v>3002</v>
      </c>
      <c r="BX610" t="s">
        <v>3003</v>
      </c>
      <c r="BY610" t="s">
        <v>638</v>
      </c>
      <c r="BZ610" t="s">
        <v>3004</v>
      </c>
      <c r="CB610" s="27">
        <v>43157</v>
      </c>
      <c r="CC610">
        <v>645000</v>
      </c>
      <c r="CD610" t="s">
        <v>210</v>
      </c>
      <c r="CE610" t="s">
        <v>181</v>
      </c>
      <c r="CF610" t="s">
        <v>181</v>
      </c>
      <c r="CG610" t="s">
        <v>3005</v>
      </c>
      <c r="CH610" s="27">
        <v>34881</v>
      </c>
      <c r="CI610">
        <v>417000</v>
      </c>
      <c r="CJ610" t="s">
        <v>210</v>
      </c>
      <c r="CK610" t="s">
        <v>151</v>
      </c>
      <c r="CL610" t="s">
        <v>151</v>
      </c>
      <c r="CM610" t="s">
        <v>3006</v>
      </c>
      <c r="CZ610" t="s">
        <v>3007</v>
      </c>
      <c r="DA610" t="s">
        <v>154</v>
      </c>
      <c r="DB610" t="s">
        <v>242</v>
      </c>
      <c r="DE610">
        <v>1</v>
      </c>
      <c r="DF610">
        <v>1979</v>
      </c>
      <c r="DG610" t="s">
        <v>3008</v>
      </c>
      <c r="DH610">
        <v>2</v>
      </c>
      <c r="DI610" s="128" t="s">
        <v>696</v>
      </c>
      <c r="DJ6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10" s="130">
        <f>Table13[[#This Row],[JUST]]*Table13[[#This Row],[Storm Millage]]/1000</f>
        <v>4154.9345936863692</v>
      </c>
      <c r="DL6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10" s="136">
        <f>Table13[[#This Row],[JUST]]*Table13[[#This Row],[Recreational Millage]]/1000</f>
        <v>4457.4356900350977</v>
      </c>
      <c r="DN610" s="137">
        <f>Table13[[#This Row],[Recreational Assessment]]+Table13[[#This Row],[Storm Assessment]]</f>
        <v>8612.370283721466</v>
      </c>
      <c r="DO610" s="145" t="e">
        <f>Methodology!#REF!</f>
        <v>#REF!</v>
      </c>
      <c r="DP610" s="146" t="e">
        <f>(Table13[[#This Row],[JUST]]*Table13[[#This Row],[Ad Valorem Recreational Millage]])/1000</f>
        <v>#REF!</v>
      </c>
    </row>
    <row r="611" spans="1:120" x14ac:dyDescent="0.3">
      <c r="A611">
        <v>238</v>
      </c>
      <c r="B611">
        <v>1</v>
      </c>
      <c r="C611" s="165" t="s">
        <v>3070</v>
      </c>
      <c r="D611" t="s">
        <v>1003</v>
      </c>
      <c r="E611" t="s">
        <v>1468</v>
      </c>
      <c r="F611">
        <v>10004509</v>
      </c>
      <c r="G611" s="32" t="s">
        <v>196</v>
      </c>
      <c r="H611" t="s">
        <v>299</v>
      </c>
      <c r="I611" t="s">
        <v>226</v>
      </c>
      <c r="J611">
        <v>1</v>
      </c>
      <c r="K611">
        <v>0</v>
      </c>
      <c r="L611">
        <v>0</v>
      </c>
      <c r="M611">
        <v>0.17787</v>
      </c>
      <c r="N611" t="s">
        <v>135</v>
      </c>
      <c r="O611" t="s">
        <v>136</v>
      </c>
      <c r="S611" t="s">
        <v>140</v>
      </c>
      <c r="V611" t="s">
        <v>229</v>
      </c>
      <c r="W611" t="s">
        <v>3071</v>
      </c>
      <c r="X611" t="s">
        <v>3072</v>
      </c>
      <c r="Y611" t="s">
        <v>1743</v>
      </c>
      <c r="AA611" t="s">
        <v>145</v>
      </c>
      <c r="AB611" t="s">
        <v>146</v>
      </c>
      <c r="AC611" s="119">
        <v>543448</v>
      </c>
      <c r="AD611">
        <v>543448</v>
      </c>
      <c r="AE611">
        <v>543448</v>
      </c>
      <c r="AF611">
        <v>0</v>
      </c>
      <c r="AG611">
        <v>543448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 s="32">
        <v>0</v>
      </c>
      <c r="AO611">
        <v>0</v>
      </c>
      <c r="AP611">
        <v>0</v>
      </c>
      <c r="AQ611">
        <v>0</v>
      </c>
      <c r="AR611">
        <v>0</v>
      </c>
      <c r="AS611">
        <v>1</v>
      </c>
      <c r="AT611">
        <v>1978</v>
      </c>
      <c r="AV611">
        <v>1043</v>
      </c>
      <c r="AW611">
        <v>1043</v>
      </c>
      <c r="AX611">
        <v>2</v>
      </c>
      <c r="AY611">
        <v>2</v>
      </c>
      <c r="AZ611">
        <v>2</v>
      </c>
      <c r="BC611" t="s">
        <v>233</v>
      </c>
      <c r="BS611" t="s">
        <v>3073</v>
      </c>
      <c r="BT611" t="s">
        <v>3074</v>
      </c>
      <c r="BV611" t="s">
        <v>1109</v>
      </c>
      <c r="BX611" t="s">
        <v>3075</v>
      </c>
      <c r="BY611" t="s">
        <v>3076</v>
      </c>
      <c r="BZ611" t="s">
        <v>3077</v>
      </c>
      <c r="CB611" s="27">
        <v>40954</v>
      </c>
      <c r="CC611">
        <v>580000</v>
      </c>
      <c r="CD611" t="s">
        <v>210</v>
      </c>
      <c r="CE611" t="s">
        <v>181</v>
      </c>
      <c r="CF611" t="s">
        <v>181</v>
      </c>
      <c r="CG611" t="s">
        <v>3078</v>
      </c>
      <c r="CH611" s="27">
        <v>38449</v>
      </c>
      <c r="CI611">
        <v>737500</v>
      </c>
      <c r="CJ611" t="s">
        <v>210</v>
      </c>
      <c r="CK611" t="s">
        <v>151</v>
      </c>
      <c r="CL611" t="s">
        <v>151</v>
      </c>
      <c r="CM611" t="s">
        <v>3079</v>
      </c>
      <c r="CN611" s="27">
        <v>33329</v>
      </c>
      <c r="CO611">
        <v>255000</v>
      </c>
      <c r="CP611" t="s">
        <v>210</v>
      </c>
      <c r="CQ611" t="s">
        <v>151</v>
      </c>
      <c r="CR611" t="s">
        <v>151</v>
      </c>
      <c r="CS611" t="s">
        <v>3080</v>
      </c>
      <c r="CT611" s="27">
        <v>31717</v>
      </c>
      <c r="CU611">
        <v>202500</v>
      </c>
      <c r="CV611" t="s">
        <v>210</v>
      </c>
      <c r="CW611" t="s">
        <v>151</v>
      </c>
      <c r="CX611" t="s">
        <v>151</v>
      </c>
      <c r="CY611" t="s">
        <v>3081</v>
      </c>
      <c r="CZ611" t="s">
        <v>3082</v>
      </c>
      <c r="DA611" t="s">
        <v>154</v>
      </c>
      <c r="DB611" t="s">
        <v>242</v>
      </c>
      <c r="DE611">
        <v>1</v>
      </c>
      <c r="DF611">
        <v>1979</v>
      </c>
      <c r="DG611" t="s">
        <v>3083</v>
      </c>
      <c r="DH611">
        <v>2</v>
      </c>
      <c r="DI611" s="128" t="s">
        <v>696</v>
      </c>
      <c r="DJ6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11" s="130">
        <f>Table13[[#This Row],[JUST]]*Table13[[#This Row],[Storm Millage]]/1000</f>
        <v>4154.9345936863692</v>
      </c>
      <c r="DL6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11" s="136">
        <f>Table13[[#This Row],[JUST]]*Table13[[#This Row],[Recreational Millage]]/1000</f>
        <v>4457.4356900350977</v>
      </c>
      <c r="DN611" s="137">
        <f>Table13[[#This Row],[Recreational Assessment]]+Table13[[#This Row],[Storm Assessment]]</f>
        <v>8612.370283721466</v>
      </c>
      <c r="DO611" s="145" t="e">
        <f>Methodology!#REF!</f>
        <v>#REF!</v>
      </c>
      <c r="DP611" s="146" t="e">
        <f>(Table13[[#This Row],[JUST]]*Table13[[#This Row],[Ad Valorem Recreational Millage]])/1000</f>
        <v>#REF!</v>
      </c>
    </row>
    <row r="612" spans="1:120" x14ac:dyDescent="0.3">
      <c r="A612">
        <v>710</v>
      </c>
      <c r="B612">
        <v>1</v>
      </c>
      <c r="C612" s="165" t="s">
        <v>5466</v>
      </c>
      <c r="D612" t="s">
        <v>5411</v>
      </c>
      <c r="E612" t="s">
        <v>452</v>
      </c>
      <c r="F612">
        <v>10004207</v>
      </c>
      <c r="G612" s="32" t="s">
        <v>181</v>
      </c>
      <c r="I612" t="s">
        <v>226</v>
      </c>
      <c r="J612">
        <v>1</v>
      </c>
      <c r="K612">
        <v>0</v>
      </c>
      <c r="L612">
        <v>0</v>
      </c>
      <c r="M612">
        <v>0.17215</v>
      </c>
      <c r="N612" t="s">
        <v>135</v>
      </c>
      <c r="O612" t="s">
        <v>136</v>
      </c>
      <c r="R612" t="s">
        <v>286</v>
      </c>
      <c r="S612" t="s">
        <v>140</v>
      </c>
      <c r="T612">
        <v>100</v>
      </c>
      <c r="U612" t="s">
        <v>511</v>
      </c>
      <c r="W612" t="s">
        <v>5467</v>
      </c>
      <c r="X612" t="s">
        <v>5468</v>
      </c>
      <c r="Y612" t="s">
        <v>5229</v>
      </c>
      <c r="AA612" t="s">
        <v>145</v>
      </c>
      <c r="AB612" t="s">
        <v>146</v>
      </c>
      <c r="AC612" s="119">
        <v>1059431</v>
      </c>
      <c r="AD612">
        <v>1059431</v>
      </c>
      <c r="AE612">
        <v>1059431</v>
      </c>
      <c r="AF612">
        <v>743000</v>
      </c>
      <c r="AG612">
        <v>283946</v>
      </c>
      <c r="AH612">
        <v>1732</v>
      </c>
      <c r="AI612">
        <v>30753</v>
      </c>
      <c r="AJ612">
        <v>0</v>
      </c>
      <c r="AK612">
        <v>0</v>
      </c>
      <c r="AL612">
        <v>0</v>
      </c>
      <c r="AM612">
        <v>0</v>
      </c>
      <c r="AN612" s="32">
        <v>0</v>
      </c>
      <c r="AO612">
        <v>0</v>
      </c>
      <c r="AP612">
        <v>0</v>
      </c>
      <c r="AQ612">
        <v>0</v>
      </c>
      <c r="AR612">
        <v>0</v>
      </c>
      <c r="AS612">
        <v>1</v>
      </c>
      <c r="AT612">
        <v>1986</v>
      </c>
      <c r="AV612">
        <v>4309</v>
      </c>
      <c r="AW612">
        <v>1450</v>
      </c>
      <c r="AX612">
        <v>1</v>
      </c>
      <c r="AY612">
        <v>3</v>
      </c>
      <c r="AZ612">
        <v>2</v>
      </c>
      <c r="BA612" t="s">
        <v>233</v>
      </c>
      <c r="BB612" t="s">
        <v>233</v>
      </c>
      <c r="BC612" t="s">
        <v>233</v>
      </c>
      <c r="BS612" t="s">
        <v>5469</v>
      </c>
      <c r="BT612" t="s">
        <v>5470</v>
      </c>
      <c r="BV612" t="s">
        <v>5471</v>
      </c>
      <c r="BX612" t="s">
        <v>5472</v>
      </c>
      <c r="BY612" t="s">
        <v>458</v>
      </c>
      <c r="BZ612" t="s">
        <v>5473</v>
      </c>
      <c r="CB612" s="27">
        <v>42451</v>
      </c>
      <c r="CC612">
        <v>1200000</v>
      </c>
      <c r="CD612" t="s">
        <v>210</v>
      </c>
      <c r="CE612" t="s">
        <v>181</v>
      </c>
      <c r="CF612" t="s">
        <v>181</v>
      </c>
      <c r="CG612" t="s">
        <v>5474</v>
      </c>
      <c r="CH612" s="27">
        <v>41124</v>
      </c>
      <c r="CI612">
        <v>1027500</v>
      </c>
      <c r="CJ612" t="s">
        <v>210</v>
      </c>
      <c r="CK612" t="s">
        <v>181</v>
      </c>
      <c r="CL612" t="s">
        <v>181</v>
      </c>
      <c r="CM612" t="s">
        <v>5475</v>
      </c>
      <c r="CN612" s="27">
        <v>38042</v>
      </c>
      <c r="CO612">
        <v>849000</v>
      </c>
      <c r="CP612" t="s">
        <v>210</v>
      </c>
      <c r="CQ612" t="s">
        <v>151</v>
      </c>
      <c r="CR612" t="s">
        <v>151</v>
      </c>
      <c r="CS612" t="s">
        <v>5476</v>
      </c>
      <c r="CT612" s="27">
        <v>31352</v>
      </c>
      <c r="CU612">
        <v>52500</v>
      </c>
      <c r="CV612" t="s">
        <v>150</v>
      </c>
      <c r="CW612" t="s">
        <v>151</v>
      </c>
      <c r="CX612" t="s">
        <v>151</v>
      </c>
      <c r="CY612" t="s">
        <v>5477</v>
      </c>
      <c r="CZ612" t="s">
        <v>5478</v>
      </c>
      <c r="DA612" t="s">
        <v>154</v>
      </c>
      <c r="DB612" t="s">
        <v>299</v>
      </c>
      <c r="DE612">
        <v>1</v>
      </c>
      <c r="DF612">
        <v>1900</v>
      </c>
      <c r="DG612" t="s">
        <v>5479</v>
      </c>
      <c r="DH612">
        <v>7</v>
      </c>
      <c r="DI612" s="128" t="s">
        <v>156</v>
      </c>
      <c r="DJ6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12" s="130">
        <f>Table13[[#This Row],[JUST]]*Table13[[#This Row],[Storm Millage]]/1000</f>
        <v>0</v>
      </c>
      <c r="DL6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12" s="136">
        <f>Table13[[#This Row],[JUST]]*Table13[[#This Row],[Recreational Millage]]/1000</f>
        <v>8689.5996498829209</v>
      </c>
      <c r="DN612" s="137">
        <f>Table13[[#This Row],[Recreational Assessment]]+Table13[[#This Row],[Storm Assessment]]</f>
        <v>8689.5996498829209</v>
      </c>
      <c r="DO612" s="145" t="e">
        <f>Methodology!#REF!</f>
        <v>#REF!</v>
      </c>
      <c r="DP612" s="146" t="e">
        <f>(Table13[[#This Row],[JUST]]*Table13[[#This Row],[Ad Valorem Recreational Millage]])/1000</f>
        <v>#REF!</v>
      </c>
    </row>
    <row r="613" spans="1:120" x14ac:dyDescent="0.3">
      <c r="A613">
        <v>690</v>
      </c>
      <c r="B613">
        <v>1</v>
      </c>
      <c r="C613" s="165" t="s">
        <v>6445</v>
      </c>
      <c r="D613" t="s">
        <v>186</v>
      </c>
      <c r="E613" t="s">
        <v>6446</v>
      </c>
      <c r="F613">
        <v>10004174</v>
      </c>
      <c r="G613" s="32" t="s">
        <v>181</v>
      </c>
      <c r="I613" t="s">
        <v>226</v>
      </c>
      <c r="J613">
        <v>1</v>
      </c>
      <c r="K613">
        <v>0</v>
      </c>
      <c r="L613">
        <v>0</v>
      </c>
      <c r="M613">
        <v>0.23200000000000001</v>
      </c>
      <c r="N613" t="s">
        <v>135</v>
      </c>
      <c r="O613" t="s">
        <v>136</v>
      </c>
      <c r="R613" t="s">
        <v>227</v>
      </c>
      <c r="S613" t="s">
        <v>140</v>
      </c>
      <c r="T613">
        <v>100</v>
      </c>
      <c r="U613" t="s">
        <v>511</v>
      </c>
      <c r="W613" t="s">
        <v>6447</v>
      </c>
      <c r="X613" t="s">
        <v>6434</v>
      </c>
      <c r="Y613" t="s">
        <v>3475</v>
      </c>
      <c r="AA613" t="s">
        <v>145</v>
      </c>
      <c r="AB613" t="s">
        <v>146</v>
      </c>
      <c r="AC613" s="119">
        <v>1059442</v>
      </c>
      <c r="AD613">
        <v>1059442</v>
      </c>
      <c r="AE613">
        <v>1059442</v>
      </c>
      <c r="AF613">
        <v>966000</v>
      </c>
      <c r="AG613">
        <v>78966</v>
      </c>
      <c r="AH613">
        <v>0</v>
      </c>
      <c r="AI613">
        <v>14476</v>
      </c>
      <c r="AJ613">
        <v>0</v>
      </c>
      <c r="AK613">
        <v>0</v>
      </c>
      <c r="AL613">
        <v>0</v>
      </c>
      <c r="AM613">
        <v>0</v>
      </c>
      <c r="AN613" s="32">
        <v>0</v>
      </c>
      <c r="AO613">
        <v>0</v>
      </c>
      <c r="AP613">
        <v>0</v>
      </c>
      <c r="AQ613">
        <v>0</v>
      </c>
      <c r="AR613">
        <v>0</v>
      </c>
      <c r="AS613">
        <v>1</v>
      </c>
      <c r="AT613">
        <v>1963</v>
      </c>
      <c r="AV613">
        <v>3404</v>
      </c>
      <c r="AW613">
        <v>2010</v>
      </c>
      <c r="AX613">
        <v>1</v>
      </c>
      <c r="AY613">
        <v>4</v>
      </c>
      <c r="AZ613">
        <v>3</v>
      </c>
      <c r="BC613" t="s">
        <v>233</v>
      </c>
      <c r="BS613" t="s">
        <v>5583</v>
      </c>
      <c r="BT613" t="s">
        <v>6448</v>
      </c>
      <c r="BV613" t="s">
        <v>6449</v>
      </c>
      <c r="BX613" t="s">
        <v>5586</v>
      </c>
      <c r="BY613" t="s">
        <v>5587</v>
      </c>
      <c r="BZ613" t="s">
        <v>5588</v>
      </c>
      <c r="CB613" s="27">
        <v>42790</v>
      </c>
      <c r="CC613">
        <v>1475000</v>
      </c>
      <c r="CD613" t="s">
        <v>210</v>
      </c>
      <c r="CE613" t="s">
        <v>181</v>
      </c>
      <c r="CF613" t="s">
        <v>181</v>
      </c>
      <c r="CG613" t="s">
        <v>6450</v>
      </c>
      <c r="CH613" s="27">
        <v>40823</v>
      </c>
      <c r="CI613">
        <v>1275000</v>
      </c>
      <c r="CJ613" t="s">
        <v>210</v>
      </c>
      <c r="CK613" t="s">
        <v>181</v>
      </c>
      <c r="CL613" t="s">
        <v>181</v>
      </c>
      <c r="CM613" t="s">
        <v>6451</v>
      </c>
      <c r="CN613" s="27">
        <v>37054</v>
      </c>
      <c r="CO613">
        <v>1300000</v>
      </c>
      <c r="CP613" t="s">
        <v>210</v>
      </c>
      <c r="CQ613" t="s">
        <v>151</v>
      </c>
      <c r="CR613" t="s">
        <v>151</v>
      </c>
      <c r="CS613" t="s">
        <v>6452</v>
      </c>
      <c r="CT613" s="27">
        <v>28581</v>
      </c>
      <c r="CU613">
        <v>78000</v>
      </c>
      <c r="CV613" t="s">
        <v>210</v>
      </c>
      <c r="CW613" t="s">
        <v>151</v>
      </c>
      <c r="CX613" t="s">
        <v>151</v>
      </c>
      <c r="CY613" t="s">
        <v>6453</v>
      </c>
      <c r="CZ613" t="s">
        <v>6454</v>
      </c>
      <c r="DA613" t="s">
        <v>154</v>
      </c>
      <c r="DB613" t="s">
        <v>299</v>
      </c>
      <c r="DE613">
        <v>1</v>
      </c>
      <c r="DF613">
        <v>1900</v>
      </c>
      <c r="DG613" t="s">
        <v>6455</v>
      </c>
      <c r="DH613">
        <v>7</v>
      </c>
      <c r="DI613" s="128" t="s">
        <v>156</v>
      </c>
      <c r="DJ6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13" s="130">
        <f>Table13[[#This Row],[JUST]]*Table13[[#This Row],[Storm Millage]]/1000</f>
        <v>0</v>
      </c>
      <c r="DL6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13" s="136">
        <f>Table13[[#This Row],[JUST]]*Table13[[#This Row],[Recreational Millage]]/1000</f>
        <v>8689.6898734049319</v>
      </c>
      <c r="DN613" s="137">
        <f>Table13[[#This Row],[Recreational Assessment]]+Table13[[#This Row],[Storm Assessment]]</f>
        <v>8689.6898734049319</v>
      </c>
      <c r="DO613" s="145" t="e">
        <f>Methodology!#REF!</f>
        <v>#REF!</v>
      </c>
      <c r="DP613" s="146" t="e">
        <f>(Table13[[#This Row],[JUST]]*Table13[[#This Row],[Ad Valorem Recreational Millage]])/1000</f>
        <v>#REF!</v>
      </c>
    </row>
    <row r="614" spans="1:120" x14ac:dyDescent="0.3">
      <c r="A614">
        <v>1033</v>
      </c>
      <c r="B614">
        <v>1</v>
      </c>
      <c r="C614" s="165" t="s">
        <v>9328</v>
      </c>
      <c r="D614" t="s">
        <v>4714</v>
      </c>
      <c r="E614" t="s">
        <v>607</v>
      </c>
      <c r="F614">
        <v>10005136</v>
      </c>
      <c r="G614" s="32" t="s">
        <v>181</v>
      </c>
      <c r="I614" t="s">
        <v>226</v>
      </c>
      <c r="J614">
        <v>1</v>
      </c>
      <c r="K614">
        <v>0</v>
      </c>
      <c r="L614">
        <v>0</v>
      </c>
      <c r="M614">
        <v>0.49199999999999999</v>
      </c>
      <c r="N614" t="s">
        <v>135</v>
      </c>
      <c r="O614" t="s">
        <v>136</v>
      </c>
      <c r="R614" t="s">
        <v>139</v>
      </c>
      <c r="S614" t="s">
        <v>140</v>
      </c>
      <c r="T614">
        <v>121</v>
      </c>
      <c r="U614" t="s">
        <v>3670</v>
      </c>
      <c r="V614" t="s">
        <v>205</v>
      </c>
      <c r="W614" t="s">
        <v>9329</v>
      </c>
      <c r="X614" t="s">
        <v>9330</v>
      </c>
      <c r="Y614" t="s">
        <v>189</v>
      </c>
      <c r="AA614" t="s">
        <v>145</v>
      </c>
      <c r="AB614" t="s">
        <v>146</v>
      </c>
      <c r="AC614" s="30">
        <v>2044634</v>
      </c>
      <c r="AD614">
        <v>1491684</v>
      </c>
      <c r="AE614">
        <v>1441684</v>
      </c>
      <c r="AF614">
        <v>732000</v>
      </c>
      <c r="AG614">
        <v>1219671</v>
      </c>
      <c r="AH614">
        <v>31699</v>
      </c>
      <c r="AI614">
        <v>61264</v>
      </c>
      <c r="AJ614">
        <v>0</v>
      </c>
      <c r="AK614">
        <v>0</v>
      </c>
      <c r="AL614">
        <v>0</v>
      </c>
      <c r="AM614">
        <v>0</v>
      </c>
      <c r="AN614">
        <v>50000</v>
      </c>
      <c r="AO614">
        <v>0</v>
      </c>
      <c r="AP614">
        <v>0</v>
      </c>
      <c r="AQ614">
        <v>0</v>
      </c>
      <c r="AR614">
        <v>0</v>
      </c>
      <c r="AS614">
        <v>1</v>
      </c>
      <c r="AT614">
        <v>1984</v>
      </c>
      <c r="AV614">
        <v>11077</v>
      </c>
      <c r="AW614">
        <v>4465</v>
      </c>
      <c r="AX614">
        <v>2</v>
      </c>
      <c r="AY614">
        <v>3</v>
      </c>
      <c r="AZ614">
        <v>2.5</v>
      </c>
      <c r="BA614" t="s">
        <v>233</v>
      </c>
      <c r="BB614" t="s">
        <v>233</v>
      </c>
      <c r="BC614" t="s">
        <v>233</v>
      </c>
      <c r="BS614" t="s">
        <v>9331</v>
      </c>
      <c r="BT614" t="s">
        <v>9332</v>
      </c>
      <c r="BV614" t="s">
        <v>4388</v>
      </c>
      <c r="BX614" t="s">
        <v>145</v>
      </c>
      <c r="BY614" t="s">
        <v>149</v>
      </c>
      <c r="BZ614" t="s">
        <v>146</v>
      </c>
      <c r="CB614" s="27">
        <v>36129</v>
      </c>
      <c r="CC614">
        <v>1500000</v>
      </c>
      <c r="CD614" t="s">
        <v>210</v>
      </c>
      <c r="CE614" t="s">
        <v>208</v>
      </c>
      <c r="CF614" t="s">
        <v>208</v>
      </c>
      <c r="CG614" t="s">
        <v>5052</v>
      </c>
      <c r="CH614" s="27">
        <v>29921</v>
      </c>
      <c r="CI614">
        <v>120000</v>
      </c>
      <c r="CJ614" t="s">
        <v>150</v>
      </c>
      <c r="CK614" t="s">
        <v>151</v>
      </c>
      <c r="CL614" t="s">
        <v>151</v>
      </c>
      <c r="CM614" t="s">
        <v>5053</v>
      </c>
      <c r="CZ614" t="s">
        <v>9333</v>
      </c>
      <c r="DA614" t="s">
        <v>154</v>
      </c>
      <c r="DB614" t="s">
        <v>299</v>
      </c>
      <c r="DE614">
        <v>1</v>
      </c>
      <c r="DF614">
        <v>1982</v>
      </c>
      <c r="DG614" t="s">
        <v>9334</v>
      </c>
      <c r="DH614">
        <v>7</v>
      </c>
      <c r="DI614" s="128" t="s">
        <v>156</v>
      </c>
      <c r="DJ6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14" s="130">
        <f>Table13[[#This Row],[JUST]]*Table13[[#This Row],[Storm Millage]]/1000</f>
        <v>0</v>
      </c>
      <c r="DL6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614" s="136">
        <f>Table13[[#This Row],[JUST]]*Table13[[#This Row],[Recreational Millage]]/1000</f>
        <v>8690.6301002684886</v>
      </c>
      <c r="DN614" s="137">
        <f>Table13[[#This Row],[Recreational Assessment]]+Table13[[#This Row],[Storm Assessment]]</f>
        <v>8690.6301002684886</v>
      </c>
      <c r="DO614" s="145" t="e">
        <f>Methodology!#REF!</f>
        <v>#REF!</v>
      </c>
      <c r="DP614" s="146" t="e">
        <f>(Table13[[#This Row],[JUST]]*Table13[[#This Row],[Ad Valorem Recreational Millage]])/1000</f>
        <v>#REF!</v>
      </c>
    </row>
    <row r="615" spans="1:120" x14ac:dyDescent="0.3">
      <c r="A615">
        <v>822</v>
      </c>
      <c r="B615">
        <v>1</v>
      </c>
      <c r="C615" s="165" t="s">
        <v>12196</v>
      </c>
      <c r="D615" t="s">
        <v>540</v>
      </c>
      <c r="E615" t="s">
        <v>365</v>
      </c>
      <c r="F615">
        <v>10003931</v>
      </c>
      <c r="G615" s="32" t="s">
        <v>181</v>
      </c>
      <c r="I615" t="s">
        <v>401</v>
      </c>
      <c r="J615">
        <v>1</v>
      </c>
      <c r="K615">
        <v>0</v>
      </c>
      <c r="L615">
        <v>0</v>
      </c>
      <c r="M615">
        <v>1.175</v>
      </c>
      <c r="N615" t="s">
        <v>135</v>
      </c>
      <c r="O615" t="s">
        <v>136</v>
      </c>
      <c r="R615" t="s">
        <v>286</v>
      </c>
      <c r="S615" t="s">
        <v>140</v>
      </c>
      <c r="T615">
        <v>121</v>
      </c>
      <c r="U615" t="s">
        <v>3670</v>
      </c>
      <c r="V615" t="s">
        <v>205</v>
      </c>
      <c r="W615" t="s">
        <v>12197</v>
      </c>
      <c r="X615" t="s">
        <v>12198</v>
      </c>
      <c r="Y615" t="s">
        <v>232</v>
      </c>
      <c r="AA615" t="s">
        <v>145</v>
      </c>
      <c r="AB615" t="s">
        <v>146</v>
      </c>
      <c r="AC615" s="30">
        <v>2050300</v>
      </c>
      <c r="AD615">
        <v>1048568</v>
      </c>
      <c r="AE615">
        <v>998568</v>
      </c>
      <c r="AF615">
        <v>1945000</v>
      </c>
      <c r="AG615">
        <v>83111</v>
      </c>
      <c r="AH615">
        <v>18046</v>
      </c>
      <c r="AI615">
        <v>4143</v>
      </c>
      <c r="AJ615">
        <v>0</v>
      </c>
      <c r="AK615">
        <v>0</v>
      </c>
      <c r="AL615">
        <v>0</v>
      </c>
      <c r="AM615">
        <v>0</v>
      </c>
      <c r="AN615">
        <v>50000</v>
      </c>
      <c r="AO615">
        <v>0</v>
      </c>
      <c r="AP615">
        <v>0</v>
      </c>
      <c r="AQ615">
        <v>0</v>
      </c>
      <c r="AR615">
        <v>0</v>
      </c>
      <c r="AS615">
        <v>1</v>
      </c>
      <c r="AT615">
        <v>1964</v>
      </c>
      <c r="AV615">
        <v>2608</v>
      </c>
      <c r="AW615">
        <v>1471</v>
      </c>
      <c r="AX615">
        <v>1</v>
      </c>
      <c r="AY615">
        <v>2</v>
      </c>
      <c r="AZ615">
        <v>3</v>
      </c>
      <c r="BA615" t="s">
        <v>233</v>
      </c>
      <c r="BE615" t="s">
        <v>233</v>
      </c>
      <c r="BS615" t="s">
        <v>12199</v>
      </c>
      <c r="BT615" t="s">
        <v>12200</v>
      </c>
      <c r="BV615" t="s">
        <v>12201</v>
      </c>
      <c r="BX615" t="s">
        <v>145</v>
      </c>
      <c r="BY615" t="s">
        <v>149</v>
      </c>
      <c r="BZ615" t="s">
        <v>146</v>
      </c>
      <c r="CB615" s="27">
        <v>26299</v>
      </c>
      <c r="CC615">
        <v>50000</v>
      </c>
      <c r="CG615" t="s">
        <v>12202</v>
      </c>
      <c r="CZ615" t="s">
        <v>12203</v>
      </c>
      <c r="DA615" t="s">
        <v>154</v>
      </c>
      <c r="DB615" t="s">
        <v>299</v>
      </c>
      <c r="DE615">
        <v>1</v>
      </c>
      <c r="DF615">
        <v>1900</v>
      </c>
      <c r="DG615" t="s">
        <v>12204</v>
      </c>
      <c r="DH615">
        <v>7</v>
      </c>
      <c r="DI615" s="128" t="s">
        <v>156</v>
      </c>
      <c r="DJ6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15" s="130">
        <f>Table13[[#This Row],[JUST]]*Table13[[#This Row],[Storm Millage]]/1000</f>
        <v>0</v>
      </c>
      <c r="DL6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615" s="136">
        <f>Table13[[#This Row],[JUST]]*Table13[[#This Row],[Recreational Millage]]/1000</f>
        <v>8714.7131929628886</v>
      </c>
      <c r="DN615" s="137">
        <f>Table13[[#This Row],[Recreational Assessment]]+Table13[[#This Row],[Storm Assessment]]</f>
        <v>8714.7131929628886</v>
      </c>
      <c r="DO615" s="145" t="e">
        <f>Methodology!#REF!</f>
        <v>#REF!</v>
      </c>
      <c r="DP615" s="146" t="e">
        <f>(Table13[[#This Row],[JUST]]*Table13[[#This Row],[Ad Valorem Recreational Millage]])/1000</f>
        <v>#REF!</v>
      </c>
    </row>
    <row r="616" spans="1:120" x14ac:dyDescent="0.3">
      <c r="A616">
        <v>487</v>
      </c>
      <c r="B616">
        <v>1</v>
      </c>
      <c r="C616" s="165" t="s">
        <v>7816</v>
      </c>
      <c r="D616" t="s">
        <v>131</v>
      </c>
      <c r="E616" t="s">
        <v>3818</v>
      </c>
      <c r="F616">
        <v>10004856</v>
      </c>
      <c r="G616" s="32" t="s">
        <v>196</v>
      </c>
      <c r="H616" t="s">
        <v>299</v>
      </c>
      <c r="I616" t="s">
        <v>226</v>
      </c>
      <c r="J616">
        <v>1</v>
      </c>
      <c r="K616">
        <v>0</v>
      </c>
      <c r="L616">
        <v>0</v>
      </c>
      <c r="M616">
        <v>4.0189999999999997E-2</v>
      </c>
      <c r="N616" t="s">
        <v>135</v>
      </c>
      <c r="O616" t="s">
        <v>136</v>
      </c>
      <c r="S616" t="s">
        <v>140</v>
      </c>
      <c r="V616" t="s">
        <v>205</v>
      </c>
      <c r="W616" t="s">
        <v>7817</v>
      </c>
      <c r="X616" t="s">
        <v>7818</v>
      </c>
      <c r="Y616" t="s">
        <v>189</v>
      </c>
      <c r="AA616" t="s">
        <v>145</v>
      </c>
      <c r="AB616" t="s">
        <v>146</v>
      </c>
      <c r="AC616" s="119">
        <v>1070745</v>
      </c>
      <c r="AD616">
        <v>1070745</v>
      </c>
      <c r="AE616">
        <v>1070745</v>
      </c>
      <c r="AF616">
        <v>0</v>
      </c>
      <c r="AG616">
        <v>1070745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 s="32">
        <v>0</v>
      </c>
      <c r="AO616">
        <v>0</v>
      </c>
      <c r="AP616">
        <v>0</v>
      </c>
      <c r="AQ616">
        <v>0</v>
      </c>
      <c r="AR616">
        <v>0</v>
      </c>
      <c r="AS616">
        <v>1</v>
      </c>
      <c r="AT616">
        <v>1981</v>
      </c>
      <c r="AV616">
        <v>1679</v>
      </c>
      <c r="AW616">
        <v>1679</v>
      </c>
      <c r="AX616">
        <v>2</v>
      </c>
      <c r="AY616">
        <v>2</v>
      </c>
      <c r="AZ616">
        <v>2</v>
      </c>
      <c r="BC616" t="s">
        <v>233</v>
      </c>
      <c r="BD616" t="s">
        <v>233</v>
      </c>
      <c r="BS616" t="s">
        <v>7819</v>
      </c>
      <c r="BV616" t="s">
        <v>7820</v>
      </c>
      <c r="BX616" t="s">
        <v>7821</v>
      </c>
      <c r="BY616" t="s">
        <v>638</v>
      </c>
      <c r="BZ616" t="s">
        <v>7822</v>
      </c>
      <c r="CB616" s="27">
        <v>34912</v>
      </c>
      <c r="CC616">
        <v>472500</v>
      </c>
      <c r="CD616" t="s">
        <v>210</v>
      </c>
      <c r="CE616" t="s">
        <v>151</v>
      </c>
      <c r="CF616" t="s">
        <v>151</v>
      </c>
      <c r="CG616" t="s">
        <v>7823</v>
      </c>
      <c r="CH616" s="27">
        <v>33055</v>
      </c>
      <c r="CI616">
        <v>415000</v>
      </c>
      <c r="CJ616" t="s">
        <v>210</v>
      </c>
      <c r="CK616" t="s">
        <v>151</v>
      </c>
      <c r="CL616" t="s">
        <v>151</v>
      </c>
      <c r="CM616" t="s">
        <v>7824</v>
      </c>
      <c r="CZ616" t="s">
        <v>7825</v>
      </c>
      <c r="DA616" t="s">
        <v>154</v>
      </c>
      <c r="DB616" t="s">
        <v>242</v>
      </c>
      <c r="DE616">
        <v>1</v>
      </c>
      <c r="DF616">
        <v>1982</v>
      </c>
      <c r="DG616" t="s">
        <v>7826</v>
      </c>
      <c r="DH616">
        <v>7</v>
      </c>
      <c r="DI616" s="128" t="s">
        <v>156</v>
      </c>
      <c r="DJ6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16" s="130">
        <f>Table13[[#This Row],[JUST]]*Table13[[#This Row],[Storm Millage]]/1000</f>
        <v>0</v>
      </c>
      <c r="DL6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16" s="136">
        <f>Table13[[#This Row],[JUST]]*Table13[[#This Row],[Recreational Millage]]/1000</f>
        <v>8782.3986433414611</v>
      </c>
      <c r="DN616" s="137">
        <f>Table13[[#This Row],[Recreational Assessment]]+Table13[[#This Row],[Storm Assessment]]</f>
        <v>8782.3986433414611</v>
      </c>
      <c r="DO616" s="145" t="e">
        <f>Methodology!#REF!</f>
        <v>#REF!</v>
      </c>
      <c r="DP616" s="146" t="e">
        <f>(Table13[[#This Row],[JUST]]*Table13[[#This Row],[Ad Valorem Recreational Millage]])/1000</f>
        <v>#REF!</v>
      </c>
    </row>
    <row r="617" spans="1:120" x14ac:dyDescent="0.3">
      <c r="A617">
        <v>1035</v>
      </c>
      <c r="B617">
        <v>1</v>
      </c>
      <c r="C617" s="165" t="s">
        <v>9013</v>
      </c>
      <c r="D617" t="s">
        <v>3790</v>
      </c>
      <c r="E617" t="s">
        <v>204</v>
      </c>
      <c r="F617">
        <v>10574526</v>
      </c>
      <c r="G617" s="32" t="s">
        <v>181</v>
      </c>
      <c r="I617" t="s">
        <v>226</v>
      </c>
      <c r="J617">
        <v>1</v>
      </c>
      <c r="K617">
        <v>0</v>
      </c>
      <c r="L617">
        <v>0</v>
      </c>
      <c r="M617">
        <v>3.21109</v>
      </c>
      <c r="N617" t="s">
        <v>135</v>
      </c>
      <c r="O617" t="s">
        <v>136</v>
      </c>
      <c r="R617" t="s">
        <v>3669</v>
      </c>
      <c r="S617" t="s">
        <v>140</v>
      </c>
      <c r="T617">
        <v>100</v>
      </c>
      <c r="U617" t="s">
        <v>511</v>
      </c>
      <c r="V617" t="s">
        <v>205</v>
      </c>
      <c r="W617" t="s">
        <v>9014</v>
      </c>
      <c r="X617" t="s">
        <v>9015</v>
      </c>
      <c r="Y617" t="s">
        <v>189</v>
      </c>
      <c r="AA617" t="s">
        <v>145</v>
      </c>
      <c r="AB617" t="s">
        <v>146</v>
      </c>
      <c r="AC617" s="30">
        <v>2075570</v>
      </c>
      <c r="AD617">
        <v>2075570</v>
      </c>
      <c r="AE617">
        <v>2025570</v>
      </c>
      <c r="AF617">
        <v>1725000</v>
      </c>
      <c r="AG617">
        <v>300275</v>
      </c>
      <c r="AH617">
        <v>22953</v>
      </c>
      <c r="AI617">
        <v>27342</v>
      </c>
      <c r="AJ617">
        <v>0</v>
      </c>
      <c r="AK617">
        <v>0</v>
      </c>
      <c r="AL617">
        <v>0</v>
      </c>
      <c r="AM617">
        <v>0</v>
      </c>
      <c r="AN617">
        <v>50000</v>
      </c>
      <c r="AO617">
        <v>0</v>
      </c>
      <c r="AP617">
        <v>0</v>
      </c>
      <c r="AQ617">
        <v>0</v>
      </c>
      <c r="AR617">
        <v>0</v>
      </c>
      <c r="AS617">
        <v>1</v>
      </c>
      <c r="AT617">
        <v>1983</v>
      </c>
      <c r="AV617">
        <v>5669</v>
      </c>
      <c r="AW617">
        <v>2442</v>
      </c>
      <c r="AX617">
        <v>1</v>
      </c>
      <c r="AY617">
        <v>2</v>
      </c>
      <c r="AZ617">
        <v>2</v>
      </c>
      <c r="BC617" t="s">
        <v>233</v>
      </c>
      <c r="BS617" t="s">
        <v>9016</v>
      </c>
      <c r="BV617" t="s">
        <v>9017</v>
      </c>
      <c r="BX617" t="s">
        <v>145</v>
      </c>
      <c r="BY617" t="s">
        <v>149</v>
      </c>
      <c r="BZ617" t="s">
        <v>146</v>
      </c>
      <c r="CZ617" t="s">
        <v>9018</v>
      </c>
      <c r="DA617" t="s">
        <v>154</v>
      </c>
      <c r="DB617" t="s">
        <v>299</v>
      </c>
      <c r="DE617">
        <v>1</v>
      </c>
      <c r="DF617">
        <v>2016</v>
      </c>
      <c r="DG617" t="s">
        <v>9019</v>
      </c>
      <c r="DH617">
        <v>7</v>
      </c>
      <c r="DI617" s="128" t="s">
        <v>156</v>
      </c>
      <c r="DJ6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17" s="130">
        <f>Table13[[#This Row],[JUST]]*Table13[[#This Row],[Storm Millage]]/1000</f>
        <v>0</v>
      </c>
      <c r="DL6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617" s="136">
        <f>Table13[[#This Row],[JUST]]*Table13[[#This Row],[Recreational Millage]]/1000</f>
        <v>8822.1222562151797</v>
      </c>
      <c r="DN617" s="137">
        <f>Table13[[#This Row],[Recreational Assessment]]+Table13[[#This Row],[Storm Assessment]]</f>
        <v>8822.1222562151797</v>
      </c>
      <c r="DO617" s="145" t="e">
        <f>Methodology!#REF!</f>
        <v>#REF!</v>
      </c>
      <c r="DP617" s="146" t="e">
        <f>(Table13[[#This Row],[JUST]]*Table13[[#This Row],[Ad Valorem Recreational Millage]])/1000</f>
        <v>#REF!</v>
      </c>
    </row>
    <row r="618" spans="1:120" x14ac:dyDescent="0.3">
      <c r="A618">
        <v>875</v>
      </c>
      <c r="B618">
        <v>1</v>
      </c>
      <c r="C618" s="165" t="s">
        <v>8660</v>
      </c>
      <c r="D618" t="s">
        <v>3484</v>
      </c>
      <c r="E618" t="s">
        <v>7383</v>
      </c>
      <c r="F618">
        <v>10005030</v>
      </c>
      <c r="G618" s="32" t="s">
        <v>553</v>
      </c>
      <c r="I618" t="s">
        <v>226</v>
      </c>
      <c r="J618">
        <v>1</v>
      </c>
      <c r="K618">
        <v>101</v>
      </c>
      <c r="L618">
        <v>732</v>
      </c>
      <c r="M618">
        <v>1.583</v>
      </c>
      <c r="N618" t="s">
        <v>135</v>
      </c>
      <c r="O618" t="s">
        <v>136</v>
      </c>
      <c r="S618" t="s">
        <v>140</v>
      </c>
      <c r="T618">
        <v>0</v>
      </c>
      <c r="U618" t="s">
        <v>554</v>
      </c>
      <c r="V618" t="s">
        <v>205</v>
      </c>
      <c r="W618" t="s">
        <v>8661</v>
      </c>
      <c r="X618" t="s">
        <v>8662</v>
      </c>
      <c r="Y618" t="s">
        <v>189</v>
      </c>
      <c r="AA618" t="s">
        <v>145</v>
      </c>
      <c r="AB618" t="s">
        <v>146</v>
      </c>
      <c r="AC618" s="119">
        <v>1085588</v>
      </c>
      <c r="AD618">
        <v>1085588</v>
      </c>
      <c r="AE618">
        <v>1085588</v>
      </c>
      <c r="AF618">
        <v>1080000</v>
      </c>
      <c r="AG618">
        <v>0</v>
      </c>
      <c r="AH618">
        <v>5588</v>
      </c>
      <c r="AI618">
        <v>0</v>
      </c>
      <c r="AJ618">
        <v>0</v>
      </c>
      <c r="AK618">
        <v>0</v>
      </c>
      <c r="AL618">
        <v>0</v>
      </c>
      <c r="AM618">
        <v>0</v>
      </c>
      <c r="AN618" s="32">
        <v>0</v>
      </c>
      <c r="AO618">
        <v>0</v>
      </c>
      <c r="AP618">
        <v>0</v>
      </c>
      <c r="AQ618">
        <v>0</v>
      </c>
      <c r="AR618">
        <v>0</v>
      </c>
      <c r="BS618" t="s">
        <v>8632</v>
      </c>
      <c r="BV618" t="s">
        <v>8633</v>
      </c>
      <c r="BX618" t="s">
        <v>8634</v>
      </c>
      <c r="BY618" t="s">
        <v>638</v>
      </c>
      <c r="BZ618" t="s">
        <v>8635</v>
      </c>
      <c r="CB618" s="27">
        <v>36160</v>
      </c>
      <c r="CC618">
        <v>4600000</v>
      </c>
      <c r="CD618" t="s">
        <v>150</v>
      </c>
      <c r="CE618" t="s">
        <v>151</v>
      </c>
      <c r="CF618" t="s">
        <v>208</v>
      </c>
      <c r="CG618" t="s">
        <v>4576</v>
      </c>
      <c r="CH618" s="27">
        <v>32752</v>
      </c>
      <c r="CI618">
        <v>100000</v>
      </c>
      <c r="CJ618" t="s">
        <v>150</v>
      </c>
      <c r="CK618" t="s">
        <v>151</v>
      </c>
      <c r="CL618" t="s">
        <v>151</v>
      </c>
      <c r="CM618" t="s">
        <v>8663</v>
      </c>
      <c r="CZ618" t="s">
        <v>8664</v>
      </c>
      <c r="DA618" t="s">
        <v>154</v>
      </c>
      <c r="DE618">
        <v>0</v>
      </c>
      <c r="DF618">
        <v>1990</v>
      </c>
      <c r="DG618" t="s">
        <v>8665</v>
      </c>
      <c r="DH618">
        <v>7</v>
      </c>
      <c r="DI618" s="128" t="s">
        <v>156</v>
      </c>
      <c r="DJ6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18" s="130">
        <f>Table13[[#This Row],[JUST]]*Table13[[#This Row],[Storm Millage]]/1000</f>
        <v>0</v>
      </c>
      <c r="DL6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18" s="136">
        <f>Table13[[#This Row],[JUST]]*Table13[[#This Row],[Recreational Millage]]/1000</f>
        <v>8904.1429830891284</v>
      </c>
      <c r="DN618" s="137">
        <f>Table13[[#This Row],[Recreational Assessment]]+Table13[[#This Row],[Storm Assessment]]</f>
        <v>8904.1429830891284</v>
      </c>
      <c r="DO618" s="145" t="e">
        <f>Methodology!#REF!</f>
        <v>#REF!</v>
      </c>
      <c r="DP618" s="146" t="e">
        <f>(Table13[[#This Row],[JUST]]*Table13[[#This Row],[Ad Valorem Recreational Millage]])/1000</f>
        <v>#REF!</v>
      </c>
    </row>
    <row r="619" spans="1:120" x14ac:dyDescent="0.3">
      <c r="A619">
        <v>455</v>
      </c>
      <c r="B619">
        <v>1</v>
      </c>
      <c r="C619" s="165" t="s">
        <v>3119</v>
      </c>
      <c r="D619" t="s">
        <v>1003</v>
      </c>
      <c r="E619" t="s">
        <v>1957</v>
      </c>
      <c r="F619">
        <v>10004513</v>
      </c>
      <c r="G619" s="32" t="s">
        <v>196</v>
      </c>
      <c r="H619" t="s">
        <v>299</v>
      </c>
      <c r="I619" t="s">
        <v>226</v>
      </c>
      <c r="J619">
        <v>1</v>
      </c>
      <c r="K619">
        <v>0</v>
      </c>
      <c r="L619">
        <v>0</v>
      </c>
      <c r="M619">
        <v>0.17787</v>
      </c>
      <c r="N619" t="s">
        <v>135</v>
      </c>
      <c r="O619" t="s">
        <v>136</v>
      </c>
      <c r="S619" t="s">
        <v>140</v>
      </c>
      <c r="V619" t="s">
        <v>229</v>
      </c>
      <c r="W619" t="s">
        <v>3120</v>
      </c>
      <c r="X619" t="s">
        <v>3121</v>
      </c>
      <c r="Y619" t="s">
        <v>1743</v>
      </c>
      <c r="AA619" t="s">
        <v>145</v>
      </c>
      <c r="AB619" t="s">
        <v>146</v>
      </c>
      <c r="AC619" s="30">
        <v>748553</v>
      </c>
      <c r="AD619">
        <v>743568</v>
      </c>
      <c r="AE619">
        <v>693568</v>
      </c>
      <c r="AF619">
        <v>0</v>
      </c>
      <c r="AG619">
        <v>748553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50000</v>
      </c>
      <c r="AO619">
        <v>0</v>
      </c>
      <c r="AP619">
        <v>0</v>
      </c>
      <c r="AQ619">
        <v>0</v>
      </c>
      <c r="AR619">
        <v>0</v>
      </c>
      <c r="AS619">
        <v>1</v>
      </c>
      <c r="AT619">
        <v>1978</v>
      </c>
      <c r="AV619">
        <v>1492</v>
      </c>
      <c r="AW619">
        <v>1492</v>
      </c>
      <c r="AX619">
        <v>3</v>
      </c>
      <c r="AY619">
        <v>3</v>
      </c>
      <c r="AZ619">
        <v>3</v>
      </c>
      <c r="BC619" t="s">
        <v>233</v>
      </c>
      <c r="BS619" t="s">
        <v>3122</v>
      </c>
      <c r="BT619" t="s">
        <v>3123</v>
      </c>
      <c r="BV619" t="s">
        <v>3124</v>
      </c>
      <c r="BX619" t="s">
        <v>145</v>
      </c>
      <c r="BY619" t="s">
        <v>149</v>
      </c>
      <c r="BZ619" t="s">
        <v>146</v>
      </c>
      <c r="CB619" s="27">
        <v>41778</v>
      </c>
      <c r="CC619">
        <v>746500</v>
      </c>
      <c r="CD619" t="s">
        <v>210</v>
      </c>
      <c r="CE619" t="s">
        <v>181</v>
      </c>
      <c r="CF619" t="s">
        <v>181</v>
      </c>
      <c r="CG619" t="s">
        <v>3125</v>
      </c>
      <c r="CH619" s="27">
        <v>38751</v>
      </c>
      <c r="CI619">
        <v>304000</v>
      </c>
      <c r="CJ619" t="s">
        <v>210</v>
      </c>
      <c r="CK619" t="s">
        <v>383</v>
      </c>
      <c r="CL619" t="s">
        <v>383</v>
      </c>
      <c r="CM619" t="s">
        <v>3126</v>
      </c>
      <c r="CN619" s="27">
        <v>28764</v>
      </c>
      <c r="CO619">
        <v>113900</v>
      </c>
      <c r="CP619" t="s">
        <v>210</v>
      </c>
      <c r="CQ619" t="s">
        <v>151</v>
      </c>
      <c r="CR619" t="s">
        <v>151</v>
      </c>
      <c r="CS619" t="s">
        <v>3127</v>
      </c>
      <c r="CZ619" t="s">
        <v>3128</v>
      </c>
      <c r="DA619" t="s">
        <v>154</v>
      </c>
      <c r="DB619" t="s">
        <v>242</v>
      </c>
      <c r="DE619">
        <v>1</v>
      </c>
      <c r="DF619">
        <v>1979</v>
      </c>
      <c r="DG619" t="s">
        <v>3129</v>
      </c>
      <c r="DH619">
        <v>2</v>
      </c>
      <c r="DI619" s="128" t="s">
        <v>696</v>
      </c>
      <c r="DJ6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19" s="130">
        <f>Table13[[#This Row],[JUST]]*Table13[[#This Row],[Storm Millage]]/1000</f>
        <v>5723.0659693433645</v>
      </c>
      <c r="DL6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619" s="136">
        <f>Table13[[#This Row],[JUST]]*Table13[[#This Row],[Recreational Millage]]/1000</f>
        <v>3181.6927789747588</v>
      </c>
      <c r="DN619" s="137">
        <f>Table13[[#This Row],[Recreational Assessment]]+Table13[[#This Row],[Storm Assessment]]</f>
        <v>8904.7587483181233</v>
      </c>
      <c r="DO619" s="145" t="e">
        <f>Methodology!#REF!</f>
        <v>#REF!</v>
      </c>
      <c r="DP619" s="146" t="e">
        <f>(Table13[[#This Row],[JUST]]*Table13[[#This Row],[Ad Valorem Recreational Millage]])/1000</f>
        <v>#REF!</v>
      </c>
    </row>
    <row r="620" spans="1:120" x14ac:dyDescent="0.3">
      <c r="A620">
        <v>804</v>
      </c>
      <c r="B620">
        <v>1</v>
      </c>
      <c r="C620" s="165" t="s">
        <v>5697</v>
      </c>
      <c r="D620" t="s">
        <v>3790</v>
      </c>
      <c r="E620" t="s">
        <v>4192</v>
      </c>
      <c r="F620">
        <v>10451860</v>
      </c>
      <c r="G620" s="32" t="s">
        <v>181</v>
      </c>
      <c r="I620" t="s">
        <v>226</v>
      </c>
      <c r="J620">
        <v>1</v>
      </c>
      <c r="K620">
        <v>0</v>
      </c>
      <c r="L620">
        <v>0</v>
      </c>
      <c r="M620">
        <v>0.216</v>
      </c>
      <c r="N620" t="s">
        <v>135</v>
      </c>
      <c r="O620" t="s">
        <v>136</v>
      </c>
      <c r="R620" t="s">
        <v>227</v>
      </c>
      <c r="S620" t="s">
        <v>140</v>
      </c>
      <c r="T620">
        <v>100</v>
      </c>
      <c r="U620" t="s">
        <v>511</v>
      </c>
      <c r="W620" t="s">
        <v>5698</v>
      </c>
      <c r="X620" t="s">
        <v>5699</v>
      </c>
      <c r="Y620" t="s">
        <v>5557</v>
      </c>
      <c r="AA620" t="s">
        <v>145</v>
      </c>
      <c r="AB620" t="s">
        <v>146</v>
      </c>
      <c r="AC620" s="119">
        <v>1086093</v>
      </c>
      <c r="AD620">
        <v>1086093</v>
      </c>
      <c r="AE620">
        <v>1086093</v>
      </c>
      <c r="AF620">
        <v>675000</v>
      </c>
      <c r="AG620">
        <v>394728</v>
      </c>
      <c r="AH620">
        <v>0</v>
      </c>
      <c r="AI620">
        <v>16365</v>
      </c>
      <c r="AJ620">
        <v>0</v>
      </c>
      <c r="AK620">
        <v>0</v>
      </c>
      <c r="AL620">
        <v>0</v>
      </c>
      <c r="AM620">
        <v>0</v>
      </c>
      <c r="AN620" s="32">
        <v>0</v>
      </c>
      <c r="AO620">
        <v>0</v>
      </c>
      <c r="AP620">
        <v>0</v>
      </c>
      <c r="AQ620">
        <v>0</v>
      </c>
      <c r="AR620">
        <v>0</v>
      </c>
      <c r="AS620">
        <v>1</v>
      </c>
      <c r="AT620">
        <v>2000</v>
      </c>
      <c r="AV620">
        <v>5216</v>
      </c>
      <c r="AW620">
        <v>2090</v>
      </c>
      <c r="AX620">
        <v>1.7999999499999999</v>
      </c>
      <c r="AY620">
        <v>4</v>
      </c>
      <c r="AZ620">
        <v>4</v>
      </c>
      <c r="BA620" t="s">
        <v>233</v>
      </c>
      <c r="BB620" t="s">
        <v>233</v>
      </c>
      <c r="BC620" t="s">
        <v>233</v>
      </c>
      <c r="BS620" t="s">
        <v>5700</v>
      </c>
      <c r="BT620" t="s">
        <v>5701</v>
      </c>
      <c r="BV620" t="s">
        <v>5702</v>
      </c>
      <c r="BX620" t="s">
        <v>145</v>
      </c>
      <c r="BY620" t="s">
        <v>149</v>
      </c>
      <c r="BZ620" t="s">
        <v>146</v>
      </c>
      <c r="CB620" s="27">
        <v>43843</v>
      </c>
      <c r="CC620">
        <v>1325000</v>
      </c>
      <c r="CD620" t="s">
        <v>210</v>
      </c>
      <c r="CE620" t="s">
        <v>181</v>
      </c>
      <c r="CF620" t="s">
        <v>181</v>
      </c>
      <c r="CG620" t="s">
        <v>5703</v>
      </c>
      <c r="CH620" s="27">
        <v>36662</v>
      </c>
      <c r="CI620">
        <v>1395000</v>
      </c>
      <c r="CJ620" t="s">
        <v>210</v>
      </c>
      <c r="CK620" t="s">
        <v>616</v>
      </c>
      <c r="CL620" t="s">
        <v>151</v>
      </c>
      <c r="CM620" t="s">
        <v>5704</v>
      </c>
      <c r="CN620" s="27">
        <v>36286</v>
      </c>
      <c r="CO620">
        <v>500000</v>
      </c>
      <c r="CP620" t="s">
        <v>210</v>
      </c>
      <c r="CQ620" t="s">
        <v>208</v>
      </c>
      <c r="CR620" t="s">
        <v>208</v>
      </c>
      <c r="CS620" t="s">
        <v>5616</v>
      </c>
      <c r="CZ620" t="s">
        <v>5705</v>
      </c>
      <c r="DA620" t="s">
        <v>154</v>
      </c>
      <c r="DB620" t="s">
        <v>299</v>
      </c>
      <c r="DE620">
        <v>1</v>
      </c>
      <c r="DF620">
        <v>1999</v>
      </c>
      <c r="DG620" t="s">
        <v>5706</v>
      </c>
      <c r="DH620">
        <v>7</v>
      </c>
      <c r="DI620" s="128" t="s">
        <v>156</v>
      </c>
      <c r="DJ6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20" s="130">
        <f>Table13[[#This Row],[JUST]]*Table13[[#This Row],[Storm Millage]]/1000</f>
        <v>0</v>
      </c>
      <c r="DL6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20" s="136">
        <f>Table13[[#This Row],[JUST]]*Table13[[#This Row],[Recreational Millage]]/1000</f>
        <v>8908.2850629633176</v>
      </c>
      <c r="DN620" s="137">
        <f>Table13[[#This Row],[Recreational Assessment]]+Table13[[#This Row],[Storm Assessment]]</f>
        <v>8908.2850629633176</v>
      </c>
      <c r="DO620" s="145" t="e">
        <f>Methodology!#REF!</f>
        <v>#REF!</v>
      </c>
      <c r="DP620" s="146" t="e">
        <f>(Table13[[#This Row],[JUST]]*Table13[[#This Row],[Ad Valorem Recreational Millage]])/1000</f>
        <v>#REF!</v>
      </c>
    </row>
    <row r="621" spans="1:120" x14ac:dyDescent="0.3">
      <c r="A621">
        <v>784</v>
      </c>
      <c r="B621">
        <v>1</v>
      </c>
      <c r="C621" s="165" t="s">
        <v>5505</v>
      </c>
      <c r="D621" t="s">
        <v>5411</v>
      </c>
      <c r="E621" t="s">
        <v>438</v>
      </c>
      <c r="F621">
        <v>10004208</v>
      </c>
      <c r="G621" s="32" t="s">
        <v>181</v>
      </c>
      <c r="I621" t="s">
        <v>226</v>
      </c>
      <c r="J621">
        <v>1</v>
      </c>
      <c r="K621">
        <v>0</v>
      </c>
      <c r="L621">
        <v>0</v>
      </c>
      <c r="M621">
        <v>0.14899999999999999</v>
      </c>
      <c r="N621" t="s">
        <v>135</v>
      </c>
      <c r="O621" t="s">
        <v>136</v>
      </c>
      <c r="R621" t="s">
        <v>286</v>
      </c>
      <c r="S621" t="s">
        <v>140</v>
      </c>
      <c r="T621">
        <v>100</v>
      </c>
      <c r="U621" t="s">
        <v>511</v>
      </c>
      <c r="W621" t="s">
        <v>5506</v>
      </c>
      <c r="X621" t="s">
        <v>5495</v>
      </c>
      <c r="Y621" t="s">
        <v>5181</v>
      </c>
      <c r="AA621" t="s">
        <v>145</v>
      </c>
      <c r="AB621" t="s">
        <v>146</v>
      </c>
      <c r="AC621" s="119">
        <v>1093356</v>
      </c>
      <c r="AD621">
        <v>1093356</v>
      </c>
      <c r="AE621">
        <v>1093356</v>
      </c>
      <c r="AF621">
        <v>743000</v>
      </c>
      <c r="AG621">
        <v>313256</v>
      </c>
      <c r="AH621">
        <v>1470</v>
      </c>
      <c r="AI621">
        <v>35630</v>
      </c>
      <c r="AJ621">
        <v>0</v>
      </c>
      <c r="AK621">
        <v>0</v>
      </c>
      <c r="AL621">
        <v>0</v>
      </c>
      <c r="AM621">
        <v>0</v>
      </c>
      <c r="AN621" s="32">
        <v>0</v>
      </c>
      <c r="AO621">
        <v>0</v>
      </c>
      <c r="AP621">
        <v>0</v>
      </c>
      <c r="AQ621">
        <v>0</v>
      </c>
      <c r="AR621">
        <v>0</v>
      </c>
      <c r="AS621">
        <v>1</v>
      </c>
      <c r="AT621">
        <v>1987</v>
      </c>
      <c r="AV621">
        <v>4457</v>
      </c>
      <c r="AW621">
        <v>1888</v>
      </c>
      <c r="AX621">
        <v>1.7999999499999999</v>
      </c>
      <c r="AY621">
        <v>3</v>
      </c>
      <c r="AZ621">
        <v>3.5</v>
      </c>
      <c r="BA621" t="s">
        <v>233</v>
      </c>
      <c r="BC621" t="s">
        <v>233</v>
      </c>
      <c r="BS621" t="s">
        <v>5507</v>
      </c>
      <c r="BV621" t="s">
        <v>5508</v>
      </c>
      <c r="BX621" t="s">
        <v>5509</v>
      </c>
      <c r="BY621" t="s">
        <v>638</v>
      </c>
      <c r="BZ621" t="s">
        <v>5510</v>
      </c>
      <c r="CB621" s="27">
        <v>42614</v>
      </c>
      <c r="CC621">
        <v>1200000</v>
      </c>
      <c r="CD621" t="s">
        <v>210</v>
      </c>
      <c r="CE621" t="s">
        <v>181</v>
      </c>
      <c r="CF621" t="s">
        <v>181</v>
      </c>
      <c r="CG621" t="s">
        <v>5511</v>
      </c>
      <c r="CH621" s="27">
        <v>41388</v>
      </c>
      <c r="CI621">
        <v>979000</v>
      </c>
      <c r="CJ621" t="s">
        <v>210</v>
      </c>
      <c r="CK621" t="s">
        <v>181</v>
      </c>
      <c r="CL621" t="s">
        <v>181</v>
      </c>
      <c r="CM621" t="s">
        <v>5512</v>
      </c>
      <c r="CN621" s="27">
        <v>35804</v>
      </c>
      <c r="CO621">
        <v>297500</v>
      </c>
      <c r="CP621" t="s">
        <v>210</v>
      </c>
      <c r="CQ621" t="s">
        <v>151</v>
      </c>
      <c r="CR621" t="s">
        <v>151</v>
      </c>
      <c r="CS621" t="s">
        <v>5513</v>
      </c>
      <c r="CT621" s="27">
        <v>33512</v>
      </c>
      <c r="CU621">
        <v>260000</v>
      </c>
      <c r="CV621" t="s">
        <v>210</v>
      </c>
      <c r="CW621" t="s">
        <v>151</v>
      </c>
      <c r="CX621" t="s">
        <v>151</v>
      </c>
      <c r="CY621" t="s">
        <v>5514</v>
      </c>
      <c r="CZ621" t="s">
        <v>5515</v>
      </c>
      <c r="DA621" t="s">
        <v>154</v>
      </c>
      <c r="DB621" t="s">
        <v>299</v>
      </c>
      <c r="DE621">
        <v>1</v>
      </c>
      <c r="DF621">
        <v>1900</v>
      </c>
      <c r="DG621" t="s">
        <v>5516</v>
      </c>
      <c r="DH621">
        <v>7</v>
      </c>
      <c r="DI621" s="128" t="s">
        <v>156</v>
      </c>
      <c r="DJ6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21" s="130">
        <f>Table13[[#This Row],[JUST]]*Table13[[#This Row],[Storm Millage]]/1000</f>
        <v>0</v>
      </c>
      <c r="DL6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21" s="136">
        <f>Table13[[#This Row],[JUST]]*Table13[[#This Row],[Recreational Millage]]/1000</f>
        <v>8967.8571939063422</v>
      </c>
      <c r="DN621" s="137">
        <f>Table13[[#This Row],[Recreational Assessment]]+Table13[[#This Row],[Storm Assessment]]</f>
        <v>8967.8571939063422</v>
      </c>
      <c r="DO621" s="145" t="e">
        <f>Methodology!#REF!</f>
        <v>#REF!</v>
      </c>
      <c r="DP621" s="146" t="e">
        <f>(Table13[[#This Row],[JUST]]*Table13[[#This Row],[Ad Valorem Recreational Millage]])/1000</f>
        <v>#REF!</v>
      </c>
    </row>
    <row r="622" spans="1:120" x14ac:dyDescent="0.3">
      <c r="A622">
        <v>689</v>
      </c>
      <c r="B622">
        <v>1</v>
      </c>
      <c r="C622" s="165" t="s">
        <v>6508</v>
      </c>
      <c r="D622" t="s">
        <v>3890</v>
      </c>
      <c r="E622" t="s">
        <v>314</v>
      </c>
      <c r="F622">
        <v>10004139</v>
      </c>
      <c r="G622" s="32" t="s">
        <v>181</v>
      </c>
      <c r="I622" t="s">
        <v>226</v>
      </c>
      <c r="J622">
        <v>1</v>
      </c>
      <c r="K622">
        <v>0</v>
      </c>
      <c r="L622">
        <v>0</v>
      </c>
      <c r="M622">
        <v>0.23200000000000001</v>
      </c>
      <c r="N622" t="s">
        <v>135</v>
      </c>
      <c r="O622" t="s">
        <v>136</v>
      </c>
      <c r="R622" t="s">
        <v>227</v>
      </c>
      <c r="S622" t="s">
        <v>140</v>
      </c>
      <c r="T622">
        <v>100</v>
      </c>
      <c r="U622" t="s">
        <v>511</v>
      </c>
      <c r="W622" t="s">
        <v>6509</v>
      </c>
      <c r="X622" t="s">
        <v>173</v>
      </c>
      <c r="Y622" t="s">
        <v>3475</v>
      </c>
      <c r="AA622" t="s">
        <v>145</v>
      </c>
      <c r="AB622" t="s">
        <v>146</v>
      </c>
      <c r="AC622" s="119">
        <v>1095396</v>
      </c>
      <c r="AD622">
        <v>1094320</v>
      </c>
      <c r="AE622">
        <v>1094320</v>
      </c>
      <c r="AF622">
        <v>966000</v>
      </c>
      <c r="AG622">
        <v>112287</v>
      </c>
      <c r="AH622">
        <v>0</v>
      </c>
      <c r="AI622">
        <v>17109</v>
      </c>
      <c r="AJ622">
        <v>0</v>
      </c>
      <c r="AK622">
        <v>0</v>
      </c>
      <c r="AL622">
        <v>0</v>
      </c>
      <c r="AM622">
        <v>0</v>
      </c>
      <c r="AN622" s="32">
        <v>0</v>
      </c>
      <c r="AO622">
        <v>0</v>
      </c>
      <c r="AP622">
        <v>0</v>
      </c>
      <c r="AQ622">
        <v>0</v>
      </c>
      <c r="AR622">
        <v>0</v>
      </c>
      <c r="AS622">
        <v>1</v>
      </c>
      <c r="AT622">
        <v>1976</v>
      </c>
      <c r="AV622">
        <v>2835</v>
      </c>
      <c r="AW622">
        <v>1241</v>
      </c>
      <c r="AX622">
        <v>1</v>
      </c>
      <c r="AY622">
        <v>2</v>
      </c>
      <c r="AZ622">
        <v>2</v>
      </c>
      <c r="BC622" t="s">
        <v>233</v>
      </c>
      <c r="BS622" t="s">
        <v>6510</v>
      </c>
      <c r="BT622" t="s">
        <v>6511</v>
      </c>
      <c r="BV622" t="s">
        <v>4142</v>
      </c>
      <c r="BX622" t="s">
        <v>4143</v>
      </c>
      <c r="BY622" t="s">
        <v>711</v>
      </c>
      <c r="BZ622" t="s">
        <v>4144</v>
      </c>
      <c r="CB622" s="27">
        <v>32264</v>
      </c>
      <c r="CC622">
        <v>240000</v>
      </c>
      <c r="CD622" t="s">
        <v>210</v>
      </c>
      <c r="CE622" t="s">
        <v>151</v>
      </c>
      <c r="CF622" t="s">
        <v>151</v>
      </c>
      <c r="CG622" t="s">
        <v>6512</v>
      </c>
      <c r="CZ622" t="s">
        <v>6513</v>
      </c>
      <c r="DA622" t="s">
        <v>154</v>
      </c>
      <c r="DB622" t="s">
        <v>299</v>
      </c>
      <c r="DE622">
        <v>1</v>
      </c>
      <c r="DF622">
        <v>1900</v>
      </c>
      <c r="DG622" t="s">
        <v>6514</v>
      </c>
      <c r="DH622">
        <v>7</v>
      </c>
      <c r="DI622" s="128" t="s">
        <v>156</v>
      </c>
      <c r="DJ6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22" s="130">
        <f>Table13[[#This Row],[JUST]]*Table13[[#This Row],[Storm Millage]]/1000</f>
        <v>0</v>
      </c>
      <c r="DL6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22" s="136">
        <f>Table13[[#This Row],[JUST]]*Table13[[#This Row],[Recreational Millage]]/1000</f>
        <v>8984.5895561703892</v>
      </c>
      <c r="DN622" s="137">
        <f>Table13[[#This Row],[Recreational Assessment]]+Table13[[#This Row],[Storm Assessment]]</f>
        <v>8984.5895561703892</v>
      </c>
      <c r="DO622" s="145" t="e">
        <f>Methodology!#REF!</f>
        <v>#REF!</v>
      </c>
      <c r="DP622" s="146" t="e">
        <f>(Table13[[#This Row],[JUST]]*Table13[[#This Row],[Ad Valorem Recreational Millage]])/1000</f>
        <v>#REF!</v>
      </c>
    </row>
    <row r="623" spans="1:120" x14ac:dyDescent="0.3">
      <c r="A623">
        <v>1137</v>
      </c>
      <c r="B623">
        <v>1</v>
      </c>
      <c r="C623" s="165" t="s">
        <v>8135</v>
      </c>
      <c r="D623" t="s">
        <v>801</v>
      </c>
      <c r="E623" t="s">
        <v>7383</v>
      </c>
      <c r="F623">
        <v>10005099</v>
      </c>
      <c r="G623" s="32" t="s">
        <v>181</v>
      </c>
      <c r="I623" t="s">
        <v>226</v>
      </c>
      <c r="J623">
        <v>1</v>
      </c>
      <c r="K623">
        <v>0</v>
      </c>
      <c r="L623">
        <v>0</v>
      </c>
      <c r="M623">
        <v>1.073</v>
      </c>
      <c r="N623" t="s">
        <v>135</v>
      </c>
      <c r="O623" t="s">
        <v>136</v>
      </c>
      <c r="R623" t="s">
        <v>3669</v>
      </c>
      <c r="S623" t="s">
        <v>140</v>
      </c>
      <c r="T623">
        <v>100</v>
      </c>
      <c r="U623" t="s">
        <v>511</v>
      </c>
      <c r="W623" t="s">
        <v>8136</v>
      </c>
      <c r="X623" t="s">
        <v>8137</v>
      </c>
      <c r="Y623" t="s">
        <v>189</v>
      </c>
      <c r="AA623" t="s">
        <v>145</v>
      </c>
      <c r="AB623" t="s">
        <v>146</v>
      </c>
      <c r="AC623" s="119">
        <v>1100227</v>
      </c>
      <c r="AD623">
        <v>1100227</v>
      </c>
      <c r="AE623">
        <v>1100227</v>
      </c>
      <c r="AF623">
        <v>965000</v>
      </c>
      <c r="AG623">
        <v>134752</v>
      </c>
      <c r="AH623">
        <v>0</v>
      </c>
      <c r="AI623">
        <v>475</v>
      </c>
      <c r="AJ623">
        <v>0</v>
      </c>
      <c r="AK623">
        <v>0</v>
      </c>
      <c r="AL623">
        <v>0</v>
      </c>
      <c r="AM623">
        <v>0</v>
      </c>
      <c r="AN623" s="32">
        <v>0</v>
      </c>
      <c r="AO623">
        <v>0</v>
      </c>
      <c r="AP623">
        <v>0</v>
      </c>
      <c r="AQ623">
        <v>0</v>
      </c>
      <c r="AR623">
        <v>0</v>
      </c>
      <c r="AS623">
        <v>1</v>
      </c>
      <c r="AT623">
        <v>1971</v>
      </c>
      <c r="AV623">
        <v>3526</v>
      </c>
      <c r="AW623">
        <v>1380</v>
      </c>
      <c r="AX623">
        <v>1</v>
      </c>
      <c r="AY623">
        <v>2</v>
      </c>
      <c r="AZ623">
        <v>2</v>
      </c>
      <c r="BA623" t="s">
        <v>233</v>
      </c>
      <c r="BS623" t="s">
        <v>8138</v>
      </c>
      <c r="BT623" t="s">
        <v>8139</v>
      </c>
      <c r="BV623" t="s">
        <v>8140</v>
      </c>
      <c r="BX623" t="s">
        <v>1133</v>
      </c>
      <c r="BY623" t="s">
        <v>458</v>
      </c>
      <c r="BZ623" t="s">
        <v>7425</v>
      </c>
      <c r="CB623" s="27">
        <v>44022</v>
      </c>
      <c r="CC623">
        <v>4500000</v>
      </c>
      <c r="CD623" t="s">
        <v>210</v>
      </c>
      <c r="CE623" t="s">
        <v>1269</v>
      </c>
      <c r="CF623" t="s">
        <v>1269</v>
      </c>
      <c r="CG623" t="s">
        <v>8141</v>
      </c>
      <c r="CH623" s="27">
        <v>37292</v>
      </c>
      <c r="CI623">
        <v>1250000</v>
      </c>
      <c r="CJ623" t="s">
        <v>210</v>
      </c>
      <c r="CK623" t="s">
        <v>151</v>
      </c>
      <c r="CL623" t="s">
        <v>151</v>
      </c>
      <c r="CM623" t="s">
        <v>8142</v>
      </c>
      <c r="CN623" s="27">
        <v>33055</v>
      </c>
      <c r="CO623">
        <v>615000</v>
      </c>
      <c r="CP623" t="s">
        <v>210</v>
      </c>
      <c r="CQ623" t="s">
        <v>181</v>
      </c>
      <c r="CR623" t="s">
        <v>181</v>
      </c>
      <c r="CS623" t="s">
        <v>8143</v>
      </c>
      <c r="CZ623" t="s">
        <v>8144</v>
      </c>
      <c r="DA623" t="s">
        <v>154</v>
      </c>
      <c r="DB623" t="s">
        <v>299</v>
      </c>
      <c r="DE623">
        <v>1</v>
      </c>
      <c r="DF623">
        <v>1900</v>
      </c>
      <c r="DG623" t="s">
        <v>8145</v>
      </c>
      <c r="DH623">
        <v>7</v>
      </c>
      <c r="DI623" s="128" t="s">
        <v>156</v>
      </c>
      <c r="DJ6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23" s="130">
        <f>Table13[[#This Row],[JUST]]*Table13[[#This Row],[Storm Millage]]/1000</f>
        <v>0</v>
      </c>
      <c r="DL6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23" s="136">
        <f>Table13[[#This Row],[JUST]]*Table13[[#This Row],[Recreational Millage]]/1000</f>
        <v>9024.2140866103928</v>
      </c>
      <c r="DN623" s="137">
        <f>Table13[[#This Row],[Recreational Assessment]]+Table13[[#This Row],[Storm Assessment]]</f>
        <v>9024.2140866103928</v>
      </c>
      <c r="DO623" s="145" t="e">
        <f>Methodology!#REF!</f>
        <v>#REF!</v>
      </c>
      <c r="DP623" s="146" t="e">
        <f>(Table13[[#This Row],[JUST]]*Table13[[#This Row],[Ad Valorem Recreational Millage]])/1000</f>
        <v>#REF!</v>
      </c>
    </row>
    <row r="624" spans="1:120" x14ac:dyDescent="0.3">
      <c r="A624">
        <v>1125</v>
      </c>
      <c r="B624">
        <v>1</v>
      </c>
      <c r="C624" s="165" t="s">
        <v>9234</v>
      </c>
      <c r="D624" t="s">
        <v>4714</v>
      </c>
      <c r="E624" t="s">
        <v>9235</v>
      </c>
      <c r="F624">
        <v>10004953</v>
      </c>
      <c r="G624" s="32" t="s">
        <v>553</v>
      </c>
      <c r="I624" t="s">
        <v>226</v>
      </c>
      <c r="J624">
        <v>1</v>
      </c>
      <c r="K624">
        <v>0</v>
      </c>
      <c r="L624">
        <v>0</v>
      </c>
      <c r="M624">
        <v>1.7390000000000001</v>
      </c>
      <c r="N624" t="s">
        <v>135</v>
      </c>
      <c r="O624" t="s">
        <v>136</v>
      </c>
      <c r="S624" t="s">
        <v>140</v>
      </c>
      <c r="T624">
        <v>0</v>
      </c>
      <c r="U624" t="s">
        <v>554</v>
      </c>
      <c r="V624" t="s">
        <v>205</v>
      </c>
      <c r="W624" t="s">
        <v>9236</v>
      </c>
      <c r="X624" t="s">
        <v>9237</v>
      </c>
      <c r="Y624" t="s">
        <v>189</v>
      </c>
      <c r="AA624" t="s">
        <v>145</v>
      </c>
      <c r="AB624" t="s">
        <v>146</v>
      </c>
      <c r="AC624" s="119">
        <v>1113229</v>
      </c>
      <c r="AD624">
        <v>1113229</v>
      </c>
      <c r="AE624">
        <v>1113229</v>
      </c>
      <c r="AF624">
        <v>1080000</v>
      </c>
      <c r="AG624">
        <v>0</v>
      </c>
      <c r="AH624">
        <v>33229</v>
      </c>
      <c r="AI624">
        <v>0</v>
      </c>
      <c r="AJ624">
        <v>0</v>
      </c>
      <c r="AK624">
        <v>0</v>
      </c>
      <c r="AL624">
        <v>0</v>
      </c>
      <c r="AM624">
        <v>0</v>
      </c>
      <c r="AN624" s="32">
        <v>0</v>
      </c>
      <c r="AO624">
        <v>0</v>
      </c>
      <c r="AP624">
        <v>0</v>
      </c>
      <c r="AQ624">
        <v>0</v>
      </c>
      <c r="AR624">
        <v>0</v>
      </c>
      <c r="BD624" t="s">
        <v>233</v>
      </c>
      <c r="BS624" t="s">
        <v>9238</v>
      </c>
      <c r="BU624" t="s">
        <v>9239</v>
      </c>
      <c r="BV624" t="s">
        <v>9240</v>
      </c>
      <c r="BX624" t="s">
        <v>1356</v>
      </c>
      <c r="BY624" t="s">
        <v>688</v>
      </c>
      <c r="BZ624" t="s">
        <v>9241</v>
      </c>
      <c r="CB624" s="27">
        <v>34335</v>
      </c>
      <c r="CC624">
        <v>3350000</v>
      </c>
      <c r="CD624" t="s">
        <v>150</v>
      </c>
      <c r="CE624" t="s">
        <v>208</v>
      </c>
      <c r="CF624" t="s">
        <v>208</v>
      </c>
      <c r="CG624" t="s">
        <v>4958</v>
      </c>
      <c r="CZ624" t="s">
        <v>9242</v>
      </c>
      <c r="DA624" t="s">
        <v>154</v>
      </c>
      <c r="DE624">
        <v>0</v>
      </c>
      <c r="DF624">
        <v>1994</v>
      </c>
      <c r="DG624" t="s">
        <v>9243</v>
      </c>
      <c r="DH624">
        <v>7</v>
      </c>
      <c r="DI624" s="128" t="s">
        <v>156</v>
      </c>
      <c r="DJ6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24" s="130">
        <f>Table13[[#This Row],[JUST]]*Table13[[#This Row],[Storm Millage]]/1000</f>
        <v>0</v>
      </c>
      <c r="DL6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24" s="136">
        <f>Table13[[#This Row],[JUST]]*Table13[[#This Row],[Recreational Millage]]/1000</f>
        <v>9130.8582896285952</v>
      </c>
      <c r="DN624" s="137">
        <f>Table13[[#This Row],[Recreational Assessment]]+Table13[[#This Row],[Storm Assessment]]</f>
        <v>9130.8582896285952</v>
      </c>
      <c r="DO624" s="145" t="e">
        <f>Methodology!#REF!</f>
        <v>#REF!</v>
      </c>
      <c r="DP624" s="146" t="e">
        <f>(Table13[[#This Row],[JUST]]*Table13[[#This Row],[Ad Valorem Recreational Millage]])/1000</f>
        <v>#REF!</v>
      </c>
    </row>
    <row r="625" spans="1:120" x14ac:dyDescent="0.3">
      <c r="A625">
        <v>812</v>
      </c>
      <c r="B625">
        <v>1</v>
      </c>
      <c r="C625" s="165" t="s">
        <v>6420</v>
      </c>
      <c r="D625" t="s">
        <v>131</v>
      </c>
      <c r="E625" t="s">
        <v>365</v>
      </c>
      <c r="F625">
        <v>10004152</v>
      </c>
      <c r="G625" s="32" t="s">
        <v>181</v>
      </c>
      <c r="I625" t="s">
        <v>226</v>
      </c>
      <c r="J625">
        <v>1</v>
      </c>
      <c r="K625">
        <v>0</v>
      </c>
      <c r="L625">
        <v>0</v>
      </c>
      <c r="M625">
        <v>0.23200000000000001</v>
      </c>
      <c r="N625" t="s">
        <v>135</v>
      </c>
      <c r="O625" t="s">
        <v>136</v>
      </c>
      <c r="R625" t="s">
        <v>227</v>
      </c>
      <c r="S625" t="s">
        <v>140</v>
      </c>
      <c r="T625">
        <v>100</v>
      </c>
      <c r="U625" t="s">
        <v>511</v>
      </c>
      <c r="W625" t="s">
        <v>6421</v>
      </c>
      <c r="X625" t="s">
        <v>6411</v>
      </c>
      <c r="Y625" t="s">
        <v>162</v>
      </c>
      <c r="AA625" t="s">
        <v>145</v>
      </c>
      <c r="AB625" t="s">
        <v>146</v>
      </c>
      <c r="AC625" s="119">
        <v>1128690</v>
      </c>
      <c r="AD625">
        <v>1128690</v>
      </c>
      <c r="AE625">
        <v>1128690</v>
      </c>
      <c r="AF625">
        <v>966000</v>
      </c>
      <c r="AG625">
        <v>129830</v>
      </c>
      <c r="AH625">
        <v>3132</v>
      </c>
      <c r="AI625">
        <v>29728</v>
      </c>
      <c r="AJ625">
        <v>0</v>
      </c>
      <c r="AK625">
        <v>0</v>
      </c>
      <c r="AL625">
        <v>0</v>
      </c>
      <c r="AM625">
        <v>0</v>
      </c>
      <c r="AN625" s="32">
        <v>0</v>
      </c>
      <c r="AO625">
        <v>0</v>
      </c>
      <c r="AP625">
        <v>0</v>
      </c>
      <c r="AQ625">
        <v>0</v>
      </c>
      <c r="AR625">
        <v>0</v>
      </c>
      <c r="AS625">
        <v>1</v>
      </c>
      <c r="AT625">
        <v>1968</v>
      </c>
      <c r="AV625">
        <v>5407</v>
      </c>
      <c r="AW625">
        <v>1024</v>
      </c>
      <c r="AX625">
        <v>1</v>
      </c>
      <c r="AY625">
        <v>3</v>
      </c>
      <c r="AZ625">
        <v>3</v>
      </c>
      <c r="BA625" t="s">
        <v>233</v>
      </c>
      <c r="BB625" t="s">
        <v>233</v>
      </c>
      <c r="BC625" t="s">
        <v>233</v>
      </c>
      <c r="BS625" t="s">
        <v>6422</v>
      </c>
      <c r="BV625" t="s">
        <v>6423</v>
      </c>
      <c r="BX625" t="s">
        <v>6424</v>
      </c>
      <c r="BY625" t="s">
        <v>264</v>
      </c>
      <c r="BZ625" t="s">
        <v>6425</v>
      </c>
      <c r="CB625" s="27">
        <v>40877</v>
      </c>
      <c r="CC625">
        <v>757500</v>
      </c>
      <c r="CD625" t="s">
        <v>210</v>
      </c>
      <c r="CE625" t="s">
        <v>181</v>
      </c>
      <c r="CF625" t="s">
        <v>181</v>
      </c>
      <c r="CG625" t="s">
        <v>6426</v>
      </c>
      <c r="CH625" s="27">
        <v>37511</v>
      </c>
      <c r="CI625">
        <v>965000</v>
      </c>
      <c r="CJ625" t="s">
        <v>210</v>
      </c>
      <c r="CK625" t="s">
        <v>151</v>
      </c>
      <c r="CL625" t="s">
        <v>151</v>
      </c>
      <c r="CM625" t="s">
        <v>6427</v>
      </c>
      <c r="CN625" s="27">
        <v>35719</v>
      </c>
      <c r="CO625">
        <v>350000</v>
      </c>
      <c r="CP625" t="s">
        <v>210</v>
      </c>
      <c r="CQ625" t="s">
        <v>151</v>
      </c>
      <c r="CR625" t="s">
        <v>151</v>
      </c>
      <c r="CS625" t="s">
        <v>6428</v>
      </c>
      <c r="CT625" s="27">
        <v>35004</v>
      </c>
      <c r="CU625">
        <v>279000</v>
      </c>
      <c r="CV625" t="s">
        <v>210</v>
      </c>
      <c r="CW625" t="s">
        <v>151</v>
      </c>
      <c r="CX625" t="s">
        <v>151</v>
      </c>
      <c r="CY625" t="s">
        <v>6429</v>
      </c>
      <c r="CZ625" t="s">
        <v>6430</v>
      </c>
      <c r="DA625" t="s">
        <v>154</v>
      </c>
      <c r="DB625" t="s">
        <v>299</v>
      </c>
      <c r="DE625">
        <v>2</v>
      </c>
      <c r="DF625">
        <v>1900</v>
      </c>
      <c r="DG625" t="s">
        <v>6431</v>
      </c>
      <c r="DH625">
        <v>7</v>
      </c>
      <c r="DI625" s="128" t="s">
        <v>156</v>
      </c>
      <c r="DJ6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25" s="130">
        <f>Table13[[#This Row],[JUST]]*Table13[[#This Row],[Storm Millage]]/1000</f>
        <v>0</v>
      </c>
      <c r="DL6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25" s="136">
        <f>Table13[[#This Row],[JUST]]*Table13[[#This Row],[Recreational Millage]]/1000</f>
        <v>9257.6715508856669</v>
      </c>
      <c r="DN625" s="137">
        <f>Table13[[#This Row],[Recreational Assessment]]+Table13[[#This Row],[Storm Assessment]]</f>
        <v>9257.6715508856669</v>
      </c>
      <c r="DO625" s="145" t="e">
        <f>Methodology!#REF!</f>
        <v>#REF!</v>
      </c>
      <c r="DP625" s="146" t="e">
        <f>(Table13[[#This Row],[JUST]]*Table13[[#This Row],[Ad Valorem Recreational Millage]])/1000</f>
        <v>#REF!</v>
      </c>
    </row>
    <row r="626" spans="1:120" x14ac:dyDescent="0.3">
      <c r="A626">
        <v>467</v>
      </c>
      <c r="B626">
        <v>1</v>
      </c>
      <c r="C626" s="165" t="s">
        <v>7207</v>
      </c>
      <c r="D626" t="s">
        <v>904</v>
      </c>
      <c r="E626" t="s">
        <v>170</v>
      </c>
      <c r="F626">
        <v>10457981</v>
      </c>
      <c r="G626" s="32" t="s">
        <v>196</v>
      </c>
      <c r="H626" t="s">
        <v>299</v>
      </c>
      <c r="I626" t="s">
        <v>226</v>
      </c>
      <c r="J626">
        <v>1</v>
      </c>
      <c r="K626">
        <v>0</v>
      </c>
      <c r="L626">
        <v>0</v>
      </c>
      <c r="M626">
        <v>0.24768000000000001</v>
      </c>
      <c r="N626" t="s">
        <v>135</v>
      </c>
      <c r="O626" t="s">
        <v>136</v>
      </c>
      <c r="P626" t="s">
        <v>137</v>
      </c>
      <c r="Q626" t="s">
        <v>138</v>
      </c>
      <c r="S626" t="s">
        <v>140</v>
      </c>
      <c r="V626" t="s">
        <v>205</v>
      </c>
      <c r="W626" t="s">
        <v>7208</v>
      </c>
      <c r="X626" t="s">
        <v>7179</v>
      </c>
      <c r="Y626" t="s">
        <v>189</v>
      </c>
      <c r="Z626" t="s">
        <v>3279</v>
      </c>
      <c r="AA626" t="s">
        <v>145</v>
      </c>
      <c r="AB626" t="s">
        <v>146</v>
      </c>
      <c r="AC626" s="30">
        <v>2189940</v>
      </c>
      <c r="AD626">
        <v>2155224</v>
      </c>
      <c r="AE626">
        <v>2105224</v>
      </c>
      <c r="AF626">
        <v>4326</v>
      </c>
      <c r="AG626">
        <v>2185614</v>
      </c>
      <c r="AH626">
        <v>4326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50000</v>
      </c>
      <c r="AO626">
        <v>0</v>
      </c>
      <c r="AP626">
        <v>0</v>
      </c>
      <c r="AQ626">
        <v>0</v>
      </c>
      <c r="AR626">
        <v>0</v>
      </c>
      <c r="AS626">
        <v>1</v>
      </c>
      <c r="AT626">
        <v>2000</v>
      </c>
      <c r="AV626">
        <v>3481</v>
      </c>
      <c r="AW626">
        <v>3481</v>
      </c>
      <c r="AX626">
        <v>3</v>
      </c>
      <c r="AY626">
        <v>3</v>
      </c>
      <c r="AZ626">
        <v>3.5</v>
      </c>
      <c r="BC626" t="s">
        <v>233</v>
      </c>
      <c r="BD626" t="s">
        <v>233</v>
      </c>
      <c r="BS626" t="s">
        <v>7209</v>
      </c>
      <c r="BV626" t="s">
        <v>7210</v>
      </c>
      <c r="BX626" t="s">
        <v>6612</v>
      </c>
      <c r="BY626" t="s">
        <v>688</v>
      </c>
      <c r="BZ626" t="s">
        <v>6613</v>
      </c>
      <c r="CB626" s="27">
        <v>42557</v>
      </c>
      <c r="CC626">
        <v>905550</v>
      </c>
      <c r="CD626" t="s">
        <v>210</v>
      </c>
      <c r="CE626" t="s">
        <v>661</v>
      </c>
      <c r="CF626" t="s">
        <v>661</v>
      </c>
      <c r="CG626" t="s">
        <v>7211</v>
      </c>
      <c r="CH626" s="27">
        <v>41138</v>
      </c>
      <c r="CI626">
        <v>2500000</v>
      </c>
      <c r="CJ626" t="s">
        <v>210</v>
      </c>
      <c r="CK626" t="s">
        <v>181</v>
      </c>
      <c r="CL626" t="s">
        <v>320</v>
      </c>
      <c r="CM626" t="s">
        <v>7212</v>
      </c>
      <c r="CN626" s="27">
        <v>38419</v>
      </c>
      <c r="CO626">
        <v>3000000</v>
      </c>
      <c r="CP626" t="s">
        <v>210</v>
      </c>
      <c r="CQ626" t="s">
        <v>151</v>
      </c>
      <c r="CR626" t="s">
        <v>151</v>
      </c>
      <c r="CS626" t="s">
        <v>7213</v>
      </c>
      <c r="CT626" s="27">
        <v>36768</v>
      </c>
      <c r="CU626">
        <v>1960200</v>
      </c>
      <c r="CV626" t="s">
        <v>210</v>
      </c>
      <c r="CW626" t="s">
        <v>151</v>
      </c>
      <c r="CX626" t="s">
        <v>151</v>
      </c>
      <c r="CY626" t="s">
        <v>7214</v>
      </c>
      <c r="CZ626" t="s">
        <v>7215</v>
      </c>
      <c r="DA626" t="s">
        <v>154</v>
      </c>
      <c r="DB626" t="s">
        <v>242</v>
      </c>
      <c r="DE626">
        <v>1</v>
      </c>
      <c r="DF626">
        <v>2000</v>
      </c>
      <c r="DG626" t="s">
        <v>7216</v>
      </c>
      <c r="DH626">
        <v>7</v>
      </c>
      <c r="DI626" s="128" t="s">
        <v>156</v>
      </c>
      <c r="DJ6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26" s="130">
        <f>Table13[[#This Row],[JUST]]*Table13[[#This Row],[Storm Millage]]/1000</f>
        <v>0</v>
      </c>
      <c r="DL6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626" s="136">
        <f>Table13[[#This Row],[JUST]]*Table13[[#This Row],[Recreational Millage]]/1000</f>
        <v>9308.2470905707196</v>
      </c>
      <c r="DN626" s="137">
        <f>Table13[[#This Row],[Recreational Assessment]]+Table13[[#This Row],[Storm Assessment]]</f>
        <v>9308.2470905707196</v>
      </c>
      <c r="DO626" s="145" t="e">
        <f>Methodology!#REF!</f>
        <v>#REF!</v>
      </c>
      <c r="DP626" s="146" t="e">
        <f>(Table13[[#This Row],[JUST]]*Table13[[#This Row],[Ad Valorem Recreational Millage]])/1000</f>
        <v>#REF!</v>
      </c>
    </row>
    <row r="627" spans="1:120" x14ac:dyDescent="0.3">
      <c r="A627">
        <v>421</v>
      </c>
      <c r="B627">
        <v>1</v>
      </c>
      <c r="C627" s="165" t="s">
        <v>1932</v>
      </c>
      <c r="D627" t="s">
        <v>854</v>
      </c>
      <c r="E627" t="s">
        <v>1933</v>
      </c>
      <c r="F627">
        <v>10004350</v>
      </c>
      <c r="G627" s="32" t="s">
        <v>196</v>
      </c>
      <c r="H627" t="s">
        <v>299</v>
      </c>
      <c r="I627" t="s">
        <v>778</v>
      </c>
      <c r="J627">
        <v>0</v>
      </c>
      <c r="K627">
        <v>0</v>
      </c>
      <c r="L627">
        <v>0</v>
      </c>
      <c r="M627">
        <v>0.15836</v>
      </c>
      <c r="N627" t="s">
        <v>135</v>
      </c>
      <c r="O627" t="s">
        <v>136</v>
      </c>
      <c r="S627" t="s">
        <v>140</v>
      </c>
      <c r="V627" t="s">
        <v>229</v>
      </c>
      <c r="W627" t="s">
        <v>1934</v>
      </c>
      <c r="X627" t="s">
        <v>1935</v>
      </c>
      <c r="Y627" t="s">
        <v>1743</v>
      </c>
      <c r="AA627" t="s">
        <v>145</v>
      </c>
      <c r="AB627" t="s">
        <v>146</v>
      </c>
      <c r="AC627" s="119">
        <v>587860</v>
      </c>
      <c r="AD627">
        <v>587860</v>
      </c>
      <c r="AE627">
        <v>587860</v>
      </c>
      <c r="AF627">
        <v>0</v>
      </c>
      <c r="AG627">
        <v>587860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 s="32">
        <v>0</v>
      </c>
      <c r="AO627">
        <v>0</v>
      </c>
      <c r="AP627">
        <v>0</v>
      </c>
      <c r="AQ627">
        <v>0</v>
      </c>
      <c r="AR627">
        <v>0</v>
      </c>
      <c r="AS627">
        <v>1</v>
      </c>
      <c r="AT627">
        <v>1978</v>
      </c>
      <c r="AV627">
        <v>1132</v>
      </c>
      <c r="AW627">
        <v>1132</v>
      </c>
      <c r="AX627">
        <v>3</v>
      </c>
      <c r="AY627">
        <v>2</v>
      </c>
      <c r="AZ627">
        <v>2</v>
      </c>
      <c r="BC627" t="s">
        <v>233</v>
      </c>
      <c r="BS627" t="s">
        <v>1936</v>
      </c>
      <c r="BV627" t="s">
        <v>1937</v>
      </c>
      <c r="BX627" t="s">
        <v>1938</v>
      </c>
      <c r="BY627" t="s">
        <v>194</v>
      </c>
      <c r="BZ627" t="s">
        <v>1939</v>
      </c>
      <c r="CB627" s="27">
        <v>34700</v>
      </c>
      <c r="CC627">
        <v>420000</v>
      </c>
      <c r="CD627" t="s">
        <v>210</v>
      </c>
      <c r="CE627" t="s">
        <v>151</v>
      </c>
      <c r="CF627" t="s">
        <v>151</v>
      </c>
      <c r="CG627" t="s">
        <v>1940</v>
      </c>
      <c r="CH627" s="27">
        <v>28399</v>
      </c>
      <c r="CI627">
        <v>82900</v>
      </c>
      <c r="CJ627" t="s">
        <v>210</v>
      </c>
      <c r="CK627" t="s">
        <v>151</v>
      </c>
      <c r="CL627" t="s">
        <v>151</v>
      </c>
      <c r="CM627" t="s">
        <v>1941</v>
      </c>
      <c r="CZ627" t="s">
        <v>1942</v>
      </c>
      <c r="DA627" t="s">
        <v>154</v>
      </c>
      <c r="DB627" t="s">
        <v>242</v>
      </c>
      <c r="DE627">
        <v>1</v>
      </c>
      <c r="DF627">
        <v>1978</v>
      </c>
      <c r="DG627" t="s">
        <v>1943</v>
      </c>
      <c r="DH627">
        <v>2</v>
      </c>
      <c r="DI627" s="128" t="s">
        <v>696</v>
      </c>
      <c r="DJ6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27" s="130">
        <f>Table13[[#This Row],[JUST]]*Table13[[#This Row],[Storm Millage]]/1000</f>
        <v>4494.4867774735922</v>
      </c>
      <c r="DL6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27" s="136">
        <f>Table13[[#This Row],[JUST]]*Table13[[#This Row],[Recreational Millage]]/1000</f>
        <v>4821.7090590894295</v>
      </c>
      <c r="DN627" s="137">
        <f>Table13[[#This Row],[Recreational Assessment]]+Table13[[#This Row],[Storm Assessment]]</f>
        <v>9316.1958365630217</v>
      </c>
      <c r="DO627" s="145" t="e">
        <f>Methodology!#REF!</f>
        <v>#REF!</v>
      </c>
      <c r="DP627" s="146" t="e">
        <f>(Table13[[#This Row],[JUST]]*Table13[[#This Row],[Ad Valorem Recreational Millage]])/1000</f>
        <v>#REF!</v>
      </c>
    </row>
    <row r="628" spans="1:120" x14ac:dyDescent="0.3">
      <c r="A628">
        <v>128</v>
      </c>
      <c r="B628">
        <v>1</v>
      </c>
      <c r="C628" s="165" t="s">
        <v>1944</v>
      </c>
      <c r="D628" t="s">
        <v>854</v>
      </c>
      <c r="E628" t="s">
        <v>1945</v>
      </c>
      <c r="F628">
        <v>10004351</v>
      </c>
      <c r="G628" s="32" t="s">
        <v>196</v>
      </c>
      <c r="H628" t="s">
        <v>299</v>
      </c>
      <c r="I628" t="s">
        <v>778</v>
      </c>
      <c r="J628">
        <v>0</v>
      </c>
      <c r="K628">
        <v>0</v>
      </c>
      <c r="L628">
        <v>0</v>
      </c>
      <c r="M628">
        <v>0.15836</v>
      </c>
      <c r="N628" t="s">
        <v>135</v>
      </c>
      <c r="O628" t="s">
        <v>136</v>
      </c>
      <c r="S628" t="s">
        <v>140</v>
      </c>
      <c r="V628" t="s">
        <v>229</v>
      </c>
      <c r="W628" t="s">
        <v>1946</v>
      </c>
      <c r="X628" t="s">
        <v>1947</v>
      </c>
      <c r="Y628" t="s">
        <v>1743</v>
      </c>
      <c r="AA628" t="s">
        <v>145</v>
      </c>
      <c r="AB628" t="s">
        <v>146</v>
      </c>
      <c r="AC628" s="119">
        <v>587860</v>
      </c>
      <c r="AD628">
        <v>587860</v>
      </c>
      <c r="AE628">
        <v>587860</v>
      </c>
      <c r="AF628">
        <v>0</v>
      </c>
      <c r="AG628">
        <v>587860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 s="32">
        <v>0</v>
      </c>
      <c r="AO628">
        <v>0</v>
      </c>
      <c r="AP628">
        <v>0</v>
      </c>
      <c r="AQ628">
        <v>0</v>
      </c>
      <c r="AR628">
        <v>0</v>
      </c>
      <c r="AS628">
        <v>1</v>
      </c>
      <c r="AT628">
        <v>1978</v>
      </c>
      <c r="AV628">
        <v>1132</v>
      </c>
      <c r="AW628">
        <v>1132</v>
      </c>
      <c r="AX628">
        <v>3</v>
      </c>
      <c r="AY628">
        <v>2</v>
      </c>
      <c r="AZ628">
        <v>2</v>
      </c>
      <c r="BC628" t="s">
        <v>233</v>
      </c>
      <c r="BS628" t="s">
        <v>1948</v>
      </c>
      <c r="BT628" t="s">
        <v>1949</v>
      </c>
      <c r="BV628" t="s">
        <v>1950</v>
      </c>
      <c r="BX628" t="s">
        <v>1951</v>
      </c>
      <c r="BY628" t="s">
        <v>331</v>
      </c>
      <c r="BZ628" t="s">
        <v>1952</v>
      </c>
      <c r="CB628" s="27">
        <v>28399</v>
      </c>
      <c r="CC628">
        <v>82900</v>
      </c>
      <c r="CD628" t="s">
        <v>210</v>
      </c>
      <c r="CE628" t="s">
        <v>151</v>
      </c>
      <c r="CF628" t="s">
        <v>151</v>
      </c>
      <c r="CG628" t="s">
        <v>1953</v>
      </c>
      <c r="CZ628" t="s">
        <v>1954</v>
      </c>
      <c r="DA628" t="s">
        <v>154</v>
      </c>
      <c r="DB628" t="s">
        <v>242</v>
      </c>
      <c r="DE628">
        <v>1</v>
      </c>
      <c r="DF628">
        <v>1978</v>
      </c>
      <c r="DG628" t="s">
        <v>1955</v>
      </c>
      <c r="DH628">
        <v>2</v>
      </c>
      <c r="DI628" s="128" t="s">
        <v>696</v>
      </c>
      <c r="DJ6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28" s="130">
        <f>Table13[[#This Row],[JUST]]*Table13[[#This Row],[Storm Millage]]/1000</f>
        <v>4494.4867774735922</v>
      </c>
      <c r="DL6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28" s="136">
        <f>Table13[[#This Row],[JUST]]*Table13[[#This Row],[Recreational Millage]]/1000</f>
        <v>4821.7090590894295</v>
      </c>
      <c r="DN628" s="137">
        <f>Table13[[#This Row],[Recreational Assessment]]+Table13[[#This Row],[Storm Assessment]]</f>
        <v>9316.1958365630217</v>
      </c>
      <c r="DO628" s="145" t="e">
        <f>Methodology!#REF!</f>
        <v>#REF!</v>
      </c>
      <c r="DP628" s="146" t="e">
        <f>(Table13[[#This Row],[JUST]]*Table13[[#This Row],[Ad Valorem Recreational Millage]])/1000</f>
        <v>#REF!</v>
      </c>
    </row>
    <row r="629" spans="1:120" x14ac:dyDescent="0.3">
      <c r="A629">
        <v>439</v>
      </c>
      <c r="B629">
        <v>1</v>
      </c>
      <c r="C629" s="165" t="s">
        <v>1979</v>
      </c>
      <c r="D629" t="s">
        <v>854</v>
      </c>
      <c r="E629" t="s">
        <v>1980</v>
      </c>
      <c r="F629">
        <v>10004354</v>
      </c>
      <c r="G629" s="32" t="s">
        <v>196</v>
      </c>
      <c r="H629" t="s">
        <v>299</v>
      </c>
      <c r="I629" t="s">
        <v>778</v>
      </c>
      <c r="J629">
        <v>0</v>
      </c>
      <c r="K629">
        <v>0</v>
      </c>
      <c r="L629">
        <v>0</v>
      </c>
      <c r="M629">
        <v>0.15836</v>
      </c>
      <c r="N629" t="s">
        <v>135</v>
      </c>
      <c r="O629" t="s">
        <v>136</v>
      </c>
      <c r="S629" t="s">
        <v>140</v>
      </c>
      <c r="V629" t="s">
        <v>229</v>
      </c>
      <c r="W629" t="s">
        <v>1981</v>
      </c>
      <c r="X629" t="s">
        <v>1982</v>
      </c>
      <c r="Y629" t="s">
        <v>1743</v>
      </c>
      <c r="AA629" t="s">
        <v>145</v>
      </c>
      <c r="AB629" t="s">
        <v>146</v>
      </c>
      <c r="AC629" s="119">
        <v>587860</v>
      </c>
      <c r="AD629">
        <v>587860</v>
      </c>
      <c r="AE629">
        <v>587860</v>
      </c>
      <c r="AF629">
        <v>0</v>
      </c>
      <c r="AG629">
        <v>587860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 s="32">
        <v>0</v>
      </c>
      <c r="AO629">
        <v>0</v>
      </c>
      <c r="AP629">
        <v>0</v>
      </c>
      <c r="AQ629">
        <v>0</v>
      </c>
      <c r="AR629">
        <v>0</v>
      </c>
      <c r="AS629">
        <v>1</v>
      </c>
      <c r="AT629">
        <v>1978</v>
      </c>
      <c r="AV629">
        <v>1132</v>
      </c>
      <c r="AW629">
        <v>1132</v>
      </c>
      <c r="AX629">
        <v>3</v>
      </c>
      <c r="AY629">
        <v>2</v>
      </c>
      <c r="AZ629">
        <v>2</v>
      </c>
      <c r="BC629" t="s">
        <v>233</v>
      </c>
      <c r="BS629" t="s">
        <v>1983</v>
      </c>
      <c r="BV629" t="s">
        <v>1984</v>
      </c>
      <c r="BX629" t="s">
        <v>1985</v>
      </c>
      <c r="BY629" t="s">
        <v>194</v>
      </c>
      <c r="BZ629" t="s">
        <v>1986</v>
      </c>
      <c r="CB629" s="27">
        <v>37711</v>
      </c>
      <c r="CC629">
        <v>740000</v>
      </c>
      <c r="CD629" t="s">
        <v>210</v>
      </c>
      <c r="CE629" t="s">
        <v>151</v>
      </c>
      <c r="CF629" t="s">
        <v>151</v>
      </c>
      <c r="CG629" t="s">
        <v>1987</v>
      </c>
      <c r="CH629" s="27">
        <v>33025</v>
      </c>
      <c r="CI629">
        <v>295000</v>
      </c>
      <c r="CJ629" t="s">
        <v>210</v>
      </c>
      <c r="CK629" t="s">
        <v>151</v>
      </c>
      <c r="CL629" t="s">
        <v>151</v>
      </c>
      <c r="CM629" t="s">
        <v>1988</v>
      </c>
      <c r="CN629" s="27">
        <v>32568</v>
      </c>
      <c r="CO629">
        <v>260000</v>
      </c>
      <c r="CP629" t="s">
        <v>210</v>
      </c>
      <c r="CQ629" t="s">
        <v>151</v>
      </c>
      <c r="CR629" t="s">
        <v>151</v>
      </c>
      <c r="CS629" t="s">
        <v>1989</v>
      </c>
      <c r="CZ629" t="s">
        <v>1990</v>
      </c>
      <c r="DA629" t="s">
        <v>154</v>
      </c>
      <c r="DB629" t="s">
        <v>242</v>
      </c>
      <c r="DE629">
        <v>1</v>
      </c>
      <c r="DF629">
        <v>1978</v>
      </c>
      <c r="DG629" t="s">
        <v>1991</v>
      </c>
      <c r="DH629">
        <v>2</v>
      </c>
      <c r="DI629" s="128" t="s">
        <v>696</v>
      </c>
      <c r="DJ6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29" s="130">
        <f>Table13[[#This Row],[JUST]]*Table13[[#This Row],[Storm Millage]]/1000</f>
        <v>4494.4867774735922</v>
      </c>
      <c r="DL6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29" s="136">
        <f>Table13[[#This Row],[JUST]]*Table13[[#This Row],[Recreational Millage]]/1000</f>
        <v>4821.7090590894295</v>
      </c>
      <c r="DN629" s="137">
        <f>Table13[[#This Row],[Recreational Assessment]]+Table13[[#This Row],[Storm Assessment]]</f>
        <v>9316.1958365630217</v>
      </c>
      <c r="DO629" s="145" t="e">
        <f>Methodology!#REF!</f>
        <v>#REF!</v>
      </c>
      <c r="DP629" s="146" t="e">
        <f>(Table13[[#This Row],[JUST]]*Table13[[#This Row],[Ad Valorem Recreational Millage]])/1000</f>
        <v>#REF!</v>
      </c>
    </row>
    <row r="630" spans="1:120" x14ac:dyDescent="0.3">
      <c r="A630">
        <v>81</v>
      </c>
      <c r="B630">
        <v>1</v>
      </c>
      <c r="C630" s="165" t="s">
        <v>1992</v>
      </c>
      <c r="D630" t="s">
        <v>854</v>
      </c>
      <c r="E630" t="s">
        <v>1993</v>
      </c>
      <c r="F630">
        <v>10004355</v>
      </c>
      <c r="G630" s="32" t="s">
        <v>196</v>
      </c>
      <c r="H630" t="s">
        <v>299</v>
      </c>
      <c r="I630" t="s">
        <v>778</v>
      </c>
      <c r="J630">
        <v>0</v>
      </c>
      <c r="K630">
        <v>0</v>
      </c>
      <c r="L630">
        <v>0</v>
      </c>
      <c r="M630">
        <v>0.15836</v>
      </c>
      <c r="N630" t="s">
        <v>135</v>
      </c>
      <c r="O630" t="s">
        <v>136</v>
      </c>
      <c r="S630" t="s">
        <v>140</v>
      </c>
      <c r="V630" t="s">
        <v>229</v>
      </c>
      <c r="W630" t="s">
        <v>1994</v>
      </c>
      <c r="X630" t="s">
        <v>1995</v>
      </c>
      <c r="Y630" t="s">
        <v>1743</v>
      </c>
      <c r="AA630" t="s">
        <v>145</v>
      </c>
      <c r="AB630" t="s">
        <v>146</v>
      </c>
      <c r="AC630" s="119">
        <v>587860</v>
      </c>
      <c r="AD630">
        <v>587860</v>
      </c>
      <c r="AE630">
        <v>587860</v>
      </c>
      <c r="AF630">
        <v>0</v>
      </c>
      <c r="AG630">
        <v>587860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 s="32">
        <v>0</v>
      </c>
      <c r="AO630">
        <v>0</v>
      </c>
      <c r="AP630">
        <v>0</v>
      </c>
      <c r="AQ630">
        <v>0</v>
      </c>
      <c r="AR630">
        <v>0</v>
      </c>
      <c r="AS630">
        <v>1</v>
      </c>
      <c r="AT630">
        <v>1978</v>
      </c>
      <c r="AV630">
        <v>1132</v>
      </c>
      <c r="AW630">
        <v>1132</v>
      </c>
      <c r="AX630">
        <v>3</v>
      </c>
      <c r="AY630">
        <v>2</v>
      </c>
      <c r="AZ630">
        <v>2</v>
      </c>
      <c r="BC630" t="s">
        <v>233</v>
      </c>
      <c r="BS630" t="s">
        <v>1996</v>
      </c>
      <c r="BU630" t="s">
        <v>1997</v>
      </c>
      <c r="BV630" t="s">
        <v>1998</v>
      </c>
      <c r="BX630" t="s">
        <v>1999</v>
      </c>
      <c r="BY630" t="s">
        <v>343</v>
      </c>
      <c r="BZ630" t="s">
        <v>2000</v>
      </c>
      <c r="CB630" s="27">
        <v>42144</v>
      </c>
      <c r="CC630">
        <v>670000</v>
      </c>
      <c r="CD630" t="s">
        <v>210</v>
      </c>
      <c r="CE630" t="s">
        <v>181</v>
      </c>
      <c r="CF630" t="s">
        <v>181</v>
      </c>
      <c r="CG630" t="s">
        <v>2001</v>
      </c>
      <c r="CH630" s="27">
        <v>29465</v>
      </c>
      <c r="CI630">
        <v>158000</v>
      </c>
      <c r="CJ630" t="s">
        <v>210</v>
      </c>
      <c r="CK630" t="s">
        <v>151</v>
      </c>
      <c r="CL630" t="s">
        <v>151</v>
      </c>
      <c r="CM630" t="s">
        <v>2002</v>
      </c>
      <c r="CN630" s="27">
        <v>28672</v>
      </c>
      <c r="CO630">
        <v>122000</v>
      </c>
      <c r="CP630" t="s">
        <v>210</v>
      </c>
      <c r="CQ630" t="s">
        <v>151</v>
      </c>
      <c r="CR630" t="s">
        <v>151</v>
      </c>
      <c r="CS630" t="s">
        <v>2003</v>
      </c>
      <c r="CZ630" t="s">
        <v>2004</v>
      </c>
      <c r="DA630" t="s">
        <v>154</v>
      </c>
      <c r="DB630" t="s">
        <v>242</v>
      </c>
      <c r="DE630">
        <v>1</v>
      </c>
      <c r="DF630">
        <v>1978</v>
      </c>
      <c r="DG630" t="s">
        <v>2005</v>
      </c>
      <c r="DH630">
        <v>2</v>
      </c>
      <c r="DI630" s="128" t="s">
        <v>696</v>
      </c>
      <c r="DJ6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30" s="130">
        <f>Table13[[#This Row],[JUST]]*Table13[[#This Row],[Storm Millage]]/1000</f>
        <v>4494.4867774735922</v>
      </c>
      <c r="DL6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0" s="136">
        <f>Table13[[#This Row],[JUST]]*Table13[[#This Row],[Recreational Millage]]/1000</f>
        <v>4821.7090590894295</v>
      </c>
      <c r="DN630" s="137">
        <f>Table13[[#This Row],[Recreational Assessment]]+Table13[[#This Row],[Storm Assessment]]</f>
        <v>9316.1958365630217</v>
      </c>
      <c r="DO630" s="145" t="e">
        <f>Methodology!#REF!</f>
        <v>#REF!</v>
      </c>
      <c r="DP630" s="146" t="e">
        <f>(Table13[[#This Row],[JUST]]*Table13[[#This Row],[Ad Valorem Recreational Millage]])/1000</f>
        <v>#REF!</v>
      </c>
    </row>
    <row r="631" spans="1:120" x14ac:dyDescent="0.3">
      <c r="A631">
        <v>441</v>
      </c>
      <c r="B631">
        <v>1</v>
      </c>
      <c r="C631" s="165" t="s">
        <v>2235</v>
      </c>
      <c r="D631" t="s">
        <v>904</v>
      </c>
      <c r="E631" t="s">
        <v>1933</v>
      </c>
      <c r="F631">
        <v>10004374</v>
      </c>
      <c r="G631" s="32" t="s">
        <v>196</v>
      </c>
      <c r="H631" t="s">
        <v>299</v>
      </c>
      <c r="I631" t="s">
        <v>778</v>
      </c>
      <c r="J631">
        <v>0</v>
      </c>
      <c r="K631">
        <v>0</v>
      </c>
      <c r="L631">
        <v>0</v>
      </c>
      <c r="M631">
        <v>0.17154</v>
      </c>
      <c r="N631" t="s">
        <v>135</v>
      </c>
      <c r="O631" t="s">
        <v>136</v>
      </c>
      <c r="P631" t="s">
        <v>137</v>
      </c>
      <c r="Q631" t="s">
        <v>138</v>
      </c>
      <c r="S631" t="s">
        <v>140</v>
      </c>
      <c r="V631" t="s">
        <v>229</v>
      </c>
      <c r="W631" t="s">
        <v>2236</v>
      </c>
      <c r="X631" t="s">
        <v>2237</v>
      </c>
      <c r="Y631" t="s">
        <v>1743</v>
      </c>
      <c r="AA631" t="s">
        <v>145</v>
      </c>
      <c r="AB631" t="s">
        <v>146</v>
      </c>
      <c r="AC631" s="119">
        <v>587860</v>
      </c>
      <c r="AD631">
        <v>587860</v>
      </c>
      <c r="AE631">
        <v>587860</v>
      </c>
      <c r="AF631">
        <v>0</v>
      </c>
      <c r="AG631">
        <v>587860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 s="32">
        <v>0</v>
      </c>
      <c r="AO631">
        <v>0</v>
      </c>
      <c r="AP631">
        <v>0</v>
      </c>
      <c r="AQ631">
        <v>0</v>
      </c>
      <c r="AR631">
        <v>0</v>
      </c>
      <c r="AS631">
        <v>1</v>
      </c>
      <c r="AT631">
        <v>1978</v>
      </c>
      <c r="AV631">
        <v>1132</v>
      </c>
      <c r="AW631">
        <v>1132</v>
      </c>
      <c r="AX631">
        <v>3</v>
      </c>
      <c r="AY631">
        <v>2</v>
      </c>
      <c r="AZ631">
        <v>2</v>
      </c>
      <c r="BC631" t="s">
        <v>233</v>
      </c>
      <c r="BS631" t="s">
        <v>2238</v>
      </c>
      <c r="BT631" t="s">
        <v>2239</v>
      </c>
      <c r="BV631" t="s">
        <v>2240</v>
      </c>
      <c r="BX631" t="s">
        <v>193</v>
      </c>
      <c r="BY631" t="s">
        <v>194</v>
      </c>
      <c r="BZ631" t="s">
        <v>2241</v>
      </c>
      <c r="CB631" s="27">
        <v>43703</v>
      </c>
      <c r="CC631">
        <v>745000</v>
      </c>
      <c r="CD631" t="s">
        <v>210</v>
      </c>
      <c r="CE631" t="s">
        <v>181</v>
      </c>
      <c r="CF631" t="s">
        <v>181</v>
      </c>
      <c r="CG631" t="s">
        <v>2242</v>
      </c>
      <c r="CH631" s="27">
        <v>41904</v>
      </c>
      <c r="CI631">
        <v>667500</v>
      </c>
      <c r="CJ631" t="s">
        <v>210</v>
      </c>
      <c r="CK631" t="s">
        <v>181</v>
      </c>
      <c r="CL631" t="s">
        <v>181</v>
      </c>
      <c r="CM631" t="s">
        <v>2243</v>
      </c>
      <c r="CN631" s="27">
        <v>36746</v>
      </c>
      <c r="CO631">
        <v>575000</v>
      </c>
      <c r="CP631" t="s">
        <v>210</v>
      </c>
      <c r="CQ631" t="s">
        <v>151</v>
      </c>
      <c r="CR631" t="s">
        <v>151</v>
      </c>
      <c r="CS631" t="s">
        <v>2244</v>
      </c>
      <c r="CT631" s="27">
        <v>35004</v>
      </c>
      <c r="CU631">
        <v>442500</v>
      </c>
      <c r="CV631" t="s">
        <v>210</v>
      </c>
      <c r="CW631" t="s">
        <v>151</v>
      </c>
      <c r="CX631" t="s">
        <v>151</v>
      </c>
      <c r="CY631" t="s">
        <v>2245</v>
      </c>
      <c r="CZ631" t="s">
        <v>2246</v>
      </c>
      <c r="DA631" t="s">
        <v>154</v>
      </c>
      <c r="DB631" t="s">
        <v>242</v>
      </c>
      <c r="DE631">
        <v>1</v>
      </c>
      <c r="DF631">
        <v>1978</v>
      </c>
      <c r="DG631" t="s">
        <v>2247</v>
      </c>
      <c r="DH631">
        <v>2</v>
      </c>
      <c r="DI631" s="128" t="s">
        <v>696</v>
      </c>
      <c r="DJ6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31" s="130">
        <f>Table13[[#This Row],[JUST]]*Table13[[#This Row],[Storm Millage]]/1000</f>
        <v>4494.4867774735922</v>
      </c>
      <c r="DL6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1" s="136">
        <f>Table13[[#This Row],[JUST]]*Table13[[#This Row],[Recreational Millage]]/1000</f>
        <v>4821.7090590894295</v>
      </c>
      <c r="DN631" s="137">
        <f>Table13[[#This Row],[Recreational Assessment]]+Table13[[#This Row],[Storm Assessment]]</f>
        <v>9316.1958365630217</v>
      </c>
      <c r="DO631" s="145" t="e">
        <f>Methodology!#REF!</f>
        <v>#REF!</v>
      </c>
      <c r="DP631" s="146" t="e">
        <f>(Table13[[#This Row],[JUST]]*Table13[[#This Row],[Ad Valorem Recreational Millage]])/1000</f>
        <v>#REF!</v>
      </c>
    </row>
    <row r="632" spans="1:120" x14ac:dyDescent="0.3">
      <c r="A632">
        <v>330</v>
      </c>
      <c r="B632">
        <v>1</v>
      </c>
      <c r="C632" s="165" t="s">
        <v>2248</v>
      </c>
      <c r="D632" t="s">
        <v>904</v>
      </c>
      <c r="E632" t="s">
        <v>1945</v>
      </c>
      <c r="F632">
        <v>10004375</v>
      </c>
      <c r="G632" s="32" t="s">
        <v>196</v>
      </c>
      <c r="H632" t="s">
        <v>299</v>
      </c>
      <c r="I632" t="s">
        <v>778</v>
      </c>
      <c r="J632">
        <v>0</v>
      </c>
      <c r="K632">
        <v>0</v>
      </c>
      <c r="L632">
        <v>0</v>
      </c>
      <c r="M632">
        <v>0.17154</v>
      </c>
      <c r="N632" t="s">
        <v>135</v>
      </c>
      <c r="O632" t="s">
        <v>136</v>
      </c>
      <c r="S632" t="s">
        <v>140</v>
      </c>
      <c r="V632" t="s">
        <v>229</v>
      </c>
      <c r="W632" t="s">
        <v>2249</v>
      </c>
      <c r="X632" t="s">
        <v>2250</v>
      </c>
      <c r="Y632" t="s">
        <v>1743</v>
      </c>
      <c r="AA632" t="s">
        <v>145</v>
      </c>
      <c r="AB632" t="s">
        <v>146</v>
      </c>
      <c r="AC632" s="119">
        <v>587860</v>
      </c>
      <c r="AD632">
        <v>587860</v>
      </c>
      <c r="AE632">
        <v>587860</v>
      </c>
      <c r="AF632">
        <v>0</v>
      </c>
      <c r="AG632">
        <v>587860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 s="32">
        <v>0</v>
      </c>
      <c r="AO632">
        <v>0</v>
      </c>
      <c r="AP632">
        <v>0</v>
      </c>
      <c r="AQ632">
        <v>0</v>
      </c>
      <c r="AR632">
        <v>0</v>
      </c>
      <c r="AS632">
        <v>1</v>
      </c>
      <c r="AT632">
        <v>1978</v>
      </c>
      <c r="AV632">
        <v>1132</v>
      </c>
      <c r="AW632">
        <v>1132</v>
      </c>
      <c r="AX632">
        <v>3</v>
      </c>
      <c r="AY632">
        <v>2</v>
      </c>
      <c r="AZ632">
        <v>2</v>
      </c>
      <c r="BC632" t="s">
        <v>233</v>
      </c>
      <c r="BS632" t="s">
        <v>2251</v>
      </c>
      <c r="BT632" t="s">
        <v>2252</v>
      </c>
      <c r="BV632" t="s">
        <v>2253</v>
      </c>
      <c r="BX632" t="s">
        <v>2254</v>
      </c>
      <c r="BY632" t="s">
        <v>194</v>
      </c>
      <c r="BZ632" t="s">
        <v>2255</v>
      </c>
      <c r="CB632" s="27">
        <v>42835</v>
      </c>
      <c r="CC632">
        <v>755000</v>
      </c>
      <c r="CD632" t="s">
        <v>210</v>
      </c>
      <c r="CE632" t="s">
        <v>181</v>
      </c>
      <c r="CF632" t="s">
        <v>181</v>
      </c>
      <c r="CG632" t="s">
        <v>2256</v>
      </c>
      <c r="CH632" s="27">
        <v>40217</v>
      </c>
      <c r="CI632">
        <v>675000</v>
      </c>
      <c r="CJ632" t="s">
        <v>210</v>
      </c>
      <c r="CK632" t="s">
        <v>181</v>
      </c>
      <c r="CL632" t="s">
        <v>181</v>
      </c>
      <c r="CM632" t="s">
        <v>2257</v>
      </c>
      <c r="CN632" s="27">
        <v>38877</v>
      </c>
      <c r="CO632">
        <v>900000</v>
      </c>
      <c r="CP632" t="s">
        <v>210</v>
      </c>
      <c r="CQ632" t="s">
        <v>151</v>
      </c>
      <c r="CR632" t="s">
        <v>151</v>
      </c>
      <c r="CS632" t="s">
        <v>2258</v>
      </c>
      <c r="CT632" s="27">
        <v>33239</v>
      </c>
      <c r="CU632">
        <v>245000</v>
      </c>
      <c r="CV632" t="s">
        <v>210</v>
      </c>
      <c r="CW632" t="s">
        <v>181</v>
      </c>
      <c r="CX632" t="s">
        <v>181</v>
      </c>
      <c r="CY632" t="s">
        <v>2259</v>
      </c>
      <c r="CZ632" t="s">
        <v>2260</v>
      </c>
      <c r="DA632" t="s">
        <v>154</v>
      </c>
      <c r="DB632" t="s">
        <v>242</v>
      </c>
      <c r="DE632">
        <v>1</v>
      </c>
      <c r="DF632">
        <v>1978</v>
      </c>
      <c r="DG632" t="s">
        <v>2261</v>
      </c>
      <c r="DH632">
        <v>2</v>
      </c>
      <c r="DI632" s="128" t="s">
        <v>696</v>
      </c>
      <c r="DJ6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32" s="130">
        <f>Table13[[#This Row],[JUST]]*Table13[[#This Row],[Storm Millage]]/1000</f>
        <v>4494.4867774735922</v>
      </c>
      <c r="DL6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2" s="136">
        <f>Table13[[#This Row],[JUST]]*Table13[[#This Row],[Recreational Millage]]/1000</f>
        <v>4821.7090590894295</v>
      </c>
      <c r="DN632" s="137">
        <f>Table13[[#This Row],[Recreational Assessment]]+Table13[[#This Row],[Storm Assessment]]</f>
        <v>9316.1958365630217</v>
      </c>
      <c r="DO632" s="145" t="e">
        <f>Methodology!#REF!</f>
        <v>#REF!</v>
      </c>
      <c r="DP632" s="146" t="e">
        <f>(Table13[[#This Row],[JUST]]*Table13[[#This Row],[Ad Valorem Recreational Millage]])/1000</f>
        <v>#REF!</v>
      </c>
    </row>
    <row r="633" spans="1:120" x14ac:dyDescent="0.3">
      <c r="A633">
        <v>435</v>
      </c>
      <c r="B633">
        <v>1</v>
      </c>
      <c r="C633" s="165" t="s">
        <v>2287</v>
      </c>
      <c r="D633" t="s">
        <v>904</v>
      </c>
      <c r="E633" t="s">
        <v>1980</v>
      </c>
      <c r="F633">
        <v>10004378</v>
      </c>
      <c r="G633" s="32" t="s">
        <v>196</v>
      </c>
      <c r="H633" t="s">
        <v>299</v>
      </c>
      <c r="I633" t="s">
        <v>778</v>
      </c>
      <c r="J633">
        <v>0</v>
      </c>
      <c r="K633">
        <v>0</v>
      </c>
      <c r="L633">
        <v>0</v>
      </c>
      <c r="M633">
        <v>0.17154</v>
      </c>
      <c r="N633" t="s">
        <v>135</v>
      </c>
      <c r="O633" t="s">
        <v>136</v>
      </c>
      <c r="S633" t="s">
        <v>140</v>
      </c>
      <c r="V633" t="s">
        <v>229</v>
      </c>
      <c r="W633" t="s">
        <v>2288</v>
      </c>
      <c r="X633" t="s">
        <v>2289</v>
      </c>
      <c r="Y633" t="s">
        <v>1743</v>
      </c>
      <c r="AA633" t="s">
        <v>145</v>
      </c>
      <c r="AB633" t="s">
        <v>146</v>
      </c>
      <c r="AC633" s="119">
        <v>587860</v>
      </c>
      <c r="AD633">
        <v>587860</v>
      </c>
      <c r="AE633">
        <v>587860</v>
      </c>
      <c r="AF633">
        <v>0</v>
      </c>
      <c r="AG633">
        <v>587860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 s="32">
        <v>0</v>
      </c>
      <c r="AO633">
        <v>0</v>
      </c>
      <c r="AP633">
        <v>0</v>
      </c>
      <c r="AQ633">
        <v>0</v>
      </c>
      <c r="AR633">
        <v>0</v>
      </c>
      <c r="AS633">
        <v>1</v>
      </c>
      <c r="AT633">
        <v>1978</v>
      </c>
      <c r="AV633">
        <v>1132</v>
      </c>
      <c r="AW633">
        <v>1132</v>
      </c>
      <c r="AX633">
        <v>3</v>
      </c>
      <c r="AY633">
        <v>2</v>
      </c>
      <c r="AZ633">
        <v>2</v>
      </c>
      <c r="BC633" t="s">
        <v>233</v>
      </c>
      <c r="BS633" t="s">
        <v>2290</v>
      </c>
      <c r="BV633" t="s">
        <v>2291</v>
      </c>
      <c r="BX633" t="s">
        <v>1594</v>
      </c>
      <c r="BY633" t="s">
        <v>194</v>
      </c>
      <c r="BZ633" t="s">
        <v>1595</v>
      </c>
      <c r="CB633" s="27">
        <v>41256</v>
      </c>
      <c r="CC633">
        <v>668000</v>
      </c>
      <c r="CD633" t="s">
        <v>210</v>
      </c>
      <c r="CE633" t="s">
        <v>181</v>
      </c>
      <c r="CF633" t="s">
        <v>181</v>
      </c>
      <c r="CG633" t="s">
        <v>2292</v>
      </c>
      <c r="CH633" s="27">
        <v>38016</v>
      </c>
      <c r="CI633">
        <v>730000</v>
      </c>
      <c r="CJ633" t="s">
        <v>210</v>
      </c>
      <c r="CK633" t="s">
        <v>383</v>
      </c>
      <c r="CL633" t="s">
        <v>383</v>
      </c>
      <c r="CM633" t="s">
        <v>2293</v>
      </c>
      <c r="CN633" s="27">
        <v>28460</v>
      </c>
      <c r="CO633">
        <v>82900</v>
      </c>
      <c r="CP633" t="s">
        <v>210</v>
      </c>
      <c r="CQ633" t="s">
        <v>151</v>
      </c>
      <c r="CR633" t="s">
        <v>151</v>
      </c>
      <c r="CS633" t="s">
        <v>2294</v>
      </c>
      <c r="CZ633" t="s">
        <v>2295</v>
      </c>
      <c r="DA633" t="s">
        <v>154</v>
      </c>
      <c r="DB633" t="s">
        <v>242</v>
      </c>
      <c r="DE633">
        <v>1</v>
      </c>
      <c r="DF633">
        <v>1978</v>
      </c>
      <c r="DG633" t="s">
        <v>2296</v>
      </c>
      <c r="DH633">
        <v>2</v>
      </c>
      <c r="DI633" s="128" t="s">
        <v>696</v>
      </c>
      <c r="DJ6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33" s="130">
        <f>Table13[[#This Row],[JUST]]*Table13[[#This Row],[Storm Millage]]/1000</f>
        <v>4494.4867774735922</v>
      </c>
      <c r="DL6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3" s="136">
        <f>Table13[[#This Row],[JUST]]*Table13[[#This Row],[Recreational Millage]]/1000</f>
        <v>4821.7090590894295</v>
      </c>
      <c r="DN633" s="137">
        <f>Table13[[#This Row],[Recreational Assessment]]+Table13[[#This Row],[Storm Assessment]]</f>
        <v>9316.1958365630217</v>
      </c>
      <c r="DO633" s="145" t="e">
        <f>Methodology!#REF!</f>
        <v>#REF!</v>
      </c>
      <c r="DP633" s="146" t="e">
        <f>(Table13[[#This Row],[JUST]]*Table13[[#This Row],[Ad Valorem Recreational Millage]])/1000</f>
        <v>#REF!</v>
      </c>
    </row>
    <row r="634" spans="1:120" x14ac:dyDescent="0.3">
      <c r="A634">
        <v>54</v>
      </c>
      <c r="B634">
        <v>1</v>
      </c>
      <c r="C634" s="165" t="s">
        <v>2297</v>
      </c>
      <c r="D634" t="s">
        <v>904</v>
      </c>
      <c r="E634" t="s">
        <v>1993</v>
      </c>
      <c r="F634">
        <v>10004379</v>
      </c>
      <c r="G634" s="32" t="s">
        <v>196</v>
      </c>
      <c r="H634" t="s">
        <v>299</v>
      </c>
      <c r="I634" t="s">
        <v>778</v>
      </c>
      <c r="J634">
        <v>0</v>
      </c>
      <c r="K634">
        <v>0</v>
      </c>
      <c r="L634">
        <v>0</v>
      </c>
      <c r="M634">
        <v>0.17154</v>
      </c>
      <c r="N634" t="s">
        <v>135</v>
      </c>
      <c r="O634" t="s">
        <v>136</v>
      </c>
      <c r="S634" t="s">
        <v>140</v>
      </c>
      <c r="V634" t="s">
        <v>229</v>
      </c>
      <c r="W634" t="s">
        <v>2298</v>
      </c>
      <c r="X634" t="s">
        <v>2299</v>
      </c>
      <c r="Y634" t="s">
        <v>1743</v>
      </c>
      <c r="AA634" t="s">
        <v>145</v>
      </c>
      <c r="AB634" t="s">
        <v>146</v>
      </c>
      <c r="AC634" s="119">
        <v>587860</v>
      </c>
      <c r="AD634">
        <v>587860</v>
      </c>
      <c r="AE634">
        <v>587860</v>
      </c>
      <c r="AF634">
        <v>0</v>
      </c>
      <c r="AG634">
        <v>587860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 s="32">
        <v>0</v>
      </c>
      <c r="AO634">
        <v>0</v>
      </c>
      <c r="AP634">
        <v>0</v>
      </c>
      <c r="AQ634">
        <v>0</v>
      </c>
      <c r="AR634">
        <v>0</v>
      </c>
      <c r="AS634">
        <v>1</v>
      </c>
      <c r="AT634">
        <v>1978</v>
      </c>
      <c r="AV634">
        <v>1132</v>
      </c>
      <c r="AW634">
        <v>1132</v>
      </c>
      <c r="AX634">
        <v>3</v>
      </c>
      <c r="AY634">
        <v>2</v>
      </c>
      <c r="AZ634">
        <v>2</v>
      </c>
      <c r="BC634" t="s">
        <v>233</v>
      </c>
      <c r="BS634" t="s">
        <v>2300</v>
      </c>
      <c r="BT634" t="s">
        <v>2301</v>
      </c>
      <c r="BV634" t="s">
        <v>2302</v>
      </c>
      <c r="BX634" t="s">
        <v>1794</v>
      </c>
      <c r="BY634" t="s">
        <v>149</v>
      </c>
      <c r="BZ634" t="s">
        <v>1795</v>
      </c>
      <c r="CB634" s="27">
        <v>42852</v>
      </c>
      <c r="CC634">
        <v>622750</v>
      </c>
      <c r="CD634" t="s">
        <v>210</v>
      </c>
      <c r="CE634" t="s">
        <v>733</v>
      </c>
      <c r="CF634" t="s">
        <v>733</v>
      </c>
      <c r="CG634" t="s">
        <v>2303</v>
      </c>
      <c r="CH634" s="27">
        <v>42766</v>
      </c>
      <c r="CI634">
        <v>421100</v>
      </c>
      <c r="CJ634" t="s">
        <v>210</v>
      </c>
      <c r="CK634" t="s">
        <v>661</v>
      </c>
      <c r="CL634" t="s">
        <v>661</v>
      </c>
      <c r="CM634" t="s">
        <v>2304</v>
      </c>
      <c r="CN634" s="27">
        <v>35963</v>
      </c>
      <c r="CO634">
        <v>469000</v>
      </c>
      <c r="CP634" t="s">
        <v>210</v>
      </c>
      <c r="CQ634" t="s">
        <v>151</v>
      </c>
      <c r="CR634" t="s">
        <v>151</v>
      </c>
      <c r="CS634" t="s">
        <v>2305</v>
      </c>
      <c r="CT634" s="27">
        <v>35065</v>
      </c>
      <c r="CU634">
        <v>445000</v>
      </c>
      <c r="CV634" t="s">
        <v>210</v>
      </c>
      <c r="CW634" t="s">
        <v>151</v>
      </c>
      <c r="CX634" t="s">
        <v>151</v>
      </c>
      <c r="CY634" t="s">
        <v>2306</v>
      </c>
      <c r="CZ634" t="s">
        <v>2307</v>
      </c>
      <c r="DA634" t="s">
        <v>154</v>
      </c>
      <c r="DB634" t="s">
        <v>242</v>
      </c>
      <c r="DE634">
        <v>1</v>
      </c>
      <c r="DF634">
        <v>1978</v>
      </c>
      <c r="DG634" t="s">
        <v>2308</v>
      </c>
      <c r="DH634">
        <v>2</v>
      </c>
      <c r="DI634" s="128" t="s">
        <v>696</v>
      </c>
      <c r="DJ6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34" s="130">
        <f>Table13[[#This Row],[JUST]]*Table13[[#This Row],[Storm Millage]]/1000</f>
        <v>4494.4867774735922</v>
      </c>
      <c r="DL6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4" s="136">
        <f>Table13[[#This Row],[JUST]]*Table13[[#This Row],[Recreational Millage]]/1000</f>
        <v>4821.7090590894295</v>
      </c>
      <c r="DN634" s="137">
        <f>Table13[[#This Row],[Recreational Assessment]]+Table13[[#This Row],[Storm Assessment]]</f>
        <v>9316.1958365630217</v>
      </c>
      <c r="DO634" s="145" t="e">
        <f>Methodology!#REF!</f>
        <v>#REF!</v>
      </c>
      <c r="DP634" s="146" t="e">
        <f>(Table13[[#This Row],[JUST]]*Table13[[#This Row],[Ad Valorem Recreational Millage]])/1000</f>
        <v>#REF!</v>
      </c>
    </row>
    <row r="635" spans="1:120" x14ac:dyDescent="0.3">
      <c r="A635">
        <v>165</v>
      </c>
      <c r="B635">
        <v>1</v>
      </c>
      <c r="C635" s="165" t="s">
        <v>2531</v>
      </c>
      <c r="D635" t="s">
        <v>928</v>
      </c>
      <c r="E635" t="s">
        <v>1933</v>
      </c>
      <c r="F635">
        <v>10004461</v>
      </c>
      <c r="G635" s="32" t="s">
        <v>196</v>
      </c>
      <c r="H635" t="s">
        <v>299</v>
      </c>
      <c r="I635" t="s">
        <v>226</v>
      </c>
      <c r="J635">
        <v>1</v>
      </c>
      <c r="K635">
        <v>0</v>
      </c>
      <c r="L635">
        <v>0</v>
      </c>
      <c r="M635">
        <v>0.17787</v>
      </c>
      <c r="N635" t="s">
        <v>135</v>
      </c>
      <c r="O635" t="s">
        <v>136</v>
      </c>
      <c r="S635" t="s">
        <v>140</v>
      </c>
      <c r="V635" t="s">
        <v>229</v>
      </c>
      <c r="W635" t="s">
        <v>2532</v>
      </c>
      <c r="X635" t="s">
        <v>2533</v>
      </c>
      <c r="Y635" t="s">
        <v>1743</v>
      </c>
      <c r="AA635" t="s">
        <v>145</v>
      </c>
      <c r="AB635" t="s">
        <v>146</v>
      </c>
      <c r="AC635" s="119">
        <v>587860</v>
      </c>
      <c r="AD635">
        <v>587860</v>
      </c>
      <c r="AE635">
        <v>587860</v>
      </c>
      <c r="AF635">
        <v>0</v>
      </c>
      <c r="AG635">
        <v>587860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 s="32">
        <v>0</v>
      </c>
      <c r="AO635">
        <v>0</v>
      </c>
      <c r="AP635">
        <v>0</v>
      </c>
      <c r="AQ635">
        <v>0</v>
      </c>
      <c r="AR635">
        <v>0</v>
      </c>
      <c r="AS635">
        <v>1</v>
      </c>
      <c r="AT635">
        <v>1978</v>
      </c>
      <c r="AV635">
        <v>1132</v>
      </c>
      <c r="AW635">
        <v>1132</v>
      </c>
      <c r="AX635">
        <v>3</v>
      </c>
      <c r="AY635">
        <v>2</v>
      </c>
      <c r="AZ635">
        <v>2</v>
      </c>
      <c r="BC635" t="s">
        <v>233</v>
      </c>
      <c r="BS635" t="s">
        <v>2534</v>
      </c>
      <c r="BV635" t="s">
        <v>2535</v>
      </c>
      <c r="BX635" t="s">
        <v>2536</v>
      </c>
      <c r="BY635" t="s">
        <v>343</v>
      </c>
      <c r="BZ635" t="s">
        <v>2537</v>
      </c>
      <c r="CB635" s="27">
        <v>36572</v>
      </c>
      <c r="CC635">
        <v>538000</v>
      </c>
      <c r="CD635" t="s">
        <v>210</v>
      </c>
      <c r="CE635" t="s">
        <v>151</v>
      </c>
      <c r="CF635" t="s">
        <v>151</v>
      </c>
      <c r="CG635" t="s">
        <v>2538</v>
      </c>
      <c r="CH635" s="27">
        <v>34425</v>
      </c>
      <c r="CI635">
        <v>415000</v>
      </c>
      <c r="CJ635" t="s">
        <v>210</v>
      </c>
      <c r="CK635" t="s">
        <v>151</v>
      </c>
      <c r="CL635" t="s">
        <v>151</v>
      </c>
      <c r="CM635" t="s">
        <v>2539</v>
      </c>
      <c r="CN635" s="27">
        <v>31747</v>
      </c>
      <c r="CO635">
        <v>117500</v>
      </c>
      <c r="CP635" t="s">
        <v>210</v>
      </c>
      <c r="CQ635" t="s">
        <v>181</v>
      </c>
      <c r="CR635" t="s">
        <v>181</v>
      </c>
      <c r="CS635" t="s">
        <v>2540</v>
      </c>
      <c r="CZ635" t="s">
        <v>2541</v>
      </c>
      <c r="DA635" t="s">
        <v>154</v>
      </c>
      <c r="DB635" t="s">
        <v>242</v>
      </c>
      <c r="DE635">
        <v>1</v>
      </c>
      <c r="DF635">
        <v>1979</v>
      </c>
      <c r="DG635" t="s">
        <v>2542</v>
      </c>
      <c r="DH635">
        <v>2</v>
      </c>
      <c r="DI635" s="128" t="s">
        <v>696</v>
      </c>
      <c r="DJ6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35" s="130">
        <f>Table13[[#This Row],[JUST]]*Table13[[#This Row],[Storm Millage]]/1000</f>
        <v>4494.4867774735922</v>
      </c>
      <c r="DL6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5" s="136">
        <f>Table13[[#This Row],[JUST]]*Table13[[#This Row],[Recreational Millage]]/1000</f>
        <v>4821.7090590894295</v>
      </c>
      <c r="DN635" s="137">
        <f>Table13[[#This Row],[Recreational Assessment]]+Table13[[#This Row],[Storm Assessment]]</f>
        <v>9316.1958365630217</v>
      </c>
      <c r="DO635" s="145" t="e">
        <f>Methodology!#REF!</f>
        <v>#REF!</v>
      </c>
      <c r="DP635" s="146" t="e">
        <f>(Table13[[#This Row],[JUST]]*Table13[[#This Row],[Ad Valorem Recreational Millage]])/1000</f>
        <v>#REF!</v>
      </c>
    </row>
    <row r="636" spans="1:120" x14ac:dyDescent="0.3">
      <c r="A636">
        <v>122</v>
      </c>
      <c r="B636">
        <v>1</v>
      </c>
      <c r="C636" s="165" t="s">
        <v>2543</v>
      </c>
      <c r="D636" t="s">
        <v>928</v>
      </c>
      <c r="E636" t="s">
        <v>1945</v>
      </c>
      <c r="F636">
        <v>10004462</v>
      </c>
      <c r="G636" s="32" t="s">
        <v>196</v>
      </c>
      <c r="H636" t="s">
        <v>299</v>
      </c>
      <c r="I636" t="s">
        <v>226</v>
      </c>
      <c r="J636">
        <v>1</v>
      </c>
      <c r="K636">
        <v>0</v>
      </c>
      <c r="L636">
        <v>0</v>
      </c>
      <c r="M636">
        <v>0.17787</v>
      </c>
      <c r="N636" t="s">
        <v>135</v>
      </c>
      <c r="O636" t="s">
        <v>136</v>
      </c>
      <c r="S636" t="s">
        <v>140</v>
      </c>
      <c r="V636" t="s">
        <v>229</v>
      </c>
      <c r="W636" t="s">
        <v>2544</v>
      </c>
      <c r="X636" t="s">
        <v>2545</v>
      </c>
      <c r="Y636" t="s">
        <v>1743</v>
      </c>
      <c r="AA636" t="s">
        <v>145</v>
      </c>
      <c r="AB636" t="s">
        <v>146</v>
      </c>
      <c r="AC636" s="119">
        <v>587860</v>
      </c>
      <c r="AD636">
        <v>587860</v>
      </c>
      <c r="AE636">
        <v>587860</v>
      </c>
      <c r="AF636">
        <v>0</v>
      </c>
      <c r="AG636">
        <v>587860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 s="32">
        <v>0</v>
      </c>
      <c r="AO636">
        <v>0</v>
      </c>
      <c r="AP636">
        <v>0</v>
      </c>
      <c r="AQ636">
        <v>0</v>
      </c>
      <c r="AR636">
        <v>0</v>
      </c>
      <c r="AS636">
        <v>1</v>
      </c>
      <c r="AT636">
        <v>1978</v>
      </c>
      <c r="AV636">
        <v>1132</v>
      </c>
      <c r="AW636">
        <v>1132</v>
      </c>
      <c r="AX636">
        <v>3</v>
      </c>
      <c r="AY636">
        <v>2</v>
      </c>
      <c r="AZ636">
        <v>2</v>
      </c>
      <c r="BC636" t="s">
        <v>233</v>
      </c>
      <c r="BS636" t="s">
        <v>1850</v>
      </c>
      <c r="BT636" t="s">
        <v>1851</v>
      </c>
      <c r="BV636" t="s">
        <v>1852</v>
      </c>
      <c r="BX636" t="s">
        <v>934</v>
      </c>
      <c r="BY636" t="s">
        <v>149</v>
      </c>
      <c r="BZ636" t="s">
        <v>935</v>
      </c>
      <c r="CB636" s="27">
        <v>41179</v>
      </c>
      <c r="CC636">
        <v>635000</v>
      </c>
      <c r="CD636" t="s">
        <v>210</v>
      </c>
      <c r="CE636" t="s">
        <v>181</v>
      </c>
      <c r="CF636" t="s">
        <v>181</v>
      </c>
      <c r="CG636" t="s">
        <v>2546</v>
      </c>
      <c r="CH636" s="27">
        <v>38450</v>
      </c>
      <c r="CI636">
        <v>960000</v>
      </c>
      <c r="CJ636" t="s">
        <v>210</v>
      </c>
      <c r="CK636" t="s">
        <v>151</v>
      </c>
      <c r="CL636" t="s">
        <v>151</v>
      </c>
      <c r="CM636" t="s">
        <v>2547</v>
      </c>
      <c r="CN636" s="27">
        <v>36581</v>
      </c>
      <c r="CO636">
        <v>508400</v>
      </c>
      <c r="CP636" t="s">
        <v>210</v>
      </c>
      <c r="CQ636" t="s">
        <v>151</v>
      </c>
      <c r="CR636" t="s">
        <v>151</v>
      </c>
      <c r="CS636" t="s">
        <v>2548</v>
      </c>
      <c r="CT636" s="27">
        <v>34973</v>
      </c>
      <c r="CU636">
        <v>445000</v>
      </c>
      <c r="CV636" t="s">
        <v>210</v>
      </c>
      <c r="CW636" t="s">
        <v>151</v>
      </c>
      <c r="CX636" t="s">
        <v>151</v>
      </c>
      <c r="CY636" t="s">
        <v>2549</v>
      </c>
      <c r="CZ636" t="s">
        <v>2550</v>
      </c>
      <c r="DA636" t="s">
        <v>154</v>
      </c>
      <c r="DB636" t="s">
        <v>242</v>
      </c>
      <c r="DE636">
        <v>1</v>
      </c>
      <c r="DF636">
        <v>1979</v>
      </c>
      <c r="DG636" t="s">
        <v>2551</v>
      </c>
      <c r="DH636">
        <v>2</v>
      </c>
      <c r="DI636" s="128" t="s">
        <v>696</v>
      </c>
      <c r="DJ6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36" s="130">
        <f>Table13[[#This Row],[JUST]]*Table13[[#This Row],[Storm Millage]]/1000</f>
        <v>4494.4867774735922</v>
      </c>
      <c r="DL6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6" s="136">
        <f>Table13[[#This Row],[JUST]]*Table13[[#This Row],[Recreational Millage]]/1000</f>
        <v>4821.7090590894295</v>
      </c>
      <c r="DN636" s="137">
        <f>Table13[[#This Row],[Recreational Assessment]]+Table13[[#This Row],[Storm Assessment]]</f>
        <v>9316.1958365630217</v>
      </c>
      <c r="DO636" s="145" t="e">
        <f>Methodology!#REF!</f>
        <v>#REF!</v>
      </c>
      <c r="DP636" s="146" t="e">
        <f>(Table13[[#This Row],[JUST]]*Table13[[#This Row],[Ad Valorem Recreational Millage]])/1000</f>
        <v>#REF!</v>
      </c>
    </row>
    <row r="637" spans="1:120" x14ac:dyDescent="0.3">
      <c r="A637">
        <v>194</v>
      </c>
      <c r="B637">
        <v>1</v>
      </c>
      <c r="C637" s="165" t="s">
        <v>2574</v>
      </c>
      <c r="D637" t="s">
        <v>928</v>
      </c>
      <c r="E637" t="s">
        <v>1980</v>
      </c>
      <c r="F637">
        <v>10004465</v>
      </c>
      <c r="G637" s="32" t="s">
        <v>196</v>
      </c>
      <c r="H637" t="s">
        <v>299</v>
      </c>
      <c r="I637" t="s">
        <v>226</v>
      </c>
      <c r="J637">
        <v>1</v>
      </c>
      <c r="K637">
        <v>0</v>
      </c>
      <c r="L637">
        <v>0</v>
      </c>
      <c r="M637">
        <v>0.17787</v>
      </c>
      <c r="N637" t="s">
        <v>135</v>
      </c>
      <c r="O637" t="s">
        <v>136</v>
      </c>
      <c r="P637" t="s">
        <v>137</v>
      </c>
      <c r="Q637" t="s">
        <v>138</v>
      </c>
      <c r="S637" t="s">
        <v>140</v>
      </c>
      <c r="V637" t="s">
        <v>229</v>
      </c>
      <c r="W637" t="s">
        <v>2575</v>
      </c>
      <c r="X637" t="s">
        <v>2576</v>
      </c>
      <c r="Y637" t="s">
        <v>1743</v>
      </c>
      <c r="AA637" t="s">
        <v>145</v>
      </c>
      <c r="AB637" t="s">
        <v>146</v>
      </c>
      <c r="AC637" s="119">
        <v>587860</v>
      </c>
      <c r="AD637">
        <v>587860</v>
      </c>
      <c r="AE637">
        <v>587860</v>
      </c>
      <c r="AF637">
        <v>0</v>
      </c>
      <c r="AG637">
        <v>587860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 s="32">
        <v>0</v>
      </c>
      <c r="AO637">
        <v>0</v>
      </c>
      <c r="AP637">
        <v>0</v>
      </c>
      <c r="AQ637">
        <v>0</v>
      </c>
      <c r="AR637">
        <v>0</v>
      </c>
      <c r="AS637">
        <v>1</v>
      </c>
      <c r="AT637">
        <v>1978</v>
      </c>
      <c r="AV637">
        <v>1132</v>
      </c>
      <c r="AW637">
        <v>1132</v>
      </c>
      <c r="AX637">
        <v>3</v>
      </c>
      <c r="AY637">
        <v>2</v>
      </c>
      <c r="AZ637">
        <v>2</v>
      </c>
      <c r="BC637" t="s">
        <v>233</v>
      </c>
      <c r="BS637" t="s">
        <v>2577</v>
      </c>
      <c r="BT637" t="s">
        <v>2578</v>
      </c>
      <c r="BV637" t="s">
        <v>2579</v>
      </c>
      <c r="BX637" t="s">
        <v>2580</v>
      </c>
      <c r="BY637" t="s">
        <v>194</v>
      </c>
      <c r="BZ637" t="s">
        <v>2581</v>
      </c>
      <c r="CB637" s="27">
        <v>43718</v>
      </c>
      <c r="CC637">
        <v>812500</v>
      </c>
      <c r="CD637" t="s">
        <v>210</v>
      </c>
      <c r="CE637" t="s">
        <v>181</v>
      </c>
      <c r="CF637" t="s">
        <v>181</v>
      </c>
      <c r="CG637" t="s">
        <v>2582</v>
      </c>
      <c r="CH637" s="27">
        <v>37389</v>
      </c>
      <c r="CI637">
        <v>747500</v>
      </c>
      <c r="CJ637" t="s">
        <v>210</v>
      </c>
      <c r="CK637" t="s">
        <v>151</v>
      </c>
      <c r="CL637" t="s">
        <v>151</v>
      </c>
      <c r="CM637" t="s">
        <v>2583</v>
      </c>
      <c r="CN637" s="27">
        <v>36718</v>
      </c>
      <c r="CO637">
        <v>565000</v>
      </c>
      <c r="CP637" t="s">
        <v>210</v>
      </c>
      <c r="CQ637" t="s">
        <v>151</v>
      </c>
      <c r="CR637" t="s">
        <v>151</v>
      </c>
      <c r="CS637" t="s">
        <v>2584</v>
      </c>
      <c r="CT637" s="27">
        <v>35125</v>
      </c>
      <c r="CU637">
        <v>445000</v>
      </c>
      <c r="CV637" t="s">
        <v>210</v>
      </c>
      <c r="CW637" t="s">
        <v>151</v>
      </c>
      <c r="CX637" t="s">
        <v>151</v>
      </c>
      <c r="CY637" t="s">
        <v>2585</v>
      </c>
      <c r="CZ637" t="s">
        <v>2586</v>
      </c>
      <c r="DA637" t="s">
        <v>154</v>
      </c>
      <c r="DB637" t="s">
        <v>242</v>
      </c>
      <c r="DE637">
        <v>1</v>
      </c>
      <c r="DF637">
        <v>1979</v>
      </c>
      <c r="DG637" t="s">
        <v>2587</v>
      </c>
      <c r="DH637">
        <v>2</v>
      </c>
      <c r="DI637" s="128" t="s">
        <v>696</v>
      </c>
      <c r="DJ6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37" s="130">
        <f>Table13[[#This Row],[JUST]]*Table13[[#This Row],[Storm Millage]]/1000</f>
        <v>4494.4867774735922</v>
      </c>
      <c r="DL6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7" s="136">
        <f>Table13[[#This Row],[JUST]]*Table13[[#This Row],[Recreational Millage]]/1000</f>
        <v>4821.7090590894295</v>
      </c>
      <c r="DN637" s="137">
        <f>Table13[[#This Row],[Recreational Assessment]]+Table13[[#This Row],[Storm Assessment]]</f>
        <v>9316.1958365630217</v>
      </c>
      <c r="DO637" s="145" t="e">
        <f>Methodology!#REF!</f>
        <v>#REF!</v>
      </c>
      <c r="DP637" s="146" t="e">
        <f>(Table13[[#This Row],[JUST]]*Table13[[#This Row],[Ad Valorem Recreational Millage]])/1000</f>
        <v>#REF!</v>
      </c>
    </row>
    <row r="638" spans="1:120" x14ac:dyDescent="0.3">
      <c r="A638">
        <v>339</v>
      </c>
      <c r="B638">
        <v>1</v>
      </c>
      <c r="C638" s="165" t="s">
        <v>2588</v>
      </c>
      <c r="D638" t="s">
        <v>928</v>
      </c>
      <c r="E638" t="s">
        <v>1993</v>
      </c>
      <c r="F638">
        <v>10004466</v>
      </c>
      <c r="G638" s="32" t="s">
        <v>196</v>
      </c>
      <c r="H638" t="s">
        <v>299</v>
      </c>
      <c r="I638" t="s">
        <v>226</v>
      </c>
      <c r="J638">
        <v>1</v>
      </c>
      <c r="K638">
        <v>0</v>
      </c>
      <c r="L638">
        <v>0</v>
      </c>
      <c r="M638">
        <v>0.17787</v>
      </c>
      <c r="N638" t="s">
        <v>135</v>
      </c>
      <c r="O638" t="s">
        <v>136</v>
      </c>
      <c r="S638" t="s">
        <v>140</v>
      </c>
      <c r="V638" t="s">
        <v>229</v>
      </c>
      <c r="W638" t="s">
        <v>2589</v>
      </c>
      <c r="X638" t="s">
        <v>2590</v>
      </c>
      <c r="Y638" t="s">
        <v>1743</v>
      </c>
      <c r="AA638" t="s">
        <v>145</v>
      </c>
      <c r="AB638" t="s">
        <v>146</v>
      </c>
      <c r="AC638" s="119">
        <v>587860</v>
      </c>
      <c r="AD638">
        <v>587860</v>
      </c>
      <c r="AE638">
        <v>587860</v>
      </c>
      <c r="AF638">
        <v>0</v>
      </c>
      <c r="AG638">
        <v>587860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 s="32">
        <v>0</v>
      </c>
      <c r="AO638">
        <v>0</v>
      </c>
      <c r="AP638">
        <v>0</v>
      </c>
      <c r="AQ638">
        <v>0</v>
      </c>
      <c r="AR638">
        <v>0</v>
      </c>
      <c r="AS638">
        <v>1</v>
      </c>
      <c r="AT638">
        <v>1978</v>
      </c>
      <c r="AV638">
        <v>1132</v>
      </c>
      <c r="AW638">
        <v>1132</v>
      </c>
      <c r="AX638">
        <v>3</v>
      </c>
      <c r="AY638">
        <v>2</v>
      </c>
      <c r="AZ638">
        <v>2</v>
      </c>
      <c r="BC638" t="s">
        <v>233</v>
      </c>
      <c r="BS638" t="s">
        <v>2591</v>
      </c>
      <c r="BV638" t="s">
        <v>2592</v>
      </c>
      <c r="BX638" t="s">
        <v>1619</v>
      </c>
      <c r="BY638" t="s">
        <v>149</v>
      </c>
      <c r="BZ638" t="s">
        <v>2593</v>
      </c>
      <c r="CB638" s="27">
        <v>37922</v>
      </c>
      <c r="CC638">
        <v>774000</v>
      </c>
      <c r="CD638" t="s">
        <v>210</v>
      </c>
      <c r="CE638" t="s">
        <v>151</v>
      </c>
      <c r="CF638" t="s">
        <v>151</v>
      </c>
      <c r="CG638" t="s">
        <v>2594</v>
      </c>
      <c r="CH638" s="27">
        <v>33239</v>
      </c>
      <c r="CI638">
        <v>290000</v>
      </c>
      <c r="CJ638" t="s">
        <v>210</v>
      </c>
      <c r="CK638" t="s">
        <v>151</v>
      </c>
      <c r="CL638" t="s">
        <v>151</v>
      </c>
      <c r="CM638" t="s">
        <v>2595</v>
      </c>
      <c r="CN638" s="27">
        <v>32295</v>
      </c>
      <c r="CO638">
        <v>250000</v>
      </c>
      <c r="CP638" t="s">
        <v>210</v>
      </c>
      <c r="CQ638" t="s">
        <v>151</v>
      </c>
      <c r="CR638" t="s">
        <v>151</v>
      </c>
      <c r="CS638" t="s">
        <v>2596</v>
      </c>
      <c r="CZ638" t="s">
        <v>2597</v>
      </c>
      <c r="DA638" t="s">
        <v>154</v>
      </c>
      <c r="DB638" t="s">
        <v>242</v>
      </c>
      <c r="DE638">
        <v>1</v>
      </c>
      <c r="DF638">
        <v>1979</v>
      </c>
      <c r="DG638" t="s">
        <v>2598</v>
      </c>
      <c r="DH638">
        <v>2</v>
      </c>
      <c r="DI638" s="128" t="s">
        <v>696</v>
      </c>
      <c r="DJ6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38" s="130">
        <f>Table13[[#This Row],[JUST]]*Table13[[#This Row],[Storm Millage]]/1000</f>
        <v>4494.4867774735922</v>
      </c>
      <c r="DL6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8" s="136">
        <f>Table13[[#This Row],[JUST]]*Table13[[#This Row],[Recreational Millage]]/1000</f>
        <v>4821.7090590894295</v>
      </c>
      <c r="DN638" s="137">
        <f>Table13[[#This Row],[Recreational Assessment]]+Table13[[#This Row],[Storm Assessment]]</f>
        <v>9316.1958365630217</v>
      </c>
      <c r="DO638" s="145" t="e">
        <f>Methodology!#REF!</f>
        <v>#REF!</v>
      </c>
      <c r="DP638" s="146" t="e">
        <f>(Table13[[#This Row],[JUST]]*Table13[[#This Row],[Ad Valorem Recreational Millage]])/1000</f>
        <v>#REF!</v>
      </c>
    </row>
    <row r="639" spans="1:120" x14ac:dyDescent="0.3">
      <c r="A639">
        <v>247</v>
      </c>
      <c r="B639">
        <v>1</v>
      </c>
      <c r="C639" s="165" t="s">
        <v>2830</v>
      </c>
      <c r="D639" t="s">
        <v>981</v>
      </c>
      <c r="E639" t="s">
        <v>1933</v>
      </c>
      <c r="F639">
        <v>10004487</v>
      </c>
      <c r="G639" s="32" t="s">
        <v>196</v>
      </c>
      <c r="H639" t="s">
        <v>299</v>
      </c>
      <c r="I639" t="s">
        <v>226</v>
      </c>
      <c r="J639">
        <v>1</v>
      </c>
      <c r="K639">
        <v>0</v>
      </c>
      <c r="L639">
        <v>0</v>
      </c>
      <c r="M639">
        <v>0.17787</v>
      </c>
      <c r="N639" t="s">
        <v>135</v>
      </c>
      <c r="O639" t="s">
        <v>136</v>
      </c>
      <c r="S639" t="s">
        <v>140</v>
      </c>
      <c r="V639" t="s">
        <v>229</v>
      </c>
      <c r="W639" t="s">
        <v>2831</v>
      </c>
      <c r="X639" t="s">
        <v>2832</v>
      </c>
      <c r="Y639" t="s">
        <v>1743</v>
      </c>
      <c r="AA639" t="s">
        <v>145</v>
      </c>
      <c r="AB639" t="s">
        <v>146</v>
      </c>
      <c r="AC639" s="119">
        <v>587860</v>
      </c>
      <c r="AD639">
        <v>587860</v>
      </c>
      <c r="AE639">
        <v>587860</v>
      </c>
      <c r="AF639">
        <v>0</v>
      </c>
      <c r="AG639">
        <v>587860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 s="32">
        <v>0</v>
      </c>
      <c r="AO639">
        <v>0</v>
      </c>
      <c r="AP639">
        <v>0</v>
      </c>
      <c r="AQ639">
        <v>0</v>
      </c>
      <c r="AR639">
        <v>0</v>
      </c>
      <c r="AS639">
        <v>1</v>
      </c>
      <c r="AT639">
        <v>1978</v>
      </c>
      <c r="AV639">
        <v>1132</v>
      </c>
      <c r="AW639">
        <v>1132</v>
      </c>
      <c r="AX639">
        <v>3</v>
      </c>
      <c r="AY639">
        <v>2</v>
      </c>
      <c r="AZ639">
        <v>2</v>
      </c>
      <c r="BC639" t="s">
        <v>233</v>
      </c>
      <c r="BS639" t="s">
        <v>1850</v>
      </c>
      <c r="BT639" t="s">
        <v>1851</v>
      </c>
      <c r="BV639" t="s">
        <v>1852</v>
      </c>
      <c r="BX639" t="s">
        <v>934</v>
      </c>
      <c r="BY639" t="s">
        <v>149</v>
      </c>
      <c r="BZ639" t="s">
        <v>935</v>
      </c>
      <c r="CB639" s="27">
        <v>40542</v>
      </c>
      <c r="CC639">
        <v>720000</v>
      </c>
      <c r="CD639" t="s">
        <v>210</v>
      </c>
      <c r="CE639" t="s">
        <v>181</v>
      </c>
      <c r="CF639" t="s">
        <v>181</v>
      </c>
      <c r="CG639" t="s">
        <v>2833</v>
      </c>
      <c r="CH639" s="27">
        <v>38838</v>
      </c>
      <c r="CI639">
        <v>974000</v>
      </c>
      <c r="CJ639" t="s">
        <v>210</v>
      </c>
      <c r="CK639" t="s">
        <v>151</v>
      </c>
      <c r="CL639" t="s">
        <v>383</v>
      </c>
      <c r="CM639" t="s">
        <v>2834</v>
      </c>
      <c r="CN639" s="27">
        <v>35278</v>
      </c>
      <c r="CO639">
        <v>442500</v>
      </c>
      <c r="CP639" t="s">
        <v>210</v>
      </c>
      <c r="CQ639" t="s">
        <v>151</v>
      </c>
      <c r="CR639" t="s">
        <v>151</v>
      </c>
      <c r="CS639" t="s">
        <v>2835</v>
      </c>
      <c r="CT639" s="27">
        <v>34121</v>
      </c>
      <c r="CU639">
        <v>375000</v>
      </c>
      <c r="CV639" t="s">
        <v>210</v>
      </c>
      <c r="CW639" t="s">
        <v>151</v>
      </c>
      <c r="CX639" t="s">
        <v>151</v>
      </c>
      <c r="CY639" t="s">
        <v>2836</v>
      </c>
      <c r="CZ639" t="s">
        <v>2837</v>
      </c>
      <c r="DA639" t="s">
        <v>154</v>
      </c>
      <c r="DB639" t="s">
        <v>242</v>
      </c>
      <c r="DE639">
        <v>1</v>
      </c>
      <c r="DF639">
        <v>1979</v>
      </c>
      <c r="DG639" t="s">
        <v>2838</v>
      </c>
      <c r="DH639">
        <v>2</v>
      </c>
      <c r="DI639" s="128" t="s">
        <v>696</v>
      </c>
      <c r="DJ6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39" s="130">
        <f>Table13[[#This Row],[JUST]]*Table13[[#This Row],[Storm Millage]]/1000</f>
        <v>4494.4867774735922</v>
      </c>
      <c r="DL6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39" s="136">
        <f>Table13[[#This Row],[JUST]]*Table13[[#This Row],[Recreational Millage]]/1000</f>
        <v>4821.7090590894295</v>
      </c>
      <c r="DN639" s="137">
        <f>Table13[[#This Row],[Recreational Assessment]]+Table13[[#This Row],[Storm Assessment]]</f>
        <v>9316.1958365630217</v>
      </c>
      <c r="DO639" s="145" t="e">
        <f>Methodology!#REF!</f>
        <v>#REF!</v>
      </c>
      <c r="DP639" s="146" t="e">
        <f>(Table13[[#This Row],[JUST]]*Table13[[#This Row],[Ad Valorem Recreational Millage]])/1000</f>
        <v>#REF!</v>
      </c>
    </row>
    <row r="640" spans="1:120" x14ac:dyDescent="0.3">
      <c r="A640">
        <v>542</v>
      </c>
      <c r="B640">
        <v>1</v>
      </c>
      <c r="C640" s="165" t="s">
        <v>2839</v>
      </c>
      <c r="D640" t="s">
        <v>981</v>
      </c>
      <c r="E640" t="s">
        <v>1945</v>
      </c>
      <c r="F640">
        <v>10004488</v>
      </c>
      <c r="G640" s="32" t="s">
        <v>196</v>
      </c>
      <c r="H640" t="s">
        <v>299</v>
      </c>
      <c r="I640" t="s">
        <v>226</v>
      </c>
      <c r="J640">
        <v>1</v>
      </c>
      <c r="K640">
        <v>0</v>
      </c>
      <c r="L640">
        <v>0</v>
      </c>
      <c r="M640">
        <v>0.17787</v>
      </c>
      <c r="N640" t="s">
        <v>135</v>
      </c>
      <c r="O640" t="s">
        <v>136</v>
      </c>
      <c r="S640" t="s">
        <v>140</v>
      </c>
      <c r="V640" t="s">
        <v>229</v>
      </c>
      <c r="W640" t="s">
        <v>2840</v>
      </c>
      <c r="X640" t="s">
        <v>2841</v>
      </c>
      <c r="Y640" t="s">
        <v>1743</v>
      </c>
      <c r="AA640" t="s">
        <v>145</v>
      </c>
      <c r="AB640" t="s">
        <v>146</v>
      </c>
      <c r="AC640" s="119">
        <v>587860</v>
      </c>
      <c r="AD640">
        <v>587860</v>
      </c>
      <c r="AE640">
        <v>587860</v>
      </c>
      <c r="AF640">
        <v>0</v>
      </c>
      <c r="AG640">
        <v>587860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 s="32">
        <v>0</v>
      </c>
      <c r="AO640">
        <v>0</v>
      </c>
      <c r="AP640">
        <v>0</v>
      </c>
      <c r="AQ640">
        <v>0</v>
      </c>
      <c r="AR640">
        <v>0</v>
      </c>
      <c r="AS640">
        <v>1</v>
      </c>
      <c r="AT640">
        <v>1978</v>
      </c>
      <c r="AV640">
        <v>1132</v>
      </c>
      <c r="AW640">
        <v>1132</v>
      </c>
      <c r="AX640">
        <v>3</v>
      </c>
      <c r="AY640">
        <v>2</v>
      </c>
      <c r="AZ640">
        <v>2</v>
      </c>
      <c r="BC640" t="s">
        <v>233</v>
      </c>
      <c r="BS640" t="s">
        <v>1850</v>
      </c>
      <c r="BT640" t="s">
        <v>1851</v>
      </c>
      <c r="BV640" t="s">
        <v>1852</v>
      </c>
      <c r="BX640" t="s">
        <v>934</v>
      </c>
      <c r="BY640" t="s">
        <v>149</v>
      </c>
      <c r="BZ640" t="s">
        <v>935</v>
      </c>
      <c r="CB640" s="27">
        <v>41465</v>
      </c>
      <c r="CC640">
        <v>685000</v>
      </c>
      <c r="CD640" t="s">
        <v>210</v>
      </c>
      <c r="CE640" t="s">
        <v>181</v>
      </c>
      <c r="CF640" t="s">
        <v>181</v>
      </c>
      <c r="CG640" t="s">
        <v>2842</v>
      </c>
      <c r="CH640" s="27">
        <v>37638</v>
      </c>
      <c r="CI640">
        <v>740000</v>
      </c>
      <c r="CJ640" t="s">
        <v>210</v>
      </c>
      <c r="CK640" t="s">
        <v>151</v>
      </c>
      <c r="CL640" t="s">
        <v>151</v>
      </c>
      <c r="CM640" t="s">
        <v>2843</v>
      </c>
      <c r="CN640" s="27">
        <v>35370</v>
      </c>
      <c r="CO640">
        <v>460000</v>
      </c>
      <c r="CP640" t="s">
        <v>210</v>
      </c>
      <c r="CQ640" t="s">
        <v>151</v>
      </c>
      <c r="CR640" t="s">
        <v>151</v>
      </c>
      <c r="CS640" t="s">
        <v>2844</v>
      </c>
      <c r="CZ640" t="s">
        <v>2845</v>
      </c>
      <c r="DA640" t="s">
        <v>154</v>
      </c>
      <c r="DB640" t="s">
        <v>242</v>
      </c>
      <c r="DE640">
        <v>1</v>
      </c>
      <c r="DF640">
        <v>1979</v>
      </c>
      <c r="DG640" t="s">
        <v>2846</v>
      </c>
      <c r="DH640">
        <v>2</v>
      </c>
      <c r="DI640" s="128" t="s">
        <v>696</v>
      </c>
      <c r="DJ6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40" s="130">
        <f>Table13[[#This Row],[JUST]]*Table13[[#This Row],[Storm Millage]]/1000</f>
        <v>4494.4867774735922</v>
      </c>
      <c r="DL6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40" s="136">
        <f>Table13[[#This Row],[JUST]]*Table13[[#This Row],[Recreational Millage]]/1000</f>
        <v>4821.7090590894295</v>
      </c>
      <c r="DN640" s="137">
        <f>Table13[[#This Row],[Recreational Assessment]]+Table13[[#This Row],[Storm Assessment]]</f>
        <v>9316.1958365630217</v>
      </c>
      <c r="DO640" s="145" t="e">
        <f>Methodology!#REF!</f>
        <v>#REF!</v>
      </c>
      <c r="DP640" s="146" t="e">
        <f>(Table13[[#This Row],[JUST]]*Table13[[#This Row],[Ad Valorem Recreational Millage]])/1000</f>
        <v>#REF!</v>
      </c>
    </row>
    <row r="641" spans="1:120" x14ac:dyDescent="0.3">
      <c r="A641">
        <v>191</v>
      </c>
      <c r="B641">
        <v>1</v>
      </c>
      <c r="C641" s="165" t="s">
        <v>2871</v>
      </c>
      <c r="D641" t="s">
        <v>981</v>
      </c>
      <c r="E641" t="s">
        <v>1980</v>
      </c>
      <c r="F641">
        <v>10004491</v>
      </c>
      <c r="G641" s="32" t="s">
        <v>196</v>
      </c>
      <c r="H641" t="s">
        <v>299</v>
      </c>
      <c r="I641" t="s">
        <v>226</v>
      </c>
      <c r="J641">
        <v>1</v>
      </c>
      <c r="K641">
        <v>0</v>
      </c>
      <c r="L641">
        <v>0</v>
      </c>
      <c r="M641">
        <v>0.17787</v>
      </c>
      <c r="N641" t="s">
        <v>135</v>
      </c>
      <c r="O641" t="s">
        <v>136</v>
      </c>
      <c r="S641" t="s">
        <v>140</v>
      </c>
      <c r="V641" t="s">
        <v>229</v>
      </c>
      <c r="W641" t="s">
        <v>2872</v>
      </c>
      <c r="X641" t="s">
        <v>2873</v>
      </c>
      <c r="Y641" t="s">
        <v>1743</v>
      </c>
      <c r="AA641" t="s">
        <v>145</v>
      </c>
      <c r="AB641" t="s">
        <v>146</v>
      </c>
      <c r="AC641" s="119">
        <v>587860</v>
      </c>
      <c r="AD641">
        <v>587860</v>
      </c>
      <c r="AE641">
        <v>587860</v>
      </c>
      <c r="AF641">
        <v>0</v>
      </c>
      <c r="AG641">
        <v>587860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 s="32">
        <v>0</v>
      </c>
      <c r="AO641">
        <v>0</v>
      </c>
      <c r="AP641">
        <v>0</v>
      </c>
      <c r="AQ641">
        <v>0</v>
      </c>
      <c r="AR641">
        <v>0</v>
      </c>
      <c r="AS641">
        <v>1</v>
      </c>
      <c r="AT641">
        <v>1978</v>
      </c>
      <c r="AV641">
        <v>1132</v>
      </c>
      <c r="AW641">
        <v>1132</v>
      </c>
      <c r="AX641">
        <v>3</v>
      </c>
      <c r="AY641">
        <v>2</v>
      </c>
      <c r="AZ641">
        <v>2</v>
      </c>
      <c r="BC641" t="s">
        <v>233</v>
      </c>
      <c r="BS641" t="s">
        <v>1960</v>
      </c>
      <c r="BV641" t="s">
        <v>2874</v>
      </c>
      <c r="BX641" t="s">
        <v>2875</v>
      </c>
      <c r="BY641" t="s">
        <v>264</v>
      </c>
      <c r="BZ641" t="s">
        <v>2876</v>
      </c>
      <c r="CB641" s="27">
        <v>35573</v>
      </c>
      <c r="CC641">
        <v>440000</v>
      </c>
      <c r="CD641" t="s">
        <v>210</v>
      </c>
      <c r="CE641" t="s">
        <v>151</v>
      </c>
      <c r="CF641" t="s">
        <v>151</v>
      </c>
      <c r="CG641" t="s">
        <v>2877</v>
      </c>
      <c r="CH641" s="27">
        <v>28764</v>
      </c>
      <c r="CI641">
        <v>99900</v>
      </c>
      <c r="CJ641" t="s">
        <v>210</v>
      </c>
      <c r="CK641" t="s">
        <v>151</v>
      </c>
      <c r="CL641" t="s">
        <v>151</v>
      </c>
      <c r="CM641" t="s">
        <v>2878</v>
      </c>
      <c r="CZ641" t="s">
        <v>2879</v>
      </c>
      <c r="DA641" t="s">
        <v>154</v>
      </c>
      <c r="DB641" t="s">
        <v>242</v>
      </c>
      <c r="DE641">
        <v>1</v>
      </c>
      <c r="DF641">
        <v>1979</v>
      </c>
      <c r="DG641" t="s">
        <v>2880</v>
      </c>
      <c r="DH641">
        <v>2</v>
      </c>
      <c r="DI641" s="128" t="s">
        <v>696</v>
      </c>
      <c r="DJ6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41" s="130">
        <f>Table13[[#This Row],[JUST]]*Table13[[#This Row],[Storm Millage]]/1000</f>
        <v>4494.4867774735922</v>
      </c>
      <c r="DL6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41" s="136">
        <f>Table13[[#This Row],[JUST]]*Table13[[#This Row],[Recreational Millage]]/1000</f>
        <v>4821.7090590894295</v>
      </c>
      <c r="DN641" s="137">
        <f>Table13[[#This Row],[Recreational Assessment]]+Table13[[#This Row],[Storm Assessment]]</f>
        <v>9316.1958365630217</v>
      </c>
      <c r="DO641" s="145" t="e">
        <f>Methodology!#REF!</f>
        <v>#REF!</v>
      </c>
      <c r="DP641" s="146" t="e">
        <f>(Table13[[#This Row],[JUST]]*Table13[[#This Row],[Ad Valorem Recreational Millage]])/1000</f>
        <v>#REF!</v>
      </c>
    </row>
    <row r="642" spans="1:120" x14ac:dyDescent="0.3">
      <c r="A642">
        <v>448</v>
      </c>
      <c r="B642">
        <v>1</v>
      </c>
      <c r="C642" s="165" t="s">
        <v>2881</v>
      </c>
      <c r="D642" t="s">
        <v>981</v>
      </c>
      <c r="E642" t="s">
        <v>1993</v>
      </c>
      <c r="F642">
        <v>10004492</v>
      </c>
      <c r="G642" s="32" t="s">
        <v>196</v>
      </c>
      <c r="H642" t="s">
        <v>299</v>
      </c>
      <c r="I642" t="s">
        <v>226</v>
      </c>
      <c r="J642">
        <v>1</v>
      </c>
      <c r="K642">
        <v>0</v>
      </c>
      <c r="L642">
        <v>0</v>
      </c>
      <c r="M642">
        <v>0.17787</v>
      </c>
      <c r="N642" t="s">
        <v>135</v>
      </c>
      <c r="O642" t="s">
        <v>136</v>
      </c>
      <c r="S642" t="s">
        <v>140</v>
      </c>
      <c r="V642" t="s">
        <v>229</v>
      </c>
      <c r="W642" t="s">
        <v>2882</v>
      </c>
      <c r="X642" t="s">
        <v>2883</v>
      </c>
      <c r="Y642" t="s">
        <v>1743</v>
      </c>
      <c r="AA642" t="s">
        <v>145</v>
      </c>
      <c r="AB642" t="s">
        <v>146</v>
      </c>
      <c r="AC642" s="119">
        <v>587860</v>
      </c>
      <c r="AD642">
        <v>587860</v>
      </c>
      <c r="AE642">
        <v>587860</v>
      </c>
      <c r="AF642">
        <v>0</v>
      </c>
      <c r="AG642">
        <v>587860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 s="32">
        <v>0</v>
      </c>
      <c r="AO642">
        <v>0</v>
      </c>
      <c r="AP642">
        <v>0</v>
      </c>
      <c r="AQ642">
        <v>0</v>
      </c>
      <c r="AR642">
        <v>0</v>
      </c>
      <c r="AS642">
        <v>1</v>
      </c>
      <c r="AT642">
        <v>1978</v>
      </c>
      <c r="AV642">
        <v>1132</v>
      </c>
      <c r="AW642">
        <v>1132</v>
      </c>
      <c r="AX642">
        <v>3</v>
      </c>
      <c r="AY642">
        <v>2</v>
      </c>
      <c r="AZ642">
        <v>2</v>
      </c>
      <c r="BC642" t="s">
        <v>233</v>
      </c>
      <c r="BS642" t="s">
        <v>665</v>
      </c>
      <c r="BU642" t="s">
        <v>2813</v>
      </c>
      <c r="BV642" t="s">
        <v>2884</v>
      </c>
      <c r="BX642" t="s">
        <v>667</v>
      </c>
      <c r="BY642" t="s">
        <v>331</v>
      </c>
      <c r="BZ642" t="s">
        <v>668</v>
      </c>
      <c r="CB642" s="27">
        <v>40102</v>
      </c>
      <c r="CC642">
        <v>675000</v>
      </c>
      <c r="CD642" t="s">
        <v>210</v>
      </c>
      <c r="CE642" t="s">
        <v>181</v>
      </c>
      <c r="CF642" t="s">
        <v>181</v>
      </c>
      <c r="CG642" t="s">
        <v>2885</v>
      </c>
      <c r="CH642" s="27">
        <v>34639</v>
      </c>
      <c r="CI642">
        <v>438000</v>
      </c>
      <c r="CJ642" t="s">
        <v>210</v>
      </c>
      <c r="CK642" t="s">
        <v>151</v>
      </c>
      <c r="CL642" t="s">
        <v>151</v>
      </c>
      <c r="CM642" t="s">
        <v>2886</v>
      </c>
      <c r="CN642" s="27">
        <v>34455</v>
      </c>
      <c r="CO642">
        <v>429000</v>
      </c>
      <c r="CP642" t="s">
        <v>210</v>
      </c>
      <c r="CQ642" t="s">
        <v>151</v>
      </c>
      <c r="CR642" t="s">
        <v>151</v>
      </c>
      <c r="CS642" t="s">
        <v>2887</v>
      </c>
      <c r="CZ642" t="s">
        <v>2888</v>
      </c>
      <c r="DA642" t="s">
        <v>154</v>
      </c>
      <c r="DB642" t="s">
        <v>242</v>
      </c>
      <c r="DE642">
        <v>1</v>
      </c>
      <c r="DF642">
        <v>1979</v>
      </c>
      <c r="DG642" t="s">
        <v>2889</v>
      </c>
      <c r="DH642">
        <v>2</v>
      </c>
      <c r="DI642" s="128" t="s">
        <v>696</v>
      </c>
      <c r="DJ6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42" s="130">
        <f>Table13[[#This Row],[JUST]]*Table13[[#This Row],[Storm Millage]]/1000</f>
        <v>4494.4867774735922</v>
      </c>
      <c r="DL6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42" s="136">
        <f>Table13[[#This Row],[JUST]]*Table13[[#This Row],[Recreational Millage]]/1000</f>
        <v>4821.7090590894295</v>
      </c>
      <c r="DN642" s="137">
        <f>Table13[[#This Row],[Recreational Assessment]]+Table13[[#This Row],[Storm Assessment]]</f>
        <v>9316.1958365630217</v>
      </c>
      <c r="DO642" s="145" t="e">
        <f>Methodology!#REF!</f>
        <v>#REF!</v>
      </c>
      <c r="DP642" s="146" t="e">
        <f>(Table13[[#This Row],[JUST]]*Table13[[#This Row],[Ad Valorem Recreational Millage]])/1000</f>
        <v>#REF!</v>
      </c>
    </row>
    <row r="643" spans="1:120" x14ac:dyDescent="0.3">
      <c r="A643">
        <v>144</v>
      </c>
      <c r="B643">
        <v>1</v>
      </c>
      <c r="C643" s="165" t="s">
        <v>3095</v>
      </c>
      <c r="D643" t="s">
        <v>1003</v>
      </c>
      <c r="E643" t="s">
        <v>1933</v>
      </c>
      <c r="F643">
        <v>10004511</v>
      </c>
      <c r="G643" s="32" t="s">
        <v>196</v>
      </c>
      <c r="H643" t="s">
        <v>299</v>
      </c>
      <c r="I643" t="s">
        <v>226</v>
      </c>
      <c r="J643">
        <v>1</v>
      </c>
      <c r="K643">
        <v>0</v>
      </c>
      <c r="L643">
        <v>0</v>
      </c>
      <c r="M643">
        <v>0.17787</v>
      </c>
      <c r="N643" t="s">
        <v>135</v>
      </c>
      <c r="O643" t="s">
        <v>136</v>
      </c>
      <c r="S643" t="s">
        <v>140</v>
      </c>
      <c r="V643" t="s">
        <v>229</v>
      </c>
      <c r="W643" t="s">
        <v>3096</v>
      </c>
      <c r="X643" t="s">
        <v>3097</v>
      </c>
      <c r="Y643" t="s">
        <v>1743</v>
      </c>
      <c r="AA643" t="s">
        <v>145</v>
      </c>
      <c r="AB643" t="s">
        <v>146</v>
      </c>
      <c r="AC643" s="119">
        <v>587860</v>
      </c>
      <c r="AD643">
        <v>587860</v>
      </c>
      <c r="AE643">
        <v>587860</v>
      </c>
      <c r="AF643">
        <v>0</v>
      </c>
      <c r="AG643">
        <v>587860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 s="32">
        <v>0</v>
      </c>
      <c r="AO643">
        <v>0</v>
      </c>
      <c r="AP643">
        <v>0</v>
      </c>
      <c r="AQ643">
        <v>0</v>
      </c>
      <c r="AR643">
        <v>0</v>
      </c>
      <c r="AS643">
        <v>1</v>
      </c>
      <c r="AT643">
        <v>1978</v>
      </c>
      <c r="AV643">
        <v>1132</v>
      </c>
      <c r="AW643">
        <v>1132</v>
      </c>
      <c r="AX643">
        <v>3</v>
      </c>
      <c r="AY643">
        <v>2</v>
      </c>
      <c r="AZ643">
        <v>2</v>
      </c>
      <c r="BC643" t="s">
        <v>233</v>
      </c>
      <c r="BS643" t="s">
        <v>3098</v>
      </c>
      <c r="BV643" t="s">
        <v>3099</v>
      </c>
      <c r="BX643" t="s">
        <v>3100</v>
      </c>
      <c r="BY643" t="s">
        <v>3101</v>
      </c>
      <c r="BZ643" t="s">
        <v>3102</v>
      </c>
      <c r="CB643" s="27">
        <v>42495</v>
      </c>
      <c r="CC643">
        <v>675000</v>
      </c>
      <c r="CD643" t="s">
        <v>210</v>
      </c>
      <c r="CE643" t="s">
        <v>181</v>
      </c>
      <c r="CF643" t="s">
        <v>181</v>
      </c>
      <c r="CG643" t="s">
        <v>3103</v>
      </c>
      <c r="CH643" s="27">
        <v>33725</v>
      </c>
      <c r="CI643">
        <v>315000</v>
      </c>
      <c r="CJ643" t="s">
        <v>210</v>
      </c>
      <c r="CK643" t="s">
        <v>151</v>
      </c>
      <c r="CL643" t="s">
        <v>151</v>
      </c>
      <c r="CM643" t="s">
        <v>3104</v>
      </c>
      <c r="CN643" s="27">
        <v>31048</v>
      </c>
      <c r="CO643">
        <v>245000</v>
      </c>
      <c r="CP643" t="s">
        <v>210</v>
      </c>
      <c r="CQ643" t="s">
        <v>151</v>
      </c>
      <c r="CR643" t="s">
        <v>151</v>
      </c>
      <c r="CS643" t="s">
        <v>3105</v>
      </c>
      <c r="CZ643" t="s">
        <v>3106</v>
      </c>
      <c r="DA643" t="s">
        <v>154</v>
      </c>
      <c r="DB643" t="s">
        <v>242</v>
      </c>
      <c r="DE643">
        <v>1</v>
      </c>
      <c r="DF643">
        <v>1979</v>
      </c>
      <c r="DG643" t="s">
        <v>3107</v>
      </c>
      <c r="DH643">
        <v>2</v>
      </c>
      <c r="DI643" s="128" t="s">
        <v>696</v>
      </c>
      <c r="DJ6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43" s="130">
        <f>Table13[[#This Row],[JUST]]*Table13[[#This Row],[Storm Millage]]/1000</f>
        <v>4494.4867774735922</v>
      </c>
      <c r="DL6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43" s="136">
        <f>Table13[[#This Row],[JUST]]*Table13[[#This Row],[Recreational Millage]]/1000</f>
        <v>4821.7090590894295</v>
      </c>
      <c r="DN643" s="137">
        <f>Table13[[#This Row],[Recreational Assessment]]+Table13[[#This Row],[Storm Assessment]]</f>
        <v>9316.1958365630217</v>
      </c>
      <c r="DO643" s="145" t="e">
        <f>Methodology!#REF!</f>
        <v>#REF!</v>
      </c>
      <c r="DP643" s="146" t="e">
        <f>(Table13[[#This Row],[JUST]]*Table13[[#This Row],[Ad Valorem Recreational Millage]])/1000</f>
        <v>#REF!</v>
      </c>
    </row>
    <row r="644" spans="1:120" x14ac:dyDescent="0.3">
      <c r="A644">
        <v>80</v>
      </c>
      <c r="B644">
        <v>1</v>
      </c>
      <c r="C644" s="165" t="s">
        <v>3108</v>
      </c>
      <c r="D644" t="s">
        <v>1003</v>
      </c>
      <c r="E644" t="s">
        <v>1945</v>
      </c>
      <c r="F644">
        <v>10004512</v>
      </c>
      <c r="G644" s="32" t="s">
        <v>196</v>
      </c>
      <c r="H644" t="s">
        <v>299</v>
      </c>
      <c r="I644" t="s">
        <v>226</v>
      </c>
      <c r="J644">
        <v>1</v>
      </c>
      <c r="K644">
        <v>0</v>
      </c>
      <c r="L644">
        <v>0</v>
      </c>
      <c r="M644">
        <v>0.17787</v>
      </c>
      <c r="N644" t="s">
        <v>135</v>
      </c>
      <c r="O644" t="s">
        <v>136</v>
      </c>
      <c r="S644" t="s">
        <v>140</v>
      </c>
      <c r="V644" t="s">
        <v>229</v>
      </c>
      <c r="W644" t="s">
        <v>3109</v>
      </c>
      <c r="X644" t="s">
        <v>3110</v>
      </c>
      <c r="Y644" t="s">
        <v>1743</v>
      </c>
      <c r="AA644" t="s">
        <v>145</v>
      </c>
      <c r="AB644" t="s">
        <v>146</v>
      </c>
      <c r="AC644" s="119">
        <v>587860</v>
      </c>
      <c r="AD644">
        <v>587860</v>
      </c>
      <c r="AE644">
        <v>587860</v>
      </c>
      <c r="AF644">
        <v>0</v>
      </c>
      <c r="AG644">
        <v>587860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 s="32">
        <v>0</v>
      </c>
      <c r="AO644">
        <v>0</v>
      </c>
      <c r="AP644">
        <v>0</v>
      </c>
      <c r="AQ644">
        <v>0</v>
      </c>
      <c r="AR644">
        <v>0</v>
      </c>
      <c r="AS644">
        <v>1</v>
      </c>
      <c r="AT644">
        <v>1978</v>
      </c>
      <c r="AV644">
        <v>1132</v>
      </c>
      <c r="AW644">
        <v>1132</v>
      </c>
      <c r="AX644">
        <v>3</v>
      </c>
      <c r="AY644">
        <v>2</v>
      </c>
      <c r="AZ644">
        <v>2</v>
      </c>
      <c r="BC644" t="s">
        <v>233</v>
      </c>
      <c r="BS644" t="s">
        <v>3111</v>
      </c>
      <c r="BV644" t="s">
        <v>3112</v>
      </c>
      <c r="BX644" t="s">
        <v>3113</v>
      </c>
      <c r="BY644" t="s">
        <v>238</v>
      </c>
      <c r="BZ644" t="s">
        <v>3114</v>
      </c>
      <c r="CB644" s="27">
        <v>33025</v>
      </c>
      <c r="CC644">
        <v>282500</v>
      </c>
      <c r="CD644" t="s">
        <v>210</v>
      </c>
      <c r="CE644" t="s">
        <v>151</v>
      </c>
      <c r="CF644" t="s">
        <v>151</v>
      </c>
      <c r="CG644" t="s">
        <v>3115</v>
      </c>
      <c r="CH644" s="27">
        <v>31656</v>
      </c>
      <c r="CI644">
        <v>250000</v>
      </c>
      <c r="CJ644" t="s">
        <v>210</v>
      </c>
      <c r="CK644" t="s">
        <v>151</v>
      </c>
      <c r="CL644" t="s">
        <v>151</v>
      </c>
      <c r="CM644" t="s">
        <v>3116</v>
      </c>
      <c r="CZ644" t="s">
        <v>3117</v>
      </c>
      <c r="DA644" t="s">
        <v>154</v>
      </c>
      <c r="DB644" t="s">
        <v>242</v>
      </c>
      <c r="DE644">
        <v>1</v>
      </c>
      <c r="DF644">
        <v>1979</v>
      </c>
      <c r="DG644" t="s">
        <v>3118</v>
      </c>
      <c r="DH644">
        <v>2</v>
      </c>
      <c r="DI644" s="128" t="s">
        <v>696</v>
      </c>
      <c r="DJ6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44" s="130">
        <f>Table13[[#This Row],[JUST]]*Table13[[#This Row],[Storm Millage]]/1000</f>
        <v>4494.4867774735922</v>
      </c>
      <c r="DL6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44" s="136">
        <f>Table13[[#This Row],[JUST]]*Table13[[#This Row],[Recreational Millage]]/1000</f>
        <v>4821.7090590894295</v>
      </c>
      <c r="DN644" s="137">
        <f>Table13[[#This Row],[Recreational Assessment]]+Table13[[#This Row],[Storm Assessment]]</f>
        <v>9316.1958365630217</v>
      </c>
      <c r="DO644" s="145" t="e">
        <f>Methodology!#REF!</f>
        <v>#REF!</v>
      </c>
      <c r="DP644" s="146" t="e">
        <f>(Table13[[#This Row],[JUST]]*Table13[[#This Row],[Ad Valorem Recreational Millage]])/1000</f>
        <v>#REF!</v>
      </c>
    </row>
    <row r="645" spans="1:120" x14ac:dyDescent="0.3">
      <c r="A645">
        <v>85</v>
      </c>
      <c r="B645">
        <v>1</v>
      </c>
      <c r="C645" s="165" t="s">
        <v>3141</v>
      </c>
      <c r="D645" t="s">
        <v>1003</v>
      </c>
      <c r="E645" t="s">
        <v>1980</v>
      </c>
      <c r="F645">
        <v>10004515</v>
      </c>
      <c r="G645" s="32" t="s">
        <v>196</v>
      </c>
      <c r="H645" t="s">
        <v>299</v>
      </c>
      <c r="I645" t="s">
        <v>226</v>
      </c>
      <c r="J645">
        <v>1</v>
      </c>
      <c r="K645">
        <v>0</v>
      </c>
      <c r="L645">
        <v>0</v>
      </c>
      <c r="M645">
        <v>0.17787</v>
      </c>
      <c r="N645" t="s">
        <v>135</v>
      </c>
      <c r="O645" t="s">
        <v>136</v>
      </c>
      <c r="P645" t="s">
        <v>137</v>
      </c>
      <c r="Q645" t="s">
        <v>138</v>
      </c>
      <c r="S645" t="s">
        <v>140</v>
      </c>
      <c r="V645" t="s">
        <v>229</v>
      </c>
      <c r="W645" t="s">
        <v>3142</v>
      </c>
      <c r="X645" t="s">
        <v>3143</v>
      </c>
      <c r="Y645" t="s">
        <v>1743</v>
      </c>
      <c r="AA645" t="s">
        <v>145</v>
      </c>
      <c r="AB645" t="s">
        <v>146</v>
      </c>
      <c r="AC645" s="119">
        <v>587860</v>
      </c>
      <c r="AD645">
        <v>587860</v>
      </c>
      <c r="AE645">
        <v>587860</v>
      </c>
      <c r="AF645">
        <v>0</v>
      </c>
      <c r="AG645">
        <v>587860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 s="32">
        <v>0</v>
      </c>
      <c r="AO645">
        <v>0</v>
      </c>
      <c r="AP645">
        <v>0</v>
      </c>
      <c r="AQ645">
        <v>0</v>
      </c>
      <c r="AR645">
        <v>0</v>
      </c>
      <c r="AS645">
        <v>1</v>
      </c>
      <c r="AT645">
        <v>1978</v>
      </c>
      <c r="AV645">
        <v>1132</v>
      </c>
      <c r="AW645">
        <v>1132</v>
      </c>
      <c r="AX645">
        <v>3</v>
      </c>
      <c r="AY645">
        <v>2</v>
      </c>
      <c r="AZ645">
        <v>2</v>
      </c>
      <c r="BC645" t="s">
        <v>233</v>
      </c>
      <c r="BS645" t="s">
        <v>3144</v>
      </c>
      <c r="BV645" t="s">
        <v>3145</v>
      </c>
      <c r="BX645" t="s">
        <v>3146</v>
      </c>
      <c r="BY645" t="s">
        <v>785</v>
      </c>
      <c r="BZ645" t="s">
        <v>3147</v>
      </c>
      <c r="CB645" s="27">
        <v>43585</v>
      </c>
      <c r="CC645">
        <v>745000</v>
      </c>
      <c r="CD645" t="s">
        <v>210</v>
      </c>
      <c r="CE645" t="s">
        <v>181</v>
      </c>
      <c r="CF645" t="s">
        <v>181</v>
      </c>
      <c r="CG645" t="s">
        <v>3148</v>
      </c>
      <c r="CH645" s="27">
        <v>32599</v>
      </c>
      <c r="CI645">
        <v>270000</v>
      </c>
      <c r="CJ645" t="s">
        <v>210</v>
      </c>
      <c r="CK645" t="s">
        <v>151</v>
      </c>
      <c r="CL645" t="s">
        <v>151</v>
      </c>
      <c r="CM645" t="s">
        <v>3149</v>
      </c>
      <c r="CN645" s="27">
        <v>31472</v>
      </c>
      <c r="CO645">
        <v>250000</v>
      </c>
      <c r="CP645" t="s">
        <v>210</v>
      </c>
      <c r="CQ645" t="s">
        <v>151</v>
      </c>
      <c r="CR645" t="s">
        <v>151</v>
      </c>
      <c r="CS645" t="s">
        <v>3150</v>
      </c>
      <c r="CZ645" t="s">
        <v>3151</v>
      </c>
      <c r="DA645" t="s">
        <v>154</v>
      </c>
      <c r="DB645" t="s">
        <v>242</v>
      </c>
      <c r="DE645">
        <v>1</v>
      </c>
      <c r="DF645">
        <v>1979</v>
      </c>
      <c r="DG645" t="s">
        <v>3152</v>
      </c>
      <c r="DH645">
        <v>2</v>
      </c>
      <c r="DI645" s="128" t="s">
        <v>696</v>
      </c>
      <c r="DJ6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45" s="130">
        <f>Table13[[#This Row],[JUST]]*Table13[[#This Row],[Storm Millage]]/1000</f>
        <v>4494.4867774735922</v>
      </c>
      <c r="DL6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45" s="136">
        <f>Table13[[#This Row],[JUST]]*Table13[[#This Row],[Recreational Millage]]/1000</f>
        <v>4821.7090590894295</v>
      </c>
      <c r="DN645" s="137">
        <f>Table13[[#This Row],[Recreational Assessment]]+Table13[[#This Row],[Storm Assessment]]</f>
        <v>9316.1958365630217</v>
      </c>
      <c r="DO645" s="145" t="e">
        <f>Methodology!#REF!</f>
        <v>#REF!</v>
      </c>
      <c r="DP645" s="146" t="e">
        <f>(Table13[[#This Row],[JUST]]*Table13[[#This Row],[Ad Valorem Recreational Millage]])/1000</f>
        <v>#REF!</v>
      </c>
    </row>
    <row r="646" spans="1:120" x14ac:dyDescent="0.3">
      <c r="A646">
        <v>45</v>
      </c>
      <c r="B646">
        <v>1</v>
      </c>
      <c r="C646" s="165" t="s">
        <v>3153</v>
      </c>
      <c r="D646" t="s">
        <v>1003</v>
      </c>
      <c r="E646" t="s">
        <v>1993</v>
      </c>
      <c r="F646">
        <v>10004516</v>
      </c>
      <c r="G646" s="32" t="s">
        <v>196</v>
      </c>
      <c r="H646" t="s">
        <v>299</v>
      </c>
      <c r="I646" t="s">
        <v>226</v>
      </c>
      <c r="J646">
        <v>1</v>
      </c>
      <c r="K646">
        <v>0</v>
      </c>
      <c r="L646">
        <v>0</v>
      </c>
      <c r="M646">
        <v>0.17787</v>
      </c>
      <c r="N646" t="s">
        <v>135</v>
      </c>
      <c r="O646" t="s">
        <v>136</v>
      </c>
      <c r="S646" t="s">
        <v>140</v>
      </c>
      <c r="V646" t="s">
        <v>229</v>
      </c>
      <c r="W646" t="s">
        <v>3154</v>
      </c>
      <c r="X646" t="s">
        <v>3155</v>
      </c>
      <c r="Y646" t="s">
        <v>1743</v>
      </c>
      <c r="AA646" t="s">
        <v>145</v>
      </c>
      <c r="AB646" t="s">
        <v>146</v>
      </c>
      <c r="AC646" s="119">
        <v>587860</v>
      </c>
      <c r="AD646">
        <v>587860</v>
      </c>
      <c r="AE646">
        <v>587860</v>
      </c>
      <c r="AF646">
        <v>0</v>
      </c>
      <c r="AG646">
        <v>587860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 s="32">
        <v>0</v>
      </c>
      <c r="AO646">
        <v>0</v>
      </c>
      <c r="AP646">
        <v>0</v>
      </c>
      <c r="AQ646">
        <v>0</v>
      </c>
      <c r="AR646">
        <v>0</v>
      </c>
      <c r="AS646">
        <v>1</v>
      </c>
      <c r="AT646">
        <v>1978</v>
      </c>
      <c r="AV646">
        <v>1132</v>
      </c>
      <c r="AW646">
        <v>1132</v>
      </c>
      <c r="AX646">
        <v>3</v>
      </c>
      <c r="AY646">
        <v>2</v>
      </c>
      <c r="AZ646">
        <v>2</v>
      </c>
      <c r="BC646" t="s">
        <v>233</v>
      </c>
      <c r="BS646" t="s">
        <v>3156</v>
      </c>
      <c r="BV646" t="s">
        <v>3157</v>
      </c>
      <c r="BX646" t="s">
        <v>3158</v>
      </c>
      <c r="BY646" t="s">
        <v>264</v>
      </c>
      <c r="BZ646" t="s">
        <v>1010</v>
      </c>
      <c r="CB646" s="27">
        <v>34639</v>
      </c>
      <c r="CC646">
        <v>435000</v>
      </c>
      <c r="CD646" t="s">
        <v>210</v>
      </c>
      <c r="CE646" t="s">
        <v>151</v>
      </c>
      <c r="CF646" t="s">
        <v>151</v>
      </c>
      <c r="CG646" t="s">
        <v>3159</v>
      </c>
      <c r="CH646" s="27">
        <v>30437</v>
      </c>
      <c r="CI646">
        <v>236000</v>
      </c>
      <c r="CJ646" t="s">
        <v>210</v>
      </c>
      <c r="CK646" t="s">
        <v>151</v>
      </c>
      <c r="CL646" t="s">
        <v>151</v>
      </c>
      <c r="CM646" t="s">
        <v>3160</v>
      </c>
      <c r="CZ646" t="s">
        <v>3161</v>
      </c>
      <c r="DA646" t="s">
        <v>154</v>
      </c>
      <c r="DB646" t="s">
        <v>242</v>
      </c>
      <c r="DE646">
        <v>1</v>
      </c>
      <c r="DF646">
        <v>1979</v>
      </c>
      <c r="DG646" t="s">
        <v>3162</v>
      </c>
      <c r="DH646">
        <v>2</v>
      </c>
      <c r="DI646" s="128" t="s">
        <v>696</v>
      </c>
      <c r="DJ6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46" s="130">
        <f>Table13[[#This Row],[JUST]]*Table13[[#This Row],[Storm Millage]]/1000</f>
        <v>4494.4867774735922</v>
      </c>
      <c r="DL6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46" s="136">
        <f>Table13[[#This Row],[JUST]]*Table13[[#This Row],[Recreational Millage]]/1000</f>
        <v>4821.7090590894295</v>
      </c>
      <c r="DN646" s="137">
        <f>Table13[[#This Row],[Recreational Assessment]]+Table13[[#This Row],[Storm Assessment]]</f>
        <v>9316.1958365630217</v>
      </c>
      <c r="DO646" s="145" t="e">
        <f>Methodology!#REF!</f>
        <v>#REF!</v>
      </c>
      <c r="DP646" s="146" t="e">
        <f>(Table13[[#This Row],[JUST]]*Table13[[#This Row],[Ad Valorem Recreational Millage]])/1000</f>
        <v>#REF!</v>
      </c>
    </row>
    <row r="647" spans="1:120" x14ac:dyDescent="0.3">
      <c r="A647">
        <v>754</v>
      </c>
      <c r="B647">
        <v>1</v>
      </c>
      <c r="C647" s="165" t="s">
        <v>6620</v>
      </c>
      <c r="D647" t="s">
        <v>3890</v>
      </c>
      <c r="E647" t="s">
        <v>390</v>
      </c>
      <c r="F647">
        <v>10004137</v>
      </c>
      <c r="G647" s="32" t="s">
        <v>181</v>
      </c>
      <c r="I647" t="s">
        <v>226</v>
      </c>
      <c r="J647">
        <v>1</v>
      </c>
      <c r="K647">
        <v>0</v>
      </c>
      <c r="L647">
        <v>0</v>
      </c>
      <c r="M647">
        <v>0.23200000000000001</v>
      </c>
      <c r="N647" t="s">
        <v>135</v>
      </c>
      <c r="O647" t="s">
        <v>136</v>
      </c>
      <c r="R647" t="s">
        <v>227</v>
      </c>
      <c r="S647" t="s">
        <v>140</v>
      </c>
      <c r="T647">
        <v>100</v>
      </c>
      <c r="U647" t="s">
        <v>511</v>
      </c>
      <c r="W647" t="s">
        <v>6621</v>
      </c>
      <c r="X647" t="s">
        <v>5244</v>
      </c>
      <c r="Y647" t="s">
        <v>3475</v>
      </c>
      <c r="AA647" t="s">
        <v>145</v>
      </c>
      <c r="AB647" t="s">
        <v>146</v>
      </c>
      <c r="AC647" s="119">
        <v>1143054</v>
      </c>
      <c r="AD647">
        <v>1143054</v>
      </c>
      <c r="AE647">
        <v>1143054</v>
      </c>
      <c r="AF647">
        <v>1090200</v>
      </c>
      <c r="AG647">
        <v>52854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 s="32">
        <v>0</v>
      </c>
      <c r="AO647">
        <v>0</v>
      </c>
      <c r="AP647">
        <v>0</v>
      </c>
      <c r="AQ647">
        <v>0</v>
      </c>
      <c r="AR647">
        <v>0</v>
      </c>
      <c r="AS647">
        <v>1</v>
      </c>
      <c r="AT647">
        <v>1963</v>
      </c>
      <c r="AV647">
        <v>1789</v>
      </c>
      <c r="AW647">
        <v>1082</v>
      </c>
      <c r="AX647">
        <v>1</v>
      </c>
      <c r="AY647">
        <v>2</v>
      </c>
      <c r="AZ647">
        <v>2</v>
      </c>
      <c r="BS647" t="s">
        <v>6622</v>
      </c>
      <c r="BT647" t="s">
        <v>6623</v>
      </c>
      <c r="BV647" t="s">
        <v>6624</v>
      </c>
      <c r="BX647" t="s">
        <v>6625</v>
      </c>
      <c r="BY647" t="s">
        <v>5291</v>
      </c>
      <c r="BZ647" t="s">
        <v>6626</v>
      </c>
      <c r="CB647" s="27">
        <v>39647</v>
      </c>
      <c r="CC647">
        <v>1075000</v>
      </c>
      <c r="CD647" t="s">
        <v>210</v>
      </c>
      <c r="CE647" t="s">
        <v>383</v>
      </c>
      <c r="CF647" t="s">
        <v>151</v>
      </c>
      <c r="CG647" t="s">
        <v>6627</v>
      </c>
      <c r="CH647" s="27">
        <v>33543</v>
      </c>
      <c r="CI647">
        <v>280000</v>
      </c>
      <c r="CJ647" t="s">
        <v>210</v>
      </c>
      <c r="CK647" t="s">
        <v>151</v>
      </c>
      <c r="CL647" t="s">
        <v>151</v>
      </c>
      <c r="CM647" t="s">
        <v>6628</v>
      </c>
      <c r="CN647" s="27">
        <v>33270</v>
      </c>
      <c r="CO647">
        <v>280000</v>
      </c>
      <c r="CP647" t="s">
        <v>210</v>
      </c>
      <c r="CQ647" t="s">
        <v>151</v>
      </c>
      <c r="CR647" t="s">
        <v>151</v>
      </c>
      <c r="CS647" t="s">
        <v>6629</v>
      </c>
      <c r="CZ647" t="s">
        <v>6630</v>
      </c>
      <c r="DA647" t="s">
        <v>154</v>
      </c>
      <c r="DB647" t="s">
        <v>299</v>
      </c>
      <c r="DE647">
        <v>1</v>
      </c>
      <c r="DF647">
        <v>1900</v>
      </c>
      <c r="DG647" t="s">
        <v>6631</v>
      </c>
      <c r="DH647">
        <v>7</v>
      </c>
      <c r="DI647" s="128" t="s">
        <v>156</v>
      </c>
      <c r="DJ64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47" s="130">
        <f>Table13[[#This Row],[JUST]]*Table13[[#This Row],[Storm Millage]]/1000</f>
        <v>0</v>
      </c>
      <c r="DL64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47" s="136">
        <f>Table13[[#This Row],[JUST]]*Table13[[#This Row],[Recreational Millage]]/1000</f>
        <v>9375.4870663566307</v>
      </c>
      <c r="DN647" s="137">
        <f>Table13[[#This Row],[Recreational Assessment]]+Table13[[#This Row],[Storm Assessment]]</f>
        <v>9375.4870663566307</v>
      </c>
      <c r="DO647" s="145" t="e">
        <f>Methodology!#REF!</f>
        <v>#REF!</v>
      </c>
      <c r="DP647" s="146" t="e">
        <f>(Table13[[#This Row],[JUST]]*Table13[[#This Row],[Ad Valorem Recreational Millage]])/1000</f>
        <v>#REF!</v>
      </c>
    </row>
    <row r="648" spans="1:120" x14ac:dyDescent="0.3">
      <c r="A648">
        <v>962</v>
      </c>
      <c r="B648">
        <v>1</v>
      </c>
      <c r="C648" s="165" t="s">
        <v>9065</v>
      </c>
      <c r="D648" t="s">
        <v>6477</v>
      </c>
      <c r="E648" t="s">
        <v>170</v>
      </c>
      <c r="F648">
        <v>10004936</v>
      </c>
      <c r="G648" s="32" t="s">
        <v>383</v>
      </c>
      <c r="I648" t="s">
        <v>226</v>
      </c>
      <c r="J648">
        <v>1</v>
      </c>
      <c r="K648">
        <v>0</v>
      </c>
      <c r="L648">
        <v>0</v>
      </c>
      <c r="M648">
        <v>1.3</v>
      </c>
      <c r="N648" t="s">
        <v>135</v>
      </c>
      <c r="O648" t="s">
        <v>136</v>
      </c>
      <c r="R648" t="s">
        <v>3669</v>
      </c>
      <c r="S648" t="s">
        <v>140</v>
      </c>
      <c r="T648">
        <v>821</v>
      </c>
      <c r="U648" t="s">
        <v>4182</v>
      </c>
      <c r="V648" t="s">
        <v>205</v>
      </c>
      <c r="W648" t="s">
        <v>9066</v>
      </c>
      <c r="X648" t="s">
        <v>9067</v>
      </c>
      <c r="Y648" t="s">
        <v>189</v>
      </c>
      <c r="AA648" t="s">
        <v>145</v>
      </c>
      <c r="AB648" t="s">
        <v>146</v>
      </c>
      <c r="AC648" s="30">
        <v>2206069</v>
      </c>
      <c r="AD648">
        <v>2206069</v>
      </c>
      <c r="AE648">
        <v>2156069</v>
      </c>
      <c r="AF648">
        <v>1080000</v>
      </c>
      <c r="AG648">
        <v>1050647</v>
      </c>
      <c r="AH648">
        <v>29720</v>
      </c>
      <c r="AI648">
        <v>45702</v>
      </c>
      <c r="AJ648">
        <v>0</v>
      </c>
      <c r="AK648">
        <v>0</v>
      </c>
      <c r="AL648">
        <v>0</v>
      </c>
      <c r="AM648">
        <v>0</v>
      </c>
      <c r="AN648">
        <v>50000</v>
      </c>
      <c r="AO648">
        <v>0</v>
      </c>
      <c r="AP648">
        <v>0</v>
      </c>
      <c r="AQ648">
        <v>0</v>
      </c>
      <c r="AR648">
        <v>0</v>
      </c>
      <c r="AS648">
        <v>2</v>
      </c>
      <c r="AT648">
        <v>1958</v>
      </c>
      <c r="AV648">
        <v>8742</v>
      </c>
      <c r="AW648">
        <v>5346</v>
      </c>
      <c r="AX648">
        <v>1</v>
      </c>
      <c r="AY648">
        <v>5</v>
      </c>
      <c r="AZ648">
        <v>5.5</v>
      </c>
      <c r="BA648" t="s">
        <v>233</v>
      </c>
      <c r="BB648" t="s">
        <v>233</v>
      </c>
      <c r="BC648" t="s">
        <v>233</v>
      </c>
      <c r="BD648" t="s">
        <v>233</v>
      </c>
      <c r="BE648" t="s">
        <v>233</v>
      </c>
      <c r="BS648" t="s">
        <v>9068</v>
      </c>
      <c r="BT648" t="s">
        <v>9069</v>
      </c>
      <c r="BV648" t="s">
        <v>9070</v>
      </c>
      <c r="BX648" t="s">
        <v>145</v>
      </c>
      <c r="BY648" t="s">
        <v>149</v>
      </c>
      <c r="BZ648" t="s">
        <v>146</v>
      </c>
      <c r="CB648" s="27">
        <v>35626</v>
      </c>
      <c r="CC648">
        <v>1475000</v>
      </c>
      <c r="CD648" t="s">
        <v>210</v>
      </c>
      <c r="CE648" t="s">
        <v>151</v>
      </c>
      <c r="CF648" t="s">
        <v>151</v>
      </c>
      <c r="CG648" t="s">
        <v>9071</v>
      </c>
      <c r="CH648" s="27">
        <v>33329</v>
      </c>
      <c r="CI648">
        <v>1680000</v>
      </c>
      <c r="CJ648" t="s">
        <v>210</v>
      </c>
      <c r="CK648" t="s">
        <v>151</v>
      </c>
      <c r="CL648" t="s">
        <v>151</v>
      </c>
      <c r="CM648" t="s">
        <v>9072</v>
      </c>
      <c r="CN648" s="27">
        <v>32721</v>
      </c>
      <c r="CO648">
        <v>1250000</v>
      </c>
      <c r="CP648" t="s">
        <v>210</v>
      </c>
      <c r="CQ648" t="s">
        <v>151</v>
      </c>
      <c r="CR648" t="s">
        <v>151</v>
      </c>
      <c r="CS648" t="s">
        <v>9073</v>
      </c>
      <c r="CZ648" t="s">
        <v>9074</v>
      </c>
      <c r="DA648" t="s">
        <v>154</v>
      </c>
      <c r="DB648" t="s">
        <v>299</v>
      </c>
      <c r="DE648">
        <v>2</v>
      </c>
      <c r="DF648">
        <v>1900</v>
      </c>
      <c r="DG648" t="s">
        <v>9075</v>
      </c>
      <c r="DH648">
        <v>7</v>
      </c>
      <c r="DI648" s="128" t="s">
        <v>156</v>
      </c>
      <c r="DJ6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48" s="130">
        <f>Table13[[#This Row],[JUST]]*Table13[[#This Row],[Storm Millage]]/1000</f>
        <v>0</v>
      </c>
      <c r="DL6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648" s="136">
        <f>Table13[[#This Row],[JUST]]*Table13[[#This Row],[Recreational Millage]]/1000</f>
        <v>9376.8027210098262</v>
      </c>
      <c r="DN648" s="137">
        <f>Table13[[#This Row],[Recreational Assessment]]+Table13[[#This Row],[Storm Assessment]]</f>
        <v>9376.8027210098262</v>
      </c>
      <c r="DO648" s="145" t="e">
        <f>Methodology!#REF!</f>
        <v>#REF!</v>
      </c>
      <c r="DP648" s="146" t="e">
        <f>(Table13[[#This Row],[JUST]]*Table13[[#This Row],[Ad Valorem Recreational Millage]])/1000</f>
        <v>#REF!</v>
      </c>
    </row>
    <row r="649" spans="1:120" x14ac:dyDescent="0.3">
      <c r="A649">
        <v>985</v>
      </c>
      <c r="B649">
        <v>1</v>
      </c>
      <c r="C649" s="165" t="s">
        <v>8006</v>
      </c>
      <c r="D649" t="s">
        <v>777</v>
      </c>
      <c r="E649" t="s">
        <v>8007</v>
      </c>
      <c r="F649">
        <v>10565004</v>
      </c>
      <c r="G649" s="32" t="s">
        <v>553</v>
      </c>
      <c r="I649" t="s">
        <v>226</v>
      </c>
      <c r="J649">
        <v>1</v>
      </c>
      <c r="K649">
        <v>0</v>
      </c>
      <c r="L649">
        <v>0</v>
      </c>
      <c r="M649">
        <v>0.97199999999999998</v>
      </c>
      <c r="N649" t="s">
        <v>135</v>
      </c>
      <c r="O649" t="s">
        <v>136</v>
      </c>
      <c r="R649" t="s">
        <v>3669</v>
      </c>
      <c r="S649" t="s">
        <v>140</v>
      </c>
      <c r="T649">
        <v>0</v>
      </c>
      <c r="U649" t="s">
        <v>554</v>
      </c>
      <c r="V649" t="s">
        <v>205</v>
      </c>
      <c r="W649" t="s">
        <v>8008</v>
      </c>
      <c r="X649" t="s">
        <v>8009</v>
      </c>
      <c r="Y649" t="s">
        <v>189</v>
      </c>
      <c r="AA649" t="s">
        <v>145</v>
      </c>
      <c r="AB649" t="s">
        <v>146</v>
      </c>
      <c r="AC649" s="119">
        <v>1148585</v>
      </c>
      <c r="AD649">
        <v>1148585</v>
      </c>
      <c r="AE649">
        <v>1148585</v>
      </c>
      <c r="AF649">
        <v>1100000</v>
      </c>
      <c r="AG649">
        <v>0</v>
      </c>
      <c r="AH649">
        <v>38934</v>
      </c>
      <c r="AI649">
        <v>9651</v>
      </c>
      <c r="AJ649">
        <v>0</v>
      </c>
      <c r="AK649">
        <v>0</v>
      </c>
      <c r="AL649">
        <v>0</v>
      </c>
      <c r="AM649">
        <v>0</v>
      </c>
      <c r="AN649" s="32">
        <v>0</v>
      </c>
      <c r="AO649">
        <v>0</v>
      </c>
      <c r="AP649">
        <v>0</v>
      </c>
      <c r="AQ649">
        <v>0</v>
      </c>
      <c r="AR649">
        <v>0</v>
      </c>
      <c r="BE649" t="s">
        <v>233</v>
      </c>
      <c r="BS649" t="s">
        <v>8010</v>
      </c>
      <c r="BV649" t="s">
        <v>8011</v>
      </c>
      <c r="BX649" t="s">
        <v>737</v>
      </c>
      <c r="BY649" t="s">
        <v>4217</v>
      </c>
      <c r="BZ649" t="s">
        <v>8012</v>
      </c>
      <c r="CB649" s="27">
        <v>43920</v>
      </c>
      <c r="CC649">
        <v>1200000</v>
      </c>
      <c r="CD649" t="s">
        <v>150</v>
      </c>
      <c r="CE649" t="s">
        <v>181</v>
      </c>
      <c r="CF649" t="s">
        <v>181</v>
      </c>
      <c r="CG649" t="s">
        <v>8013</v>
      </c>
      <c r="CH649" s="27">
        <v>36469</v>
      </c>
      <c r="CI649">
        <v>2900000</v>
      </c>
      <c r="CJ649" t="s">
        <v>210</v>
      </c>
      <c r="CK649" t="s">
        <v>196</v>
      </c>
      <c r="CL649" t="s">
        <v>196</v>
      </c>
      <c r="CM649" t="s">
        <v>4220</v>
      </c>
      <c r="CN649" s="27">
        <v>36328</v>
      </c>
      <c r="CO649">
        <v>1700000</v>
      </c>
      <c r="CP649" t="s">
        <v>210</v>
      </c>
      <c r="CQ649" t="s">
        <v>208</v>
      </c>
      <c r="CR649" t="s">
        <v>208</v>
      </c>
      <c r="CS649" t="s">
        <v>4221</v>
      </c>
      <c r="CZ649" t="s">
        <v>8014</v>
      </c>
      <c r="DA649" t="s">
        <v>154</v>
      </c>
      <c r="DB649" t="s">
        <v>299</v>
      </c>
      <c r="DF649">
        <v>2014</v>
      </c>
      <c r="DG649" t="s">
        <v>8015</v>
      </c>
      <c r="DH649">
        <v>7</v>
      </c>
      <c r="DI649" s="128" t="s">
        <v>156</v>
      </c>
      <c r="DJ6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49" s="130">
        <f>Table13[[#This Row],[JUST]]*Table13[[#This Row],[Storm Millage]]/1000</f>
        <v>0</v>
      </c>
      <c r="DL6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49" s="136">
        <f>Table13[[#This Row],[JUST]]*Table13[[#This Row],[Recreational Millage]]/1000</f>
        <v>9420.8530936519455</v>
      </c>
      <c r="DN649" s="137">
        <f>Table13[[#This Row],[Recreational Assessment]]+Table13[[#This Row],[Storm Assessment]]</f>
        <v>9420.8530936519455</v>
      </c>
      <c r="DO649" s="145" t="e">
        <f>Methodology!#REF!</f>
        <v>#REF!</v>
      </c>
      <c r="DP649" s="146" t="e">
        <f>(Table13[[#This Row],[JUST]]*Table13[[#This Row],[Ad Valorem Recreational Millage]])/1000</f>
        <v>#REF!</v>
      </c>
    </row>
    <row r="650" spans="1:120" x14ac:dyDescent="0.3">
      <c r="A650">
        <v>380</v>
      </c>
      <c r="B650">
        <v>1</v>
      </c>
      <c r="C650" s="165" t="s">
        <v>7749</v>
      </c>
      <c r="D650" t="s">
        <v>131</v>
      </c>
      <c r="E650" t="s">
        <v>7750</v>
      </c>
      <c r="F650">
        <v>10547984</v>
      </c>
      <c r="G650" s="32" t="s">
        <v>196</v>
      </c>
      <c r="H650" t="s">
        <v>299</v>
      </c>
      <c r="I650" t="s">
        <v>226</v>
      </c>
      <c r="J650">
        <v>1</v>
      </c>
      <c r="K650">
        <v>0</v>
      </c>
      <c r="L650">
        <v>0</v>
      </c>
      <c r="M650">
        <v>5.6750000000000002E-2</v>
      </c>
      <c r="N650" t="s">
        <v>135</v>
      </c>
      <c r="O650" t="s">
        <v>136</v>
      </c>
      <c r="S650" t="s">
        <v>140</v>
      </c>
      <c r="T650">
        <v>421</v>
      </c>
      <c r="U650" t="s">
        <v>3911</v>
      </c>
      <c r="V650" t="s">
        <v>205</v>
      </c>
      <c r="W650" t="s">
        <v>7751</v>
      </c>
      <c r="X650" t="s">
        <v>7752</v>
      </c>
      <c r="Y650" t="s">
        <v>189</v>
      </c>
      <c r="AA650" t="s">
        <v>145</v>
      </c>
      <c r="AB650" t="s">
        <v>146</v>
      </c>
      <c r="AC650" s="30">
        <v>2227893</v>
      </c>
      <c r="AD650">
        <v>2024101</v>
      </c>
      <c r="AE650">
        <v>1974101</v>
      </c>
      <c r="AF650">
        <v>0</v>
      </c>
      <c r="AG650">
        <v>2214327</v>
      </c>
      <c r="AH650">
        <v>0</v>
      </c>
      <c r="AI650">
        <v>13566</v>
      </c>
      <c r="AJ650">
        <v>0</v>
      </c>
      <c r="AK650">
        <v>0</v>
      </c>
      <c r="AL650">
        <v>0</v>
      </c>
      <c r="AM650">
        <v>0</v>
      </c>
      <c r="AN650">
        <v>50000</v>
      </c>
      <c r="AO650">
        <v>0</v>
      </c>
      <c r="AP650">
        <v>0</v>
      </c>
      <c r="AQ650">
        <v>0</v>
      </c>
      <c r="AR650">
        <v>0</v>
      </c>
      <c r="AS650">
        <v>1</v>
      </c>
      <c r="AT650">
        <v>2007</v>
      </c>
      <c r="AV650">
        <v>3420</v>
      </c>
      <c r="AW650">
        <v>3420</v>
      </c>
      <c r="AX650">
        <v>2</v>
      </c>
      <c r="AY650">
        <v>5</v>
      </c>
      <c r="AZ650">
        <v>3</v>
      </c>
      <c r="BC650" t="s">
        <v>233</v>
      </c>
      <c r="BD650" t="s">
        <v>233</v>
      </c>
      <c r="BS650" t="s">
        <v>7753</v>
      </c>
      <c r="BT650" t="s">
        <v>7754</v>
      </c>
      <c r="BV650" t="s">
        <v>7755</v>
      </c>
      <c r="BX650" t="s">
        <v>145</v>
      </c>
      <c r="BY650" t="s">
        <v>149</v>
      </c>
      <c r="BZ650" t="s">
        <v>146</v>
      </c>
      <c r="CB650" s="27">
        <v>40771</v>
      </c>
      <c r="CC650">
        <v>2100000</v>
      </c>
      <c r="CD650" t="s">
        <v>210</v>
      </c>
      <c r="CE650" t="s">
        <v>181</v>
      </c>
      <c r="CF650" t="s">
        <v>181</v>
      </c>
      <c r="CG650" t="s">
        <v>7756</v>
      </c>
      <c r="CH650" s="27">
        <v>39329</v>
      </c>
      <c r="CI650">
        <v>550000</v>
      </c>
      <c r="CJ650" t="s">
        <v>210</v>
      </c>
      <c r="CK650" t="s">
        <v>383</v>
      </c>
      <c r="CL650" t="s">
        <v>383</v>
      </c>
      <c r="CM650" t="s">
        <v>7757</v>
      </c>
      <c r="CN650" s="27">
        <v>39245</v>
      </c>
      <c r="CO650">
        <v>550000</v>
      </c>
      <c r="CP650" t="s">
        <v>210</v>
      </c>
      <c r="CQ650" t="s">
        <v>383</v>
      </c>
      <c r="CR650" t="s">
        <v>383</v>
      </c>
      <c r="CS650" t="s">
        <v>7758</v>
      </c>
      <c r="CT650" s="27">
        <v>38006</v>
      </c>
      <c r="CU650">
        <v>1500000</v>
      </c>
      <c r="CV650" t="s">
        <v>210</v>
      </c>
      <c r="CW650" t="s">
        <v>151</v>
      </c>
      <c r="CX650" t="s">
        <v>151</v>
      </c>
      <c r="CY650" t="s">
        <v>3906</v>
      </c>
      <c r="CZ650" t="s">
        <v>7759</v>
      </c>
      <c r="DA650" t="s">
        <v>154</v>
      </c>
      <c r="DB650" t="s">
        <v>299</v>
      </c>
      <c r="DE650">
        <v>1</v>
      </c>
      <c r="DF650">
        <v>2007</v>
      </c>
      <c r="DG650" t="s">
        <v>7760</v>
      </c>
      <c r="DH650">
        <v>7</v>
      </c>
      <c r="DI650" s="128" t="s">
        <v>156</v>
      </c>
      <c r="DJ6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50" s="130">
        <f>Table13[[#This Row],[JUST]]*Table13[[#This Row],[Storm Millage]]/1000</f>
        <v>0</v>
      </c>
      <c r="DL6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650" s="136">
        <f>Table13[[#This Row],[JUST]]*Table13[[#This Row],[Recreational Millage]]/1000</f>
        <v>9469.5647074133867</v>
      </c>
      <c r="DN650" s="137">
        <f>Table13[[#This Row],[Recreational Assessment]]+Table13[[#This Row],[Storm Assessment]]</f>
        <v>9469.5647074133867</v>
      </c>
      <c r="DO650" s="145" t="e">
        <f>Methodology!#REF!</f>
        <v>#REF!</v>
      </c>
      <c r="DP650" s="146" t="e">
        <f>(Table13[[#This Row],[JUST]]*Table13[[#This Row],[Ad Valorem Recreational Millage]])/1000</f>
        <v>#REF!</v>
      </c>
    </row>
    <row r="651" spans="1:120" x14ac:dyDescent="0.3">
      <c r="A651">
        <v>474</v>
      </c>
      <c r="B651">
        <v>1</v>
      </c>
      <c r="C651" s="165" t="s">
        <v>7838</v>
      </c>
      <c r="D651" t="s">
        <v>216</v>
      </c>
      <c r="E651" t="s">
        <v>7839</v>
      </c>
      <c r="F651">
        <v>10004029</v>
      </c>
      <c r="G651" s="32" t="s">
        <v>196</v>
      </c>
      <c r="H651" t="s">
        <v>299</v>
      </c>
      <c r="I651" t="s">
        <v>226</v>
      </c>
      <c r="J651">
        <v>1</v>
      </c>
      <c r="K651">
        <v>0</v>
      </c>
      <c r="L651">
        <v>0</v>
      </c>
      <c r="M651">
        <v>8.7300000000000003E-2</v>
      </c>
      <c r="N651" t="s">
        <v>135</v>
      </c>
      <c r="O651" t="s">
        <v>136</v>
      </c>
      <c r="S651" t="s">
        <v>140</v>
      </c>
      <c r="V651" t="s">
        <v>229</v>
      </c>
      <c r="W651" t="s">
        <v>7840</v>
      </c>
      <c r="X651" t="s">
        <v>7839</v>
      </c>
      <c r="Y651" t="s">
        <v>7841</v>
      </c>
      <c r="AA651" t="s">
        <v>145</v>
      </c>
      <c r="AB651" t="s">
        <v>146</v>
      </c>
      <c r="AC651" s="119">
        <v>1154725</v>
      </c>
      <c r="AD651">
        <v>1154725</v>
      </c>
      <c r="AE651">
        <v>1154725</v>
      </c>
      <c r="AF651">
        <v>0</v>
      </c>
      <c r="AG651">
        <v>1154725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 s="32">
        <v>0</v>
      </c>
      <c r="AO651">
        <v>0</v>
      </c>
      <c r="AP651">
        <v>0</v>
      </c>
      <c r="AQ651">
        <v>0</v>
      </c>
      <c r="AR651">
        <v>0</v>
      </c>
      <c r="AS651">
        <v>1</v>
      </c>
      <c r="AT651">
        <v>1985</v>
      </c>
      <c r="AV651">
        <v>1397</v>
      </c>
      <c r="AW651">
        <v>1397</v>
      </c>
      <c r="AX651">
        <v>1</v>
      </c>
      <c r="AY651">
        <v>2</v>
      </c>
      <c r="AZ651">
        <v>2</v>
      </c>
      <c r="BC651" t="s">
        <v>233</v>
      </c>
      <c r="BS651" t="s">
        <v>7842</v>
      </c>
      <c r="BV651" t="s">
        <v>7843</v>
      </c>
      <c r="BX651" t="s">
        <v>5461</v>
      </c>
      <c r="BY651" t="s">
        <v>430</v>
      </c>
      <c r="BZ651" t="s">
        <v>5462</v>
      </c>
      <c r="CB651" s="27">
        <v>42124</v>
      </c>
      <c r="CC651">
        <v>1225000</v>
      </c>
      <c r="CD651" t="s">
        <v>210</v>
      </c>
      <c r="CE651" t="s">
        <v>181</v>
      </c>
      <c r="CF651" t="s">
        <v>181</v>
      </c>
      <c r="CG651" t="s">
        <v>7844</v>
      </c>
      <c r="CH651" s="27">
        <v>37636</v>
      </c>
      <c r="CI651">
        <v>1255000</v>
      </c>
      <c r="CJ651" t="s">
        <v>210</v>
      </c>
      <c r="CK651" t="s">
        <v>151</v>
      </c>
      <c r="CL651" t="s">
        <v>151</v>
      </c>
      <c r="CM651" t="s">
        <v>7845</v>
      </c>
      <c r="CN651" s="27">
        <v>31382</v>
      </c>
      <c r="CO651">
        <v>389000</v>
      </c>
      <c r="CP651" t="s">
        <v>210</v>
      </c>
      <c r="CQ651" t="s">
        <v>151</v>
      </c>
      <c r="CR651" t="s">
        <v>151</v>
      </c>
      <c r="CS651" t="s">
        <v>7846</v>
      </c>
      <c r="CZ651" t="s">
        <v>7847</v>
      </c>
      <c r="DA651" t="s">
        <v>154</v>
      </c>
      <c r="DB651" t="s">
        <v>242</v>
      </c>
      <c r="DE651">
        <v>1</v>
      </c>
      <c r="DF651">
        <v>1986</v>
      </c>
      <c r="DG651" t="s">
        <v>7848</v>
      </c>
      <c r="DH651">
        <v>7</v>
      </c>
      <c r="DI651" s="128" t="s">
        <v>156</v>
      </c>
      <c r="DJ6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51" s="130">
        <f>Table13[[#This Row],[JUST]]*Table13[[#This Row],[Storm Millage]]/1000</f>
        <v>0</v>
      </c>
      <c r="DL6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51" s="136">
        <f>Table13[[#This Row],[JUST]]*Table13[[#This Row],[Recreational Millage]]/1000</f>
        <v>9471.2142232113802</v>
      </c>
      <c r="DN651" s="137">
        <f>Table13[[#This Row],[Recreational Assessment]]+Table13[[#This Row],[Storm Assessment]]</f>
        <v>9471.2142232113802</v>
      </c>
      <c r="DO651" s="145" t="e">
        <f>Methodology!#REF!</f>
        <v>#REF!</v>
      </c>
      <c r="DP651" s="146" t="e">
        <f>(Table13[[#This Row],[JUST]]*Table13[[#This Row],[Ad Valorem Recreational Millage]])/1000</f>
        <v>#REF!</v>
      </c>
    </row>
    <row r="652" spans="1:120" x14ac:dyDescent="0.3">
      <c r="A652">
        <v>564</v>
      </c>
      <c r="B652">
        <v>1</v>
      </c>
      <c r="C652" s="165" t="s">
        <v>7881</v>
      </c>
      <c r="D652" t="s">
        <v>216</v>
      </c>
      <c r="E652" t="s">
        <v>7882</v>
      </c>
      <c r="F652">
        <v>10004033</v>
      </c>
      <c r="G652" s="32" t="s">
        <v>196</v>
      </c>
      <c r="H652" t="s">
        <v>299</v>
      </c>
      <c r="I652" t="s">
        <v>226</v>
      </c>
      <c r="J652">
        <v>1</v>
      </c>
      <c r="K652">
        <v>0</v>
      </c>
      <c r="L652">
        <v>0</v>
      </c>
      <c r="M652">
        <v>8.7300000000000003E-2</v>
      </c>
      <c r="N652" t="s">
        <v>135</v>
      </c>
      <c r="O652" t="s">
        <v>136</v>
      </c>
      <c r="S652" t="s">
        <v>140</v>
      </c>
      <c r="V652" t="s">
        <v>229</v>
      </c>
      <c r="W652" t="s">
        <v>7883</v>
      </c>
      <c r="X652" t="s">
        <v>7882</v>
      </c>
      <c r="Y652" t="s">
        <v>7841</v>
      </c>
      <c r="AA652" t="s">
        <v>145</v>
      </c>
      <c r="AB652" t="s">
        <v>146</v>
      </c>
      <c r="AC652" s="119">
        <v>1154725</v>
      </c>
      <c r="AD652">
        <v>1154725</v>
      </c>
      <c r="AE652">
        <v>1154725</v>
      </c>
      <c r="AF652">
        <v>0</v>
      </c>
      <c r="AG652">
        <v>1154725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 s="32">
        <v>0</v>
      </c>
      <c r="AO652">
        <v>0</v>
      </c>
      <c r="AP652">
        <v>0</v>
      </c>
      <c r="AQ652">
        <v>0</v>
      </c>
      <c r="AR652">
        <v>0</v>
      </c>
      <c r="AS652">
        <v>1</v>
      </c>
      <c r="AT652">
        <v>1986</v>
      </c>
      <c r="AV652">
        <v>1397</v>
      </c>
      <c r="AW652">
        <v>1397</v>
      </c>
      <c r="AX652">
        <v>1</v>
      </c>
      <c r="AY652">
        <v>2</v>
      </c>
      <c r="AZ652">
        <v>2</v>
      </c>
      <c r="BC652" t="s">
        <v>233</v>
      </c>
      <c r="BS652" t="s">
        <v>7884</v>
      </c>
      <c r="BV652" t="s">
        <v>4762</v>
      </c>
      <c r="BX652" t="s">
        <v>2254</v>
      </c>
      <c r="BY652" t="s">
        <v>194</v>
      </c>
      <c r="BZ652" t="s">
        <v>5195</v>
      </c>
      <c r="CB652" s="27">
        <v>40707</v>
      </c>
      <c r="CC652">
        <v>500000</v>
      </c>
      <c r="CD652" t="s">
        <v>210</v>
      </c>
      <c r="CE652" t="s">
        <v>181</v>
      </c>
      <c r="CF652" t="s">
        <v>320</v>
      </c>
      <c r="CG652" t="s">
        <v>7885</v>
      </c>
      <c r="CH652" s="27">
        <v>38386</v>
      </c>
      <c r="CI652">
        <v>500000</v>
      </c>
      <c r="CJ652" t="s">
        <v>210</v>
      </c>
      <c r="CK652" t="s">
        <v>383</v>
      </c>
      <c r="CL652" t="s">
        <v>383</v>
      </c>
      <c r="CM652" t="s">
        <v>7886</v>
      </c>
      <c r="CN652" s="27">
        <v>38385</v>
      </c>
      <c r="CO652">
        <v>950000</v>
      </c>
      <c r="CP652" t="s">
        <v>210</v>
      </c>
      <c r="CQ652" t="s">
        <v>383</v>
      </c>
      <c r="CR652" t="s">
        <v>383</v>
      </c>
      <c r="CS652" t="s">
        <v>7887</v>
      </c>
      <c r="CT652" s="27">
        <v>32994</v>
      </c>
      <c r="CU652">
        <v>442000</v>
      </c>
      <c r="CV652" t="s">
        <v>210</v>
      </c>
      <c r="CW652" t="s">
        <v>151</v>
      </c>
      <c r="CX652" t="s">
        <v>151</v>
      </c>
      <c r="CY652" t="s">
        <v>7888</v>
      </c>
      <c r="CZ652" t="s">
        <v>7889</v>
      </c>
      <c r="DA652" t="s">
        <v>154</v>
      </c>
      <c r="DB652" t="s">
        <v>242</v>
      </c>
      <c r="DE652">
        <v>1</v>
      </c>
      <c r="DF652">
        <v>1986</v>
      </c>
      <c r="DG652" t="s">
        <v>7890</v>
      </c>
      <c r="DH652">
        <v>7</v>
      </c>
      <c r="DI652" s="128" t="s">
        <v>156</v>
      </c>
      <c r="DJ65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52" s="130">
        <f>Table13[[#This Row],[JUST]]*Table13[[#This Row],[Storm Millage]]/1000</f>
        <v>0</v>
      </c>
      <c r="DL65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52" s="136">
        <f>Table13[[#This Row],[JUST]]*Table13[[#This Row],[Recreational Millage]]/1000</f>
        <v>9471.2142232113802</v>
      </c>
      <c r="DN652" s="137">
        <f>Table13[[#This Row],[Recreational Assessment]]+Table13[[#This Row],[Storm Assessment]]</f>
        <v>9471.2142232113802</v>
      </c>
      <c r="DO652" s="145" t="e">
        <f>Methodology!#REF!</f>
        <v>#REF!</v>
      </c>
      <c r="DP652" s="146" t="e">
        <f>(Table13[[#This Row],[JUST]]*Table13[[#This Row],[Ad Valorem Recreational Millage]])/1000</f>
        <v>#REF!</v>
      </c>
    </row>
    <row r="653" spans="1:120" x14ac:dyDescent="0.3">
      <c r="A653">
        <v>565</v>
      </c>
      <c r="B653">
        <v>1</v>
      </c>
      <c r="C653" s="165" t="s">
        <v>7902</v>
      </c>
      <c r="D653" t="s">
        <v>216</v>
      </c>
      <c r="E653" t="s">
        <v>7903</v>
      </c>
      <c r="F653">
        <v>10004035</v>
      </c>
      <c r="G653" s="32" t="s">
        <v>196</v>
      </c>
      <c r="H653" t="s">
        <v>299</v>
      </c>
      <c r="I653" t="s">
        <v>226</v>
      </c>
      <c r="J653">
        <v>1</v>
      </c>
      <c r="K653">
        <v>0</v>
      </c>
      <c r="L653">
        <v>0</v>
      </c>
      <c r="M653">
        <v>8.7300000000000003E-2</v>
      </c>
      <c r="N653" t="s">
        <v>135</v>
      </c>
      <c r="O653" t="s">
        <v>136</v>
      </c>
      <c r="S653" t="s">
        <v>140</v>
      </c>
      <c r="V653" t="s">
        <v>229</v>
      </c>
      <c r="W653" t="s">
        <v>7904</v>
      </c>
      <c r="X653" t="s">
        <v>7903</v>
      </c>
      <c r="Y653" t="s">
        <v>7841</v>
      </c>
      <c r="AA653" t="s">
        <v>145</v>
      </c>
      <c r="AB653" t="s">
        <v>146</v>
      </c>
      <c r="AC653" s="119">
        <v>1154725</v>
      </c>
      <c r="AD653">
        <v>1154725</v>
      </c>
      <c r="AE653">
        <v>1154725</v>
      </c>
      <c r="AF653">
        <v>0</v>
      </c>
      <c r="AG653">
        <v>1154725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 s="32">
        <v>0</v>
      </c>
      <c r="AO653">
        <v>0</v>
      </c>
      <c r="AP653">
        <v>0</v>
      </c>
      <c r="AQ653">
        <v>0</v>
      </c>
      <c r="AR653">
        <v>0</v>
      </c>
      <c r="AS653">
        <v>1</v>
      </c>
      <c r="AT653">
        <v>1986</v>
      </c>
      <c r="AV653">
        <v>1397</v>
      </c>
      <c r="AW653">
        <v>1397</v>
      </c>
      <c r="AX653">
        <v>1</v>
      </c>
      <c r="AY653">
        <v>2</v>
      </c>
      <c r="AZ653">
        <v>2</v>
      </c>
      <c r="BC653" t="s">
        <v>233</v>
      </c>
      <c r="BS653" t="s">
        <v>7905</v>
      </c>
      <c r="BV653" t="s">
        <v>7906</v>
      </c>
      <c r="BX653" t="s">
        <v>145</v>
      </c>
      <c r="BY653" t="s">
        <v>149</v>
      </c>
      <c r="BZ653" t="s">
        <v>146</v>
      </c>
      <c r="CB653" s="27">
        <v>37762</v>
      </c>
      <c r="CC653">
        <v>1300000</v>
      </c>
      <c r="CD653" t="s">
        <v>210</v>
      </c>
      <c r="CE653" t="s">
        <v>151</v>
      </c>
      <c r="CF653" t="s">
        <v>151</v>
      </c>
      <c r="CG653" t="s">
        <v>7907</v>
      </c>
      <c r="CH653" s="27">
        <v>31564</v>
      </c>
      <c r="CI653">
        <v>409000</v>
      </c>
      <c r="CJ653" t="s">
        <v>210</v>
      </c>
      <c r="CK653" t="s">
        <v>616</v>
      </c>
      <c r="CL653" t="s">
        <v>151</v>
      </c>
      <c r="CM653" t="s">
        <v>7908</v>
      </c>
      <c r="CZ653" t="s">
        <v>7909</v>
      </c>
      <c r="DA653" t="s">
        <v>154</v>
      </c>
      <c r="DB653" t="s">
        <v>242</v>
      </c>
      <c r="DE653">
        <v>1</v>
      </c>
      <c r="DF653">
        <v>1986</v>
      </c>
      <c r="DG653" t="s">
        <v>7910</v>
      </c>
      <c r="DH653">
        <v>7</v>
      </c>
      <c r="DI653" s="128" t="s">
        <v>156</v>
      </c>
      <c r="DJ6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53" s="130">
        <f>Table13[[#This Row],[JUST]]*Table13[[#This Row],[Storm Millage]]/1000</f>
        <v>0</v>
      </c>
      <c r="DL6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53" s="136">
        <f>Table13[[#This Row],[JUST]]*Table13[[#This Row],[Recreational Millage]]/1000</f>
        <v>9471.2142232113802</v>
      </c>
      <c r="DN653" s="137">
        <f>Table13[[#This Row],[Recreational Assessment]]+Table13[[#This Row],[Storm Assessment]]</f>
        <v>9471.2142232113802</v>
      </c>
      <c r="DO653" s="145" t="e">
        <f>Methodology!#REF!</f>
        <v>#REF!</v>
      </c>
      <c r="DP653" s="146" t="e">
        <f>(Table13[[#This Row],[JUST]]*Table13[[#This Row],[Ad Valorem Recreational Millage]])/1000</f>
        <v>#REF!</v>
      </c>
    </row>
    <row r="654" spans="1:120" x14ac:dyDescent="0.3">
      <c r="A654">
        <v>398</v>
      </c>
      <c r="B654">
        <v>1</v>
      </c>
      <c r="C654" s="165" t="s">
        <v>7920</v>
      </c>
      <c r="D654" t="s">
        <v>216</v>
      </c>
      <c r="E654" t="s">
        <v>7921</v>
      </c>
      <c r="F654">
        <v>10004037</v>
      </c>
      <c r="G654" s="32" t="s">
        <v>196</v>
      </c>
      <c r="H654" t="s">
        <v>299</v>
      </c>
      <c r="I654" t="s">
        <v>226</v>
      </c>
      <c r="J654">
        <v>1</v>
      </c>
      <c r="K654">
        <v>0</v>
      </c>
      <c r="L654">
        <v>0</v>
      </c>
      <c r="M654">
        <v>8.7300000000000003E-2</v>
      </c>
      <c r="N654" t="s">
        <v>135</v>
      </c>
      <c r="O654" t="s">
        <v>136</v>
      </c>
      <c r="S654" t="s">
        <v>140</v>
      </c>
      <c r="V654" t="s">
        <v>229</v>
      </c>
      <c r="W654" t="s">
        <v>7922</v>
      </c>
      <c r="X654" t="s">
        <v>7921</v>
      </c>
      <c r="Y654" t="s">
        <v>7841</v>
      </c>
      <c r="AA654" t="s">
        <v>145</v>
      </c>
      <c r="AB654" t="s">
        <v>146</v>
      </c>
      <c r="AC654" s="119">
        <v>1154725</v>
      </c>
      <c r="AD654">
        <v>1154725</v>
      </c>
      <c r="AE654">
        <v>1154725</v>
      </c>
      <c r="AF654">
        <v>0</v>
      </c>
      <c r="AG654">
        <v>1154725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 s="32">
        <v>0</v>
      </c>
      <c r="AO654">
        <v>0</v>
      </c>
      <c r="AP654">
        <v>0</v>
      </c>
      <c r="AQ654">
        <v>0</v>
      </c>
      <c r="AR654">
        <v>0</v>
      </c>
      <c r="AS654">
        <v>1</v>
      </c>
      <c r="AT654">
        <v>1986</v>
      </c>
      <c r="AV654">
        <v>1397</v>
      </c>
      <c r="AW654">
        <v>1397</v>
      </c>
      <c r="AX654">
        <v>1</v>
      </c>
      <c r="AY654">
        <v>2</v>
      </c>
      <c r="AZ654">
        <v>2</v>
      </c>
      <c r="BC654" t="s">
        <v>233</v>
      </c>
      <c r="BS654" t="s">
        <v>7923</v>
      </c>
      <c r="BT654" t="s">
        <v>7924</v>
      </c>
      <c r="BV654" t="s">
        <v>7925</v>
      </c>
      <c r="BX654" t="s">
        <v>2216</v>
      </c>
      <c r="BY654" t="s">
        <v>194</v>
      </c>
      <c r="BZ654" t="s">
        <v>2217</v>
      </c>
      <c r="CB654" s="27">
        <v>41334</v>
      </c>
      <c r="CC654">
        <v>1175000</v>
      </c>
      <c r="CD654" t="s">
        <v>210</v>
      </c>
      <c r="CE654" t="s">
        <v>181</v>
      </c>
      <c r="CF654" t="s">
        <v>181</v>
      </c>
      <c r="CG654" t="s">
        <v>7926</v>
      </c>
      <c r="CH654" s="27">
        <v>39511</v>
      </c>
      <c r="CI654">
        <v>1450000</v>
      </c>
      <c r="CJ654" t="s">
        <v>210</v>
      </c>
      <c r="CK654" t="s">
        <v>151</v>
      </c>
      <c r="CL654" t="s">
        <v>151</v>
      </c>
      <c r="CM654" t="s">
        <v>7927</v>
      </c>
      <c r="CN654" s="27">
        <v>38747</v>
      </c>
      <c r="CO654">
        <v>1480000</v>
      </c>
      <c r="CP654" t="s">
        <v>210</v>
      </c>
      <c r="CQ654" t="s">
        <v>151</v>
      </c>
      <c r="CR654" t="s">
        <v>151</v>
      </c>
      <c r="CS654" t="s">
        <v>7928</v>
      </c>
      <c r="CT654" s="27">
        <v>36158</v>
      </c>
      <c r="CU654">
        <v>750000</v>
      </c>
      <c r="CV654" t="s">
        <v>210</v>
      </c>
      <c r="CW654" t="s">
        <v>151</v>
      </c>
      <c r="CX654" t="s">
        <v>151</v>
      </c>
      <c r="CY654" t="s">
        <v>7929</v>
      </c>
      <c r="CZ654" t="s">
        <v>7930</v>
      </c>
      <c r="DA654" t="s">
        <v>154</v>
      </c>
      <c r="DB654" t="s">
        <v>242</v>
      </c>
      <c r="DE654">
        <v>1</v>
      </c>
      <c r="DF654">
        <v>1986</v>
      </c>
      <c r="DG654" t="s">
        <v>7931</v>
      </c>
      <c r="DH654">
        <v>7</v>
      </c>
      <c r="DI654" s="128" t="s">
        <v>156</v>
      </c>
      <c r="DJ6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54" s="130">
        <f>Table13[[#This Row],[JUST]]*Table13[[#This Row],[Storm Millage]]/1000</f>
        <v>0</v>
      </c>
      <c r="DL6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54" s="136">
        <f>Table13[[#This Row],[JUST]]*Table13[[#This Row],[Recreational Millage]]/1000</f>
        <v>9471.2142232113802</v>
      </c>
      <c r="DN654" s="137">
        <f>Table13[[#This Row],[Recreational Assessment]]+Table13[[#This Row],[Storm Assessment]]</f>
        <v>9471.2142232113802</v>
      </c>
      <c r="DO654" s="145" t="e">
        <f>Methodology!#REF!</f>
        <v>#REF!</v>
      </c>
      <c r="DP654" s="146" t="e">
        <f>(Table13[[#This Row],[JUST]]*Table13[[#This Row],[Ad Valorem Recreational Millage]])/1000</f>
        <v>#REF!</v>
      </c>
    </row>
    <row r="655" spans="1:120" x14ac:dyDescent="0.3">
      <c r="A655">
        <v>408</v>
      </c>
      <c r="B655">
        <v>1</v>
      </c>
      <c r="C655" s="165" t="s">
        <v>7946</v>
      </c>
      <c r="D655" t="s">
        <v>216</v>
      </c>
      <c r="E655" t="s">
        <v>7947</v>
      </c>
      <c r="F655">
        <v>10004039</v>
      </c>
      <c r="G655" s="32" t="s">
        <v>196</v>
      </c>
      <c r="H655" t="s">
        <v>299</v>
      </c>
      <c r="I655" t="s">
        <v>226</v>
      </c>
      <c r="J655">
        <v>1</v>
      </c>
      <c r="K655">
        <v>0</v>
      </c>
      <c r="L655">
        <v>0</v>
      </c>
      <c r="M655">
        <v>8.7300000000000003E-2</v>
      </c>
      <c r="N655" t="s">
        <v>135</v>
      </c>
      <c r="O655" t="s">
        <v>136</v>
      </c>
      <c r="S655" t="s">
        <v>140</v>
      </c>
      <c r="V655" t="s">
        <v>229</v>
      </c>
      <c r="W655" t="s">
        <v>7948</v>
      </c>
      <c r="X655" t="s">
        <v>7947</v>
      </c>
      <c r="Y655" t="s">
        <v>7841</v>
      </c>
      <c r="AA655" t="s">
        <v>145</v>
      </c>
      <c r="AB655" t="s">
        <v>146</v>
      </c>
      <c r="AC655" s="119">
        <v>1154725</v>
      </c>
      <c r="AD655">
        <v>1154725</v>
      </c>
      <c r="AE655">
        <v>1154725</v>
      </c>
      <c r="AF655">
        <v>0</v>
      </c>
      <c r="AG655">
        <v>1154725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 s="32">
        <v>0</v>
      </c>
      <c r="AO655">
        <v>0</v>
      </c>
      <c r="AP655">
        <v>0</v>
      </c>
      <c r="AQ655">
        <v>0</v>
      </c>
      <c r="AR655">
        <v>0</v>
      </c>
      <c r="AS655">
        <v>1</v>
      </c>
      <c r="AT655">
        <v>1986</v>
      </c>
      <c r="AV655">
        <v>1397</v>
      </c>
      <c r="AW655">
        <v>1397</v>
      </c>
      <c r="AX655">
        <v>1</v>
      </c>
      <c r="AY655">
        <v>2</v>
      </c>
      <c r="AZ655">
        <v>2</v>
      </c>
      <c r="BC655" t="s">
        <v>233</v>
      </c>
      <c r="BS655" t="s">
        <v>7949</v>
      </c>
      <c r="BT655" t="s">
        <v>7950</v>
      </c>
      <c r="BV655" t="s">
        <v>7951</v>
      </c>
      <c r="BX655" t="s">
        <v>1938</v>
      </c>
      <c r="BY655" t="s">
        <v>194</v>
      </c>
      <c r="BZ655" t="s">
        <v>1939</v>
      </c>
      <c r="CB655" s="27">
        <v>41479</v>
      </c>
      <c r="CC655">
        <v>1062500</v>
      </c>
      <c r="CD655" t="s">
        <v>210</v>
      </c>
      <c r="CE655" t="s">
        <v>181</v>
      </c>
      <c r="CF655" t="s">
        <v>181</v>
      </c>
      <c r="CG655" t="s">
        <v>7952</v>
      </c>
      <c r="CH655" s="27">
        <v>34060</v>
      </c>
      <c r="CI655">
        <v>550000</v>
      </c>
      <c r="CJ655" t="s">
        <v>210</v>
      </c>
      <c r="CK655" t="s">
        <v>151</v>
      </c>
      <c r="CL655" t="s">
        <v>151</v>
      </c>
      <c r="CM655" t="s">
        <v>7953</v>
      </c>
      <c r="CN655" s="27">
        <v>33298</v>
      </c>
      <c r="CO655">
        <v>520000</v>
      </c>
      <c r="CP655" t="s">
        <v>210</v>
      </c>
      <c r="CQ655" t="s">
        <v>151</v>
      </c>
      <c r="CR655" t="s">
        <v>151</v>
      </c>
      <c r="CS655" t="s">
        <v>7954</v>
      </c>
      <c r="CZ655" t="s">
        <v>7955</v>
      </c>
      <c r="DA655" t="s">
        <v>154</v>
      </c>
      <c r="DB655" t="s">
        <v>242</v>
      </c>
      <c r="DE655">
        <v>1</v>
      </c>
      <c r="DF655">
        <v>1986</v>
      </c>
      <c r="DG655" t="s">
        <v>7956</v>
      </c>
      <c r="DH655">
        <v>7</v>
      </c>
      <c r="DI655" s="128" t="s">
        <v>156</v>
      </c>
      <c r="DJ6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55" s="130">
        <f>Table13[[#This Row],[JUST]]*Table13[[#This Row],[Storm Millage]]/1000</f>
        <v>0</v>
      </c>
      <c r="DL6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55" s="136">
        <f>Table13[[#This Row],[JUST]]*Table13[[#This Row],[Recreational Millage]]/1000</f>
        <v>9471.2142232113802</v>
      </c>
      <c r="DN655" s="137">
        <f>Table13[[#This Row],[Recreational Assessment]]+Table13[[#This Row],[Storm Assessment]]</f>
        <v>9471.2142232113802</v>
      </c>
      <c r="DO655" s="145" t="e">
        <f>Methodology!#REF!</f>
        <v>#REF!</v>
      </c>
      <c r="DP655" s="146" t="e">
        <f>(Table13[[#This Row],[JUST]]*Table13[[#This Row],[Ad Valorem Recreational Millage]])/1000</f>
        <v>#REF!</v>
      </c>
    </row>
    <row r="656" spans="1:120" x14ac:dyDescent="0.3">
      <c r="A656">
        <v>389</v>
      </c>
      <c r="B656">
        <v>1</v>
      </c>
      <c r="C656" s="165" t="s">
        <v>7969</v>
      </c>
      <c r="D656" t="s">
        <v>216</v>
      </c>
      <c r="E656" t="s">
        <v>7970</v>
      </c>
      <c r="F656">
        <v>10004041</v>
      </c>
      <c r="G656" s="32" t="s">
        <v>196</v>
      </c>
      <c r="H656" t="s">
        <v>299</v>
      </c>
      <c r="I656" t="s">
        <v>226</v>
      </c>
      <c r="J656">
        <v>1</v>
      </c>
      <c r="K656">
        <v>0</v>
      </c>
      <c r="L656">
        <v>0</v>
      </c>
      <c r="M656">
        <v>8.7300000000000003E-2</v>
      </c>
      <c r="N656" t="s">
        <v>135</v>
      </c>
      <c r="O656" t="s">
        <v>136</v>
      </c>
      <c r="S656" t="s">
        <v>140</v>
      </c>
      <c r="V656" t="s">
        <v>229</v>
      </c>
      <c r="W656" t="s">
        <v>7971</v>
      </c>
      <c r="X656" t="s">
        <v>7970</v>
      </c>
      <c r="Y656" t="s">
        <v>7841</v>
      </c>
      <c r="AA656" t="s">
        <v>145</v>
      </c>
      <c r="AB656" t="s">
        <v>146</v>
      </c>
      <c r="AC656" s="119">
        <v>1154725</v>
      </c>
      <c r="AD656">
        <v>1154725</v>
      </c>
      <c r="AE656">
        <v>1154725</v>
      </c>
      <c r="AF656">
        <v>0</v>
      </c>
      <c r="AG656">
        <v>1154725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 s="32">
        <v>0</v>
      </c>
      <c r="AO656">
        <v>0</v>
      </c>
      <c r="AP656">
        <v>0</v>
      </c>
      <c r="AQ656">
        <v>0</v>
      </c>
      <c r="AR656">
        <v>0</v>
      </c>
      <c r="AS656">
        <v>1</v>
      </c>
      <c r="AT656">
        <v>1985</v>
      </c>
      <c r="AV656">
        <v>1397</v>
      </c>
      <c r="AW656">
        <v>1397</v>
      </c>
      <c r="AX656">
        <v>1</v>
      </c>
      <c r="AY656">
        <v>2</v>
      </c>
      <c r="AZ656">
        <v>2</v>
      </c>
      <c r="BC656" t="s">
        <v>233</v>
      </c>
      <c r="BS656" t="s">
        <v>7972</v>
      </c>
      <c r="BV656" t="s">
        <v>7973</v>
      </c>
      <c r="BX656" t="s">
        <v>7974</v>
      </c>
      <c r="BY656" t="s">
        <v>171</v>
      </c>
      <c r="BZ656" t="s">
        <v>7975</v>
      </c>
      <c r="CB656" s="27">
        <v>32813</v>
      </c>
      <c r="CC656">
        <v>495000</v>
      </c>
      <c r="CD656" t="s">
        <v>210</v>
      </c>
      <c r="CE656" t="s">
        <v>151</v>
      </c>
      <c r="CF656" t="s">
        <v>151</v>
      </c>
      <c r="CG656" t="s">
        <v>7976</v>
      </c>
      <c r="CH656" s="27">
        <v>31291</v>
      </c>
      <c r="CI656">
        <v>399000</v>
      </c>
      <c r="CJ656" t="s">
        <v>210</v>
      </c>
      <c r="CK656" t="s">
        <v>151</v>
      </c>
      <c r="CL656" t="s">
        <v>151</v>
      </c>
      <c r="CM656" t="s">
        <v>7977</v>
      </c>
      <c r="CZ656" t="s">
        <v>7978</v>
      </c>
      <c r="DA656" t="s">
        <v>154</v>
      </c>
      <c r="DB656" t="s">
        <v>242</v>
      </c>
      <c r="DE656">
        <v>1</v>
      </c>
      <c r="DF656">
        <v>1986</v>
      </c>
      <c r="DG656" t="s">
        <v>7979</v>
      </c>
      <c r="DH656">
        <v>7</v>
      </c>
      <c r="DI656" s="128" t="s">
        <v>156</v>
      </c>
      <c r="DJ6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56" s="130">
        <f>Table13[[#This Row],[JUST]]*Table13[[#This Row],[Storm Millage]]/1000</f>
        <v>0</v>
      </c>
      <c r="DL6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56" s="136">
        <f>Table13[[#This Row],[JUST]]*Table13[[#This Row],[Recreational Millage]]/1000</f>
        <v>9471.2142232113802</v>
      </c>
      <c r="DN656" s="137">
        <f>Table13[[#This Row],[Recreational Assessment]]+Table13[[#This Row],[Storm Assessment]]</f>
        <v>9471.2142232113802</v>
      </c>
      <c r="DO656" s="145" t="e">
        <f>Methodology!#REF!</f>
        <v>#REF!</v>
      </c>
      <c r="DP656" s="146" t="e">
        <f>(Table13[[#This Row],[JUST]]*Table13[[#This Row],[Ad Valorem Recreational Millage]])/1000</f>
        <v>#REF!</v>
      </c>
    </row>
    <row r="657" spans="1:120" x14ac:dyDescent="0.3">
      <c r="A657">
        <v>407</v>
      </c>
      <c r="B657">
        <v>1</v>
      </c>
      <c r="C657" s="165" t="s">
        <v>7998</v>
      </c>
      <c r="D657" t="s">
        <v>216</v>
      </c>
      <c r="E657" t="s">
        <v>7999</v>
      </c>
      <c r="F657">
        <v>10004043</v>
      </c>
      <c r="G657" s="32" t="s">
        <v>196</v>
      </c>
      <c r="H657" t="s">
        <v>299</v>
      </c>
      <c r="I657" t="s">
        <v>226</v>
      </c>
      <c r="J657">
        <v>1</v>
      </c>
      <c r="K657">
        <v>0</v>
      </c>
      <c r="L657">
        <v>0</v>
      </c>
      <c r="M657">
        <v>8.7300000000000003E-2</v>
      </c>
      <c r="N657" t="s">
        <v>135</v>
      </c>
      <c r="O657" t="s">
        <v>136</v>
      </c>
      <c r="S657" t="s">
        <v>140</v>
      </c>
      <c r="V657" t="s">
        <v>229</v>
      </c>
      <c r="W657" t="s">
        <v>8000</v>
      </c>
      <c r="X657" t="s">
        <v>7999</v>
      </c>
      <c r="Y657" t="s">
        <v>7841</v>
      </c>
      <c r="AA657" t="s">
        <v>145</v>
      </c>
      <c r="AB657" t="s">
        <v>146</v>
      </c>
      <c r="AC657" s="119">
        <v>1154725</v>
      </c>
      <c r="AD657">
        <v>1154725</v>
      </c>
      <c r="AE657">
        <v>1154725</v>
      </c>
      <c r="AF657">
        <v>0</v>
      </c>
      <c r="AG657">
        <v>1154725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 s="32">
        <v>0</v>
      </c>
      <c r="AO657">
        <v>0</v>
      </c>
      <c r="AP657">
        <v>0</v>
      </c>
      <c r="AQ657">
        <v>0</v>
      </c>
      <c r="AR657">
        <v>0</v>
      </c>
      <c r="AS657">
        <v>1</v>
      </c>
      <c r="AT657">
        <v>1985</v>
      </c>
      <c r="AV657">
        <v>1397</v>
      </c>
      <c r="AW657">
        <v>1397</v>
      </c>
      <c r="AX657">
        <v>1</v>
      </c>
      <c r="AY657">
        <v>2</v>
      </c>
      <c r="AZ657">
        <v>2</v>
      </c>
      <c r="BC657" t="s">
        <v>233</v>
      </c>
      <c r="BS657" t="s">
        <v>8001</v>
      </c>
      <c r="BV657" t="s">
        <v>8002</v>
      </c>
      <c r="BX657" t="s">
        <v>145</v>
      </c>
      <c r="BY657" t="s">
        <v>149</v>
      </c>
      <c r="BZ657" t="s">
        <v>146</v>
      </c>
      <c r="CB657" s="27">
        <v>31291</v>
      </c>
      <c r="CC657">
        <v>389100</v>
      </c>
      <c r="CD657" t="s">
        <v>210</v>
      </c>
      <c r="CE657" t="s">
        <v>151</v>
      </c>
      <c r="CF657" t="s">
        <v>151</v>
      </c>
      <c r="CG657" t="s">
        <v>8003</v>
      </c>
      <c r="CZ657" t="s">
        <v>8004</v>
      </c>
      <c r="DA657" t="s">
        <v>154</v>
      </c>
      <c r="DB657" t="s">
        <v>242</v>
      </c>
      <c r="DE657">
        <v>1</v>
      </c>
      <c r="DF657">
        <v>1986</v>
      </c>
      <c r="DG657" t="s">
        <v>8005</v>
      </c>
      <c r="DH657">
        <v>7</v>
      </c>
      <c r="DI657" s="128" t="s">
        <v>156</v>
      </c>
      <c r="DJ6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57" s="130">
        <f>Table13[[#This Row],[JUST]]*Table13[[#This Row],[Storm Millage]]/1000</f>
        <v>0</v>
      </c>
      <c r="DL6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57" s="136">
        <f>Table13[[#This Row],[JUST]]*Table13[[#This Row],[Recreational Millage]]/1000</f>
        <v>9471.2142232113802</v>
      </c>
      <c r="DN657" s="137">
        <f>Table13[[#This Row],[Recreational Assessment]]+Table13[[#This Row],[Storm Assessment]]</f>
        <v>9471.2142232113802</v>
      </c>
      <c r="DO657" s="145" t="e">
        <f>Methodology!#REF!</f>
        <v>#REF!</v>
      </c>
      <c r="DP657" s="146" t="e">
        <f>(Table13[[#This Row],[JUST]]*Table13[[#This Row],[Ad Valorem Recreational Millage]])/1000</f>
        <v>#REF!</v>
      </c>
    </row>
    <row r="658" spans="1:120" x14ac:dyDescent="0.3">
      <c r="A658">
        <v>403</v>
      </c>
      <c r="B658">
        <v>1</v>
      </c>
      <c r="C658" s="165" t="s">
        <v>8041</v>
      </c>
      <c r="D658" t="s">
        <v>216</v>
      </c>
      <c r="E658" t="s">
        <v>8042</v>
      </c>
      <c r="F658">
        <v>10004045</v>
      </c>
      <c r="G658" s="32" t="s">
        <v>196</v>
      </c>
      <c r="H658" t="s">
        <v>299</v>
      </c>
      <c r="I658" t="s">
        <v>226</v>
      </c>
      <c r="J658">
        <v>1</v>
      </c>
      <c r="K658">
        <v>0</v>
      </c>
      <c r="L658">
        <v>0</v>
      </c>
      <c r="M658">
        <v>8.7300000000000003E-2</v>
      </c>
      <c r="N658" t="s">
        <v>135</v>
      </c>
      <c r="O658" t="s">
        <v>136</v>
      </c>
      <c r="S658" t="s">
        <v>140</v>
      </c>
      <c r="V658" t="s">
        <v>229</v>
      </c>
      <c r="W658" t="s">
        <v>8043</v>
      </c>
      <c r="X658" t="s">
        <v>8042</v>
      </c>
      <c r="Y658" t="s">
        <v>7841</v>
      </c>
      <c r="AA658" t="s">
        <v>145</v>
      </c>
      <c r="AB658" t="s">
        <v>146</v>
      </c>
      <c r="AC658" s="119">
        <v>1154725</v>
      </c>
      <c r="AD658">
        <v>1154725</v>
      </c>
      <c r="AE658">
        <v>1154725</v>
      </c>
      <c r="AF658">
        <v>0</v>
      </c>
      <c r="AG658">
        <v>1154725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 s="32">
        <v>0</v>
      </c>
      <c r="AO658">
        <v>0</v>
      </c>
      <c r="AP658">
        <v>0</v>
      </c>
      <c r="AQ658">
        <v>0</v>
      </c>
      <c r="AR658">
        <v>0</v>
      </c>
      <c r="AS658">
        <v>1</v>
      </c>
      <c r="AT658">
        <v>1985</v>
      </c>
      <c r="AV658">
        <v>1397</v>
      </c>
      <c r="AW658">
        <v>1397</v>
      </c>
      <c r="AX658">
        <v>1</v>
      </c>
      <c r="AY658">
        <v>2</v>
      </c>
      <c r="AZ658">
        <v>2</v>
      </c>
      <c r="BC658" t="s">
        <v>233</v>
      </c>
      <c r="BS658" t="s">
        <v>8044</v>
      </c>
      <c r="BV658" t="s">
        <v>8045</v>
      </c>
      <c r="BX658" t="s">
        <v>5509</v>
      </c>
      <c r="BY658" t="s">
        <v>638</v>
      </c>
      <c r="BZ658" t="s">
        <v>5510</v>
      </c>
      <c r="CB658" s="27">
        <v>43221</v>
      </c>
      <c r="CC658">
        <v>1450000</v>
      </c>
      <c r="CD658" t="s">
        <v>210</v>
      </c>
      <c r="CE658" t="s">
        <v>181</v>
      </c>
      <c r="CF658" t="s">
        <v>181</v>
      </c>
      <c r="CG658" t="s">
        <v>8046</v>
      </c>
      <c r="CH658" s="27">
        <v>34274</v>
      </c>
      <c r="CI658">
        <v>560000</v>
      </c>
      <c r="CJ658" t="s">
        <v>210</v>
      </c>
      <c r="CK658" t="s">
        <v>151</v>
      </c>
      <c r="CL658" t="s">
        <v>151</v>
      </c>
      <c r="CM658" t="s">
        <v>8047</v>
      </c>
      <c r="CN658" s="27">
        <v>33664</v>
      </c>
      <c r="CO658">
        <v>515000</v>
      </c>
      <c r="CP658" t="s">
        <v>210</v>
      </c>
      <c r="CQ658" t="s">
        <v>151</v>
      </c>
      <c r="CR658" t="s">
        <v>151</v>
      </c>
      <c r="CS658" t="s">
        <v>8048</v>
      </c>
      <c r="CZ658" t="s">
        <v>8049</v>
      </c>
      <c r="DA658" t="s">
        <v>154</v>
      </c>
      <c r="DB658" t="s">
        <v>242</v>
      </c>
      <c r="DE658">
        <v>1</v>
      </c>
      <c r="DF658">
        <v>1986</v>
      </c>
      <c r="DG658" t="s">
        <v>8050</v>
      </c>
      <c r="DH658">
        <v>7</v>
      </c>
      <c r="DI658" s="128" t="s">
        <v>156</v>
      </c>
      <c r="DJ6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58" s="130">
        <f>Table13[[#This Row],[JUST]]*Table13[[#This Row],[Storm Millage]]/1000</f>
        <v>0</v>
      </c>
      <c r="DL6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58" s="136">
        <f>Table13[[#This Row],[JUST]]*Table13[[#This Row],[Recreational Millage]]/1000</f>
        <v>9471.2142232113802</v>
      </c>
      <c r="DN658" s="137">
        <f>Table13[[#This Row],[Recreational Assessment]]+Table13[[#This Row],[Storm Assessment]]</f>
        <v>9471.2142232113802</v>
      </c>
      <c r="DO658" s="145" t="e">
        <f>Methodology!#REF!</f>
        <v>#REF!</v>
      </c>
      <c r="DP658" s="146" t="e">
        <f>(Table13[[#This Row],[JUST]]*Table13[[#This Row],[Ad Valorem Recreational Millage]])/1000</f>
        <v>#REF!</v>
      </c>
    </row>
    <row r="659" spans="1:120" x14ac:dyDescent="0.3">
      <c r="A659">
        <v>476</v>
      </c>
      <c r="B659">
        <v>1</v>
      </c>
      <c r="C659" s="165" t="s">
        <v>8091</v>
      </c>
      <c r="D659" t="s">
        <v>216</v>
      </c>
      <c r="E659" t="s">
        <v>8092</v>
      </c>
      <c r="F659">
        <v>10004047</v>
      </c>
      <c r="G659" s="32" t="s">
        <v>196</v>
      </c>
      <c r="H659" t="s">
        <v>299</v>
      </c>
      <c r="I659" t="s">
        <v>226</v>
      </c>
      <c r="J659">
        <v>1</v>
      </c>
      <c r="K659">
        <v>0</v>
      </c>
      <c r="L659">
        <v>0</v>
      </c>
      <c r="M659">
        <v>8.7300000000000003E-2</v>
      </c>
      <c r="N659" t="s">
        <v>135</v>
      </c>
      <c r="O659" t="s">
        <v>136</v>
      </c>
      <c r="S659" t="s">
        <v>140</v>
      </c>
      <c r="V659" t="s">
        <v>229</v>
      </c>
      <c r="W659" t="s">
        <v>8093</v>
      </c>
      <c r="X659" t="s">
        <v>8092</v>
      </c>
      <c r="Y659" t="s">
        <v>7841</v>
      </c>
      <c r="AA659" t="s">
        <v>145</v>
      </c>
      <c r="AB659" t="s">
        <v>146</v>
      </c>
      <c r="AC659" s="119">
        <v>1154725</v>
      </c>
      <c r="AD659">
        <v>1154725</v>
      </c>
      <c r="AE659">
        <v>1154725</v>
      </c>
      <c r="AF659">
        <v>0</v>
      </c>
      <c r="AG659">
        <v>1154725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 s="32">
        <v>0</v>
      </c>
      <c r="AO659">
        <v>0</v>
      </c>
      <c r="AP659">
        <v>0</v>
      </c>
      <c r="AQ659">
        <v>0</v>
      </c>
      <c r="AR659">
        <v>0</v>
      </c>
      <c r="AS659">
        <v>1</v>
      </c>
      <c r="AT659">
        <v>1985</v>
      </c>
      <c r="AV659">
        <v>1397</v>
      </c>
      <c r="AW659">
        <v>1397</v>
      </c>
      <c r="AX659">
        <v>1</v>
      </c>
      <c r="AY659">
        <v>2</v>
      </c>
      <c r="AZ659">
        <v>2</v>
      </c>
      <c r="BC659" t="s">
        <v>233</v>
      </c>
      <c r="BS659" t="s">
        <v>8094</v>
      </c>
      <c r="BV659" t="s">
        <v>8095</v>
      </c>
      <c r="BX659" t="s">
        <v>3113</v>
      </c>
      <c r="BY659" t="s">
        <v>238</v>
      </c>
      <c r="BZ659" t="s">
        <v>3114</v>
      </c>
      <c r="CB659" s="27">
        <v>43907</v>
      </c>
      <c r="CC659">
        <v>1480000</v>
      </c>
      <c r="CD659" t="s">
        <v>210</v>
      </c>
      <c r="CE659" t="s">
        <v>181</v>
      </c>
      <c r="CF659" t="s">
        <v>181</v>
      </c>
      <c r="CG659" t="s">
        <v>8096</v>
      </c>
      <c r="CH659" s="27">
        <v>36304</v>
      </c>
      <c r="CI659">
        <v>815000</v>
      </c>
      <c r="CJ659" t="s">
        <v>210</v>
      </c>
      <c r="CK659" t="s">
        <v>151</v>
      </c>
      <c r="CL659" t="s">
        <v>151</v>
      </c>
      <c r="CM659" t="s">
        <v>8097</v>
      </c>
      <c r="CN659" s="27">
        <v>35605</v>
      </c>
      <c r="CO659">
        <v>760000</v>
      </c>
      <c r="CP659" t="s">
        <v>210</v>
      </c>
      <c r="CQ659" t="s">
        <v>151</v>
      </c>
      <c r="CR659" t="s">
        <v>151</v>
      </c>
      <c r="CS659" t="s">
        <v>8098</v>
      </c>
      <c r="CT659" s="27">
        <v>34943</v>
      </c>
      <c r="CU659">
        <v>650000</v>
      </c>
      <c r="CV659" t="s">
        <v>210</v>
      </c>
      <c r="CW659" t="s">
        <v>151</v>
      </c>
      <c r="CX659" t="s">
        <v>151</v>
      </c>
      <c r="CY659" t="s">
        <v>8099</v>
      </c>
      <c r="CZ659" t="s">
        <v>8100</v>
      </c>
      <c r="DA659" t="s">
        <v>154</v>
      </c>
      <c r="DB659" t="s">
        <v>242</v>
      </c>
      <c r="DE659">
        <v>1</v>
      </c>
      <c r="DF659">
        <v>1986</v>
      </c>
      <c r="DG659" t="s">
        <v>8101</v>
      </c>
      <c r="DH659">
        <v>7</v>
      </c>
      <c r="DI659" s="128" t="s">
        <v>156</v>
      </c>
      <c r="DJ6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59" s="130">
        <f>Table13[[#This Row],[JUST]]*Table13[[#This Row],[Storm Millage]]/1000</f>
        <v>0</v>
      </c>
      <c r="DL6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59" s="136">
        <f>Table13[[#This Row],[JUST]]*Table13[[#This Row],[Recreational Millage]]/1000</f>
        <v>9471.2142232113802</v>
      </c>
      <c r="DN659" s="137">
        <f>Table13[[#This Row],[Recreational Assessment]]+Table13[[#This Row],[Storm Assessment]]</f>
        <v>9471.2142232113802</v>
      </c>
      <c r="DO659" s="145" t="e">
        <f>Methodology!#REF!</f>
        <v>#REF!</v>
      </c>
      <c r="DP659" s="146" t="e">
        <f>(Table13[[#This Row],[JUST]]*Table13[[#This Row],[Ad Valorem Recreational Millage]])/1000</f>
        <v>#REF!</v>
      </c>
    </row>
    <row r="660" spans="1:120" x14ac:dyDescent="0.3">
      <c r="A660">
        <v>410</v>
      </c>
      <c r="B660">
        <v>1</v>
      </c>
      <c r="C660" s="165" t="s">
        <v>8112</v>
      </c>
      <c r="D660" t="s">
        <v>216</v>
      </c>
      <c r="E660" t="s">
        <v>8113</v>
      </c>
      <c r="F660">
        <v>10004049</v>
      </c>
      <c r="G660" s="32" t="s">
        <v>196</v>
      </c>
      <c r="H660" t="s">
        <v>299</v>
      </c>
      <c r="I660" t="s">
        <v>226</v>
      </c>
      <c r="J660">
        <v>1</v>
      </c>
      <c r="K660">
        <v>0</v>
      </c>
      <c r="L660">
        <v>0</v>
      </c>
      <c r="M660">
        <v>8.7300000000000003E-2</v>
      </c>
      <c r="N660" t="s">
        <v>135</v>
      </c>
      <c r="O660" t="s">
        <v>136</v>
      </c>
      <c r="S660" t="s">
        <v>140</v>
      </c>
      <c r="V660" t="s">
        <v>229</v>
      </c>
      <c r="W660" t="s">
        <v>8114</v>
      </c>
      <c r="X660" t="s">
        <v>8113</v>
      </c>
      <c r="Y660" t="s">
        <v>7841</v>
      </c>
      <c r="AA660" t="s">
        <v>145</v>
      </c>
      <c r="AB660" t="s">
        <v>146</v>
      </c>
      <c r="AC660" s="119">
        <v>1154725</v>
      </c>
      <c r="AD660">
        <v>1154725</v>
      </c>
      <c r="AE660">
        <v>1154725</v>
      </c>
      <c r="AF660">
        <v>0</v>
      </c>
      <c r="AG660">
        <v>1154725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 s="32">
        <v>0</v>
      </c>
      <c r="AO660">
        <v>0</v>
      </c>
      <c r="AP660">
        <v>0</v>
      </c>
      <c r="AQ660">
        <v>0</v>
      </c>
      <c r="AR660">
        <v>0</v>
      </c>
      <c r="AS660">
        <v>1</v>
      </c>
      <c r="AT660">
        <v>1985</v>
      </c>
      <c r="AV660">
        <v>1397</v>
      </c>
      <c r="AW660">
        <v>1397</v>
      </c>
      <c r="AX660">
        <v>1</v>
      </c>
      <c r="AY660">
        <v>2</v>
      </c>
      <c r="AZ660">
        <v>2</v>
      </c>
      <c r="BC660" t="s">
        <v>233</v>
      </c>
      <c r="BS660" t="s">
        <v>8115</v>
      </c>
      <c r="BV660" t="s">
        <v>8116</v>
      </c>
      <c r="BW660" t="s">
        <v>8117</v>
      </c>
      <c r="BX660" t="s">
        <v>8118</v>
      </c>
      <c r="BZ660" t="s">
        <v>8119</v>
      </c>
      <c r="CA660" t="s">
        <v>373</v>
      </c>
      <c r="CB660" s="27">
        <v>35034</v>
      </c>
      <c r="CC660">
        <v>500000</v>
      </c>
      <c r="CD660" t="s">
        <v>210</v>
      </c>
      <c r="CE660" t="s">
        <v>151</v>
      </c>
      <c r="CF660" t="s">
        <v>151</v>
      </c>
      <c r="CG660" t="s">
        <v>8120</v>
      </c>
      <c r="CZ660" t="s">
        <v>8121</v>
      </c>
      <c r="DA660" t="s">
        <v>154</v>
      </c>
      <c r="DB660" t="s">
        <v>242</v>
      </c>
      <c r="DE660">
        <v>1</v>
      </c>
      <c r="DF660">
        <v>1986</v>
      </c>
      <c r="DG660" t="s">
        <v>8122</v>
      </c>
      <c r="DH660">
        <v>7</v>
      </c>
      <c r="DI660" s="128" t="s">
        <v>156</v>
      </c>
      <c r="DJ6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0" s="130">
        <f>Table13[[#This Row],[JUST]]*Table13[[#This Row],[Storm Millage]]/1000</f>
        <v>0</v>
      </c>
      <c r="DL6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60" s="136">
        <f>Table13[[#This Row],[JUST]]*Table13[[#This Row],[Recreational Millage]]/1000</f>
        <v>9471.2142232113802</v>
      </c>
      <c r="DN660" s="137">
        <f>Table13[[#This Row],[Recreational Assessment]]+Table13[[#This Row],[Storm Assessment]]</f>
        <v>9471.2142232113802</v>
      </c>
      <c r="DO660" s="145" t="e">
        <f>Methodology!#REF!</f>
        <v>#REF!</v>
      </c>
      <c r="DP660" s="146" t="e">
        <f>(Table13[[#This Row],[JUST]]*Table13[[#This Row],[Ad Valorem Recreational Millage]])/1000</f>
        <v>#REF!</v>
      </c>
    </row>
    <row r="661" spans="1:120" x14ac:dyDescent="0.3">
      <c r="A661">
        <v>563</v>
      </c>
      <c r="B661">
        <v>1</v>
      </c>
      <c r="C661" s="165" t="s">
        <v>8166</v>
      </c>
      <c r="D661" t="s">
        <v>216</v>
      </c>
      <c r="E661" t="s">
        <v>8167</v>
      </c>
      <c r="F661">
        <v>10004051</v>
      </c>
      <c r="G661" s="32" t="s">
        <v>196</v>
      </c>
      <c r="H661" t="s">
        <v>299</v>
      </c>
      <c r="I661" t="s">
        <v>226</v>
      </c>
      <c r="J661">
        <v>1</v>
      </c>
      <c r="K661">
        <v>0</v>
      </c>
      <c r="L661">
        <v>0</v>
      </c>
      <c r="M661">
        <v>8.7300000000000003E-2</v>
      </c>
      <c r="N661" t="s">
        <v>135</v>
      </c>
      <c r="O661" t="s">
        <v>136</v>
      </c>
      <c r="S661" t="s">
        <v>140</v>
      </c>
      <c r="V661" t="s">
        <v>229</v>
      </c>
      <c r="W661" t="s">
        <v>8168</v>
      </c>
      <c r="X661" t="s">
        <v>8167</v>
      </c>
      <c r="Y661" t="s">
        <v>7841</v>
      </c>
      <c r="AA661" t="s">
        <v>145</v>
      </c>
      <c r="AB661" t="s">
        <v>146</v>
      </c>
      <c r="AC661" s="119">
        <v>1154725</v>
      </c>
      <c r="AD661">
        <v>1154725</v>
      </c>
      <c r="AE661">
        <v>1154725</v>
      </c>
      <c r="AF661">
        <v>0</v>
      </c>
      <c r="AG661">
        <v>1154725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 s="32">
        <v>0</v>
      </c>
      <c r="AO661">
        <v>0</v>
      </c>
      <c r="AP661">
        <v>0</v>
      </c>
      <c r="AQ661">
        <v>0</v>
      </c>
      <c r="AR661">
        <v>0</v>
      </c>
      <c r="AS661">
        <v>1</v>
      </c>
      <c r="AT661">
        <v>1985</v>
      </c>
      <c r="AV661">
        <v>1397</v>
      </c>
      <c r="AW661">
        <v>1397</v>
      </c>
      <c r="AX661">
        <v>1</v>
      </c>
      <c r="AY661">
        <v>2</v>
      </c>
      <c r="AZ661">
        <v>2</v>
      </c>
      <c r="BC661" t="s">
        <v>233</v>
      </c>
      <c r="BS661" t="s">
        <v>8169</v>
      </c>
      <c r="BT661" t="s">
        <v>8170</v>
      </c>
      <c r="BV661" t="s">
        <v>8171</v>
      </c>
      <c r="BX661" t="s">
        <v>8172</v>
      </c>
      <c r="BY661" t="s">
        <v>785</v>
      </c>
      <c r="BZ661" t="s">
        <v>8173</v>
      </c>
      <c r="CB661" s="27">
        <v>36327</v>
      </c>
      <c r="CC661">
        <v>800000</v>
      </c>
      <c r="CD661" t="s">
        <v>210</v>
      </c>
      <c r="CE661" t="s">
        <v>151</v>
      </c>
      <c r="CF661" t="s">
        <v>151</v>
      </c>
      <c r="CG661" t="s">
        <v>8174</v>
      </c>
      <c r="CH661" s="27">
        <v>32721</v>
      </c>
      <c r="CI661">
        <v>540000</v>
      </c>
      <c r="CJ661" t="s">
        <v>210</v>
      </c>
      <c r="CK661" t="s">
        <v>151</v>
      </c>
      <c r="CL661" t="s">
        <v>151</v>
      </c>
      <c r="CM661" t="s">
        <v>8175</v>
      </c>
      <c r="CN661" s="27">
        <v>31199</v>
      </c>
      <c r="CO661">
        <v>399000</v>
      </c>
      <c r="CP661" t="s">
        <v>210</v>
      </c>
      <c r="CQ661" t="s">
        <v>151</v>
      </c>
      <c r="CR661" t="s">
        <v>151</v>
      </c>
      <c r="CS661" t="s">
        <v>8176</v>
      </c>
      <c r="CZ661" t="s">
        <v>8177</v>
      </c>
      <c r="DA661" t="s">
        <v>154</v>
      </c>
      <c r="DB661" t="s">
        <v>242</v>
      </c>
      <c r="DE661">
        <v>1</v>
      </c>
      <c r="DF661">
        <v>1986</v>
      </c>
      <c r="DG661" t="s">
        <v>8178</v>
      </c>
      <c r="DH661">
        <v>7</v>
      </c>
      <c r="DI661" s="128" t="s">
        <v>156</v>
      </c>
      <c r="DJ6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1" s="130">
        <f>Table13[[#This Row],[JUST]]*Table13[[#This Row],[Storm Millage]]/1000</f>
        <v>0</v>
      </c>
      <c r="DL6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61" s="136">
        <f>Table13[[#This Row],[JUST]]*Table13[[#This Row],[Recreational Millage]]/1000</f>
        <v>9471.2142232113802</v>
      </c>
      <c r="DN661" s="137">
        <f>Table13[[#This Row],[Recreational Assessment]]+Table13[[#This Row],[Storm Assessment]]</f>
        <v>9471.2142232113802</v>
      </c>
      <c r="DO661" s="145" t="e">
        <f>Methodology!#REF!</f>
        <v>#REF!</v>
      </c>
      <c r="DP661" s="146" t="e">
        <f>(Table13[[#This Row],[JUST]]*Table13[[#This Row],[Ad Valorem Recreational Millage]])/1000</f>
        <v>#REF!</v>
      </c>
    </row>
    <row r="662" spans="1:120" x14ac:dyDescent="0.3">
      <c r="A662">
        <v>424</v>
      </c>
      <c r="B662">
        <v>1</v>
      </c>
      <c r="C662" s="165" t="s">
        <v>8217</v>
      </c>
      <c r="D662" t="s">
        <v>216</v>
      </c>
      <c r="E662" t="s">
        <v>8218</v>
      </c>
      <c r="F662">
        <v>10004053</v>
      </c>
      <c r="G662" s="32" t="s">
        <v>196</v>
      </c>
      <c r="H662" t="s">
        <v>299</v>
      </c>
      <c r="I662" t="s">
        <v>226</v>
      </c>
      <c r="J662">
        <v>1</v>
      </c>
      <c r="K662">
        <v>0</v>
      </c>
      <c r="L662">
        <v>0</v>
      </c>
      <c r="M662">
        <v>8.7300000000000003E-2</v>
      </c>
      <c r="N662" t="s">
        <v>135</v>
      </c>
      <c r="O662" t="s">
        <v>136</v>
      </c>
      <c r="S662" t="s">
        <v>140</v>
      </c>
      <c r="V662" t="s">
        <v>229</v>
      </c>
      <c r="W662" t="s">
        <v>8219</v>
      </c>
      <c r="X662" t="s">
        <v>8218</v>
      </c>
      <c r="Y662" t="s">
        <v>7841</v>
      </c>
      <c r="AA662" t="s">
        <v>145</v>
      </c>
      <c r="AB662" t="s">
        <v>146</v>
      </c>
      <c r="AC662" s="119">
        <v>1154725</v>
      </c>
      <c r="AD662">
        <v>1154725</v>
      </c>
      <c r="AE662">
        <v>1154725</v>
      </c>
      <c r="AF662">
        <v>0</v>
      </c>
      <c r="AG662">
        <v>1154725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 s="32">
        <v>0</v>
      </c>
      <c r="AO662">
        <v>0</v>
      </c>
      <c r="AP662">
        <v>0</v>
      </c>
      <c r="AQ662">
        <v>0</v>
      </c>
      <c r="AR662">
        <v>0</v>
      </c>
      <c r="AS662">
        <v>1</v>
      </c>
      <c r="AT662">
        <v>1985</v>
      </c>
      <c r="AV662">
        <v>1397</v>
      </c>
      <c r="AW662">
        <v>1397</v>
      </c>
      <c r="AX662">
        <v>1</v>
      </c>
      <c r="AY662">
        <v>2</v>
      </c>
      <c r="AZ662">
        <v>2</v>
      </c>
      <c r="BC662" t="s">
        <v>233</v>
      </c>
      <c r="BS662" t="s">
        <v>8220</v>
      </c>
      <c r="BV662" t="s">
        <v>8221</v>
      </c>
      <c r="BX662" t="s">
        <v>1158</v>
      </c>
      <c r="BY662" t="s">
        <v>430</v>
      </c>
      <c r="BZ662" t="s">
        <v>8222</v>
      </c>
      <c r="CB662" s="27">
        <v>41494</v>
      </c>
      <c r="CC662">
        <v>985000</v>
      </c>
      <c r="CD662" t="s">
        <v>210</v>
      </c>
      <c r="CE662" t="s">
        <v>181</v>
      </c>
      <c r="CF662" t="s">
        <v>181</v>
      </c>
      <c r="CG662" t="s">
        <v>8223</v>
      </c>
      <c r="CH662" s="27">
        <v>31229</v>
      </c>
      <c r="CI662">
        <v>379300</v>
      </c>
      <c r="CJ662" t="s">
        <v>210</v>
      </c>
      <c r="CK662" t="s">
        <v>151</v>
      </c>
      <c r="CL662" t="s">
        <v>151</v>
      </c>
      <c r="CM662" t="s">
        <v>8224</v>
      </c>
      <c r="CZ662" t="s">
        <v>8225</v>
      </c>
      <c r="DA662" t="s">
        <v>154</v>
      </c>
      <c r="DB662" t="s">
        <v>242</v>
      </c>
      <c r="DE662">
        <v>1</v>
      </c>
      <c r="DF662">
        <v>1986</v>
      </c>
      <c r="DG662" t="s">
        <v>8226</v>
      </c>
      <c r="DH662">
        <v>7</v>
      </c>
      <c r="DI662" s="128" t="s">
        <v>156</v>
      </c>
      <c r="DJ6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2" s="130">
        <f>Table13[[#This Row],[JUST]]*Table13[[#This Row],[Storm Millage]]/1000</f>
        <v>0</v>
      </c>
      <c r="DL6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62" s="136">
        <f>Table13[[#This Row],[JUST]]*Table13[[#This Row],[Recreational Millage]]/1000</f>
        <v>9471.2142232113802</v>
      </c>
      <c r="DN662" s="137">
        <f>Table13[[#This Row],[Recreational Assessment]]+Table13[[#This Row],[Storm Assessment]]</f>
        <v>9471.2142232113802</v>
      </c>
      <c r="DO662" s="145" t="e">
        <f>Methodology!#REF!</f>
        <v>#REF!</v>
      </c>
      <c r="DP662" s="146" t="e">
        <f>(Table13[[#This Row],[JUST]]*Table13[[#This Row],[Ad Valorem Recreational Millage]])/1000</f>
        <v>#REF!</v>
      </c>
    </row>
    <row r="663" spans="1:120" x14ac:dyDescent="0.3">
      <c r="A663">
        <v>394</v>
      </c>
      <c r="B663">
        <v>1</v>
      </c>
      <c r="C663" s="165" t="s">
        <v>8249</v>
      </c>
      <c r="D663" t="s">
        <v>216</v>
      </c>
      <c r="E663" t="s">
        <v>8250</v>
      </c>
      <c r="F663">
        <v>10004055</v>
      </c>
      <c r="G663" s="32" t="s">
        <v>196</v>
      </c>
      <c r="H663" t="s">
        <v>299</v>
      </c>
      <c r="I663" t="s">
        <v>226</v>
      </c>
      <c r="J663">
        <v>1</v>
      </c>
      <c r="K663">
        <v>0</v>
      </c>
      <c r="L663">
        <v>0</v>
      </c>
      <c r="M663">
        <v>8.7300000000000003E-2</v>
      </c>
      <c r="N663" t="s">
        <v>135</v>
      </c>
      <c r="O663" t="s">
        <v>136</v>
      </c>
      <c r="S663" t="s">
        <v>140</v>
      </c>
      <c r="V663" t="s">
        <v>229</v>
      </c>
      <c r="W663" t="s">
        <v>8251</v>
      </c>
      <c r="X663" t="s">
        <v>8250</v>
      </c>
      <c r="Y663" t="s">
        <v>7841</v>
      </c>
      <c r="AA663" t="s">
        <v>145</v>
      </c>
      <c r="AB663" t="s">
        <v>146</v>
      </c>
      <c r="AC663" s="119">
        <v>1154725</v>
      </c>
      <c r="AD663">
        <v>1154725</v>
      </c>
      <c r="AE663">
        <v>1154725</v>
      </c>
      <c r="AF663">
        <v>0</v>
      </c>
      <c r="AG663">
        <v>1154725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 s="32">
        <v>0</v>
      </c>
      <c r="AO663">
        <v>0</v>
      </c>
      <c r="AP663">
        <v>0</v>
      </c>
      <c r="AQ663">
        <v>0</v>
      </c>
      <c r="AR663">
        <v>0</v>
      </c>
      <c r="AS663">
        <v>1</v>
      </c>
      <c r="AT663">
        <v>1985</v>
      </c>
      <c r="AV663">
        <v>1397</v>
      </c>
      <c r="AW663">
        <v>1397</v>
      </c>
      <c r="AX663">
        <v>1</v>
      </c>
      <c r="AY663">
        <v>2</v>
      </c>
      <c r="AZ663">
        <v>2</v>
      </c>
      <c r="BC663" t="s">
        <v>233</v>
      </c>
      <c r="BS663" t="s">
        <v>8252</v>
      </c>
      <c r="BV663" t="s">
        <v>8253</v>
      </c>
      <c r="BX663" t="s">
        <v>8254</v>
      </c>
      <c r="BZ663" t="s">
        <v>8255</v>
      </c>
      <c r="CA663" t="s">
        <v>373</v>
      </c>
      <c r="CB663" s="27">
        <v>33939</v>
      </c>
      <c r="CC663">
        <v>526500</v>
      </c>
      <c r="CD663" t="s">
        <v>210</v>
      </c>
      <c r="CE663" t="s">
        <v>151</v>
      </c>
      <c r="CF663" t="s">
        <v>151</v>
      </c>
      <c r="CG663" t="s">
        <v>8256</v>
      </c>
      <c r="CH663" s="27">
        <v>32051</v>
      </c>
      <c r="CI663">
        <v>470000</v>
      </c>
      <c r="CJ663" t="s">
        <v>210</v>
      </c>
      <c r="CK663" t="s">
        <v>151</v>
      </c>
      <c r="CL663" t="s">
        <v>151</v>
      </c>
      <c r="CM663" t="s">
        <v>8257</v>
      </c>
      <c r="CZ663" t="s">
        <v>8258</v>
      </c>
      <c r="DA663" t="s">
        <v>154</v>
      </c>
      <c r="DB663" t="s">
        <v>242</v>
      </c>
      <c r="DE663">
        <v>1</v>
      </c>
      <c r="DF663">
        <v>1986</v>
      </c>
      <c r="DG663" t="s">
        <v>8259</v>
      </c>
      <c r="DH663">
        <v>7</v>
      </c>
      <c r="DI663" s="128" t="s">
        <v>156</v>
      </c>
      <c r="DJ6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3" s="130">
        <f>Table13[[#This Row],[JUST]]*Table13[[#This Row],[Storm Millage]]/1000</f>
        <v>0</v>
      </c>
      <c r="DL6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63" s="136">
        <f>Table13[[#This Row],[JUST]]*Table13[[#This Row],[Recreational Millage]]/1000</f>
        <v>9471.2142232113802</v>
      </c>
      <c r="DN663" s="137">
        <f>Table13[[#This Row],[Recreational Assessment]]+Table13[[#This Row],[Storm Assessment]]</f>
        <v>9471.2142232113802</v>
      </c>
      <c r="DO663" s="145" t="e">
        <f>Methodology!#REF!</f>
        <v>#REF!</v>
      </c>
      <c r="DP663" s="146" t="e">
        <f>(Table13[[#This Row],[JUST]]*Table13[[#This Row],[Ad Valorem Recreational Millage]])/1000</f>
        <v>#REF!</v>
      </c>
    </row>
    <row r="664" spans="1:120" x14ac:dyDescent="0.3">
      <c r="A664">
        <v>196</v>
      </c>
      <c r="B664">
        <v>1</v>
      </c>
      <c r="C664" s="165" t="s">
        <v>8292</v>
      </c>
      <c r="D664" t="s">
        <v>216</v>
      </c>
      <c r="E664" t="s">
        <v>8293</v>
      </c>
      <c r="F664">
        <v>10004057</v>
      </c>
      <c r="G664" s="32" t="s">
        <v>196</v>
      </c>
      <c r="H664" t="s">
        <v>299</v>
      </c>
      <c r="I664" t="s">
        <v>226</v>
      </c>
      <c r="J664">
        <v>1</v>
      </c>
      <c r="K664">
        <v>0</v>
      </c>
      <c r="L664">
        <v>0</v>
      </c>
      <c r="M664">
        <v>8.7300000000000003E-2</v>
      </c>
      <c r="N664" t="s">
        <v>135</v>
      </c>
      <c r="O664" t="s">
        <v>136</v>
      </c>
      <c r="S664" t="s">
        <v>140</v>
      </c>
      <c r="V664" t="s">
        <v>229</v>
      </c>
      <c r="W664" t="s">
        <v>8294</v>
      </c>
      <c r="X664" t="s">
        <v>8293</v>
      </c>
      <c r="Y664" t="s">
        <v>7841</v>
      </c>
      <c r="AA664" t="s">
        <v>145</v>
      </c>
      <c r="AB664" t="s">
        <v>146</v>
      </c>
      <c r="AC664" s="119">
        <v>1154725</v>
      </c>
      <c r="AD664">
        <v>1154725</v>
      </c>
      <c r="AE664">
        <v>1154725</v>
      </c>
      <c r="AF664">
        <v>0</v>
      </c>
      <c r="AG664">
        <v>1154725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 s="32">
        <v>0</v>
      </c>
      <c r="AO664">
        <v>0</v>
      </c>
      <c r="AP664">
        <v>0</v>
      </c>
      <c r="AQ664">
        <v>0</v>
      </c>
      <c r="AR664">
        <v>0</v>
      </c>
      <c r="AS664">
        <v>1</v>
      </c>
      <c r="AT664">
        <v>1985</v>
      </c>
      <c r="AV664">
        <v>1397</v>
      </c>
      <c r="AW664">
        <v>1397</v>
      </c>
      <c r="AX664">
        <v>1</v>
      </c>
      <c r="AY664">
        <v>2</v>
      </c>
      <c r="AZ664">
        <v>2</v>
      </c>
      <c r="BC664" t="s">
        <v>233</v>
      </c>
      <c r="BS664" t="s">
        <v>8295</v>
      </c>
      <c r="BU664" t="s">
        <v>8296</v>
      </c>
      <c r="BV664" t="s">
        <v>8297</v>
      </c>
      <c r="BX664" t="s">
        <v>176</v>
      </c>
      <c r="BY664" t="s">
        <v>149</v>
      </c>
      <c r="BZ664" t="s">
        <v>177</v>
      </c>
      <c r="CB664" s="27">
        <v>40527</v>
      </c>
      <c r="CC664">
        <v>1075000</v>
      </c>
      <c r="CD664" t="s">
        <v>210</v>
      </c>
      <c r="CE664" t="s">
        <v>181</v>
      </c>
      <c r="CF664" t="s">
        <v>181</v>
      </c>
      <c r="CG664" t="s">
        <v>8298</v>
      </c>
      <c r="CH664" s="27">
        <v>32874</v>
      </c>
      <c r="CI664">
        <v>500000</v>
      </c>
      <c r="CJ664" t="s">
        <v>210</v>
      </c>
      <c r="CK664" t="s">
        <v>151</v>
      </c>
      <c r="CL664" t="s">
        <v>151</v>
      </c>
      <c r="CM664" t="s">
        <v>8299</v>
      </c>
      <c r="CN664" s="27">
        <v>31898</v>
      </c>
      <c r="CO664">
        <v>428100</v>
      </c>
      <c r="CP664" t="s">
        <v>210</v>
      </c>
      <c r="CQ664" t="s">
        <v>151</v>
      </c>
      <c r="CR664" t="s">
        <v>151</v>
      </c>
      <c r="CS664" t="s">
        <v>8300</v>
      </c>
      <c r="CZ664" t="s">
        <v>8301</v>
      </c>
      <c r="DA664" t="s">
        <v>154</v>
      </c>
      <c r="DB664" t="s">
        <v>242</v>
      </c>
      <c r="DE664">
        <v>1</v>
      </c>
      <c r="DF664">
        <v>1986</v>
      </c>
      <c r="DG664" t="s">
        <v>8302</v>
      </c>
      <c r="DH664">
        <v>7</v>
      </c>
      <c r="DI664" s="128" t="s">
        <v>156</v>
      </c>
      <c r="DJ66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4" s="130">
        <f>Table13[[#This Row],[JUST]]*Table13[[#This Row],[Storm Millage]]/1000</f>
        <v>0</v>
      </c>
      <c r="DL66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64" s="136">
        <f>Table13[[#This Row],[JUST]]*Table13[[#This Row],[Recreational Millage]]/1000</f>
        <v>9471.2142232113802</v>
      </c>
      <c r="DN664" s="137">
        <f>Table13[[#This Row],[Recreational Assessment]]+Table13[[#This Row],[Storm Assessment]]</f>
        <v>9471.2142232113802</v>
      </c>
      <c r="DO664" s="145" t="e">
        <f>Methodology!#REF!</f>
        <v>#REF!</v>
      </c>
      <c r="DP664" s="146" t="e">
        <f>(Table13[[#This Row],[JUST]]*Table13[[#This Row],[Ad Valorem Recreational Millage]])/1000</f>
        <v>#REF!</v>
      </c>
    </row>
    <row r="665" spans="1:120" x14ac:dyDescent="0.3">
      <c r="A665">
        <v>568</v>
      </c>
      <c r="B665">
        <v>1</v>
      </c>
      <c r="C665" s="165" t="s">
        <v>8331</v>
      </c>
      <c r="D665" t="s">
        <v>216</v>
      </c>
      <c r="E665" t="s">
        <v>8332</v>
      </c>
      <c r="F665">
        <v>10004059</v>
      </c>
      <c r="G665" s="32" t="s">
        <v>196</v>
      </c>
      <c r="H665" t="s">
        <v>299</v>
      </c>
      <c r="I665" t="s">
        <v>226</v>
      </c>
      <c r="J665">
        <v>1</v>
      </c>
      <c r="K665">
        <v>0</v>
      </c>
      <c r="L665">
        <v>0</v>
      </c>
      <c r="M665">
        <v>8.7300000000000003E-2</v>
      </c>
      <c r="N665" t="s">
        <v>135</v>
      </c>
      <c r="O665" t="s">
        <v>136</v>
      </c>
      <c r="S665" t="s">
        <v>140</v>
      </c>
      <c r="V665" t="s">
        <v>229</v>
      </c>
      <c r="W665" t="s">
        <v>8333</v>
      </c>
      <c r="X665" t="s">
        <v>8332</v>
      </c>
      <c r="Y665" t="s">
        <v>7841</v>
      </c>
      <c r="AA665" t="s">
        <v>145</v>
      </c>
      <c r="AB665" t="s">
        <v>146</v>
      </c>
      <c r="AC665" s="119">
        <v>1154725</v>
      </c>
      <c r="AD665">
        <v>1154725</v>
      </c>
      <c r="AE665">
        <v>1154725</v>
      </c>
      <c r="AF665">
        <v>0</v>
      </c>
      <c r="AG665">
        <v>1154725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 s="32">
        <v>0</v>
      </c>
      <c r="AO665">
        <v>0</v>
      </c>
      <c r="AP665">
        <v>0</v>
      </c>
      <c r="AQ665">
        <v>0</v>
      </c>
      <c r="AR665">
        <v>0</v>
      </c>
      <c r="AS665">
        <v>1</v>
      </c>
      <c r="AT665">
        <v>1985</v>
      </c>
      <c r="AV665">
        <v>1397</v>
      </c>
      <c r="AW665">
        <v>1397</v>
      </c>
      <c r="AX665">
        <v>1</v>
      </c>
      <c r="AY665">
        <v>2</v>
      </c>
      <c r="AZ665">
        <v>2</v>
      </c>
      <c r="BC665" t="s">
        <v>233</v>
      </c>
      <c r="BS665" t="s">
        <v>8334</v>
      </c>
      <c r="BV665" t="s">
        <v>8335</v>
      </c>
      <c r="BX665" t="s">
        <v>701</v>
      </c>
      <c r="BY665" t="s">
        <v>149</v>
      </c>
      <c r="BZ665" t="s">
        <v>935</v>
      </c>
      <c r="CB665" s="27">
        <v>41544</v>
      </c>
      <c r="CC665">
        <v>1085000</v>
      </c>
      <c r="CD665" t="s">
        <v>210</v>
      </c>
      <c r="CE665" t="s">
        <v>181</v>
      </c>
      <c r="CF665" t="s">
        <v>181</v>
      </c>
      <c r="CG665" t="s">
        <v>8336</v>
      </c>
      <c r="CH665" s="27">
        <v>36047</v>
      </c>
      <c r="CI665">
        <v>742500</v>
      </c>
      <c r="CJ665" t="s">
        <v>210</v>
      </c>
      <c r="CK665" t="s">
        <v>151</v>
      </c>
      <c r="CL665" t="s">
        <v>151</v>
      </c>
      <c r="CM665" t="s">
        <v>8337</v>
      </c>
      <c r="CN665" s="27">
        <v>31107</v>
      </c>
      <c r="CO665">
        <v>379300</v>
      </c>
      <c r="CP665" t="s">
        <v>210</v>
      </c>
      <c r="CQ665" t="s">
        <v>151</v>
      </c>
      <c r="CR665" t="s">
        <v>151</v>
      </c>
      <c r="CS665" t="s">
        <v>8338</v>
      </c>
      <c r="CZ665" t="s">
        <v>8339</v>
      </c>
      <c r="DA665" t="s">
        <v>154</v>
      </c>
      <c r="DB665" t="s">
        <v>242</v>
      </c>
      <c r="DE665">
        <v>1</v>
      </c>
      <c r="DF665">
        <v>1986</v>
      </c>
      <c r="DG665" t="s">
        <v>8340</v>
      </c>
      <c r="DH665">
        <v>7</v>
      </c>
      <c r="DI665" s="128" t="s">
        <v>156</v>
      </c>
      <c r="DJ66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5" s="130">
        <f>Table13[[#This Row],[JUST]]*Table13[[#This Row],[Storm Millage]]/1000</f>
        <v>0</v>
      </c>
      <c r="DL66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65" s="136">
        <f>Table13[[#This Row],[JUST]]*Table13[[#This Row],[Recreational Millage]]/1000</f>
        <v>9471.2142232113802</v>
      </c>
      <c r="DN665" s="137">
        <f>Table13[[#This Row],[Recreational Assessment]]+Table13[[#This Row],[Storm Assessment]]</f>
        <v>9471.2142232113802</v>
      </c>
      <c r="DO665" s="145" t="e">
        <f>Methodology!#REF!</f>
        <v>#REF!</v>
      </c>
      <c r="DP665" s="146" t="e">
        <f>(Table13[[#This Row],[JUST]]*Table13[[#This Row],[Ad Valorem Recreational Millage]])/1000</f>
        <v>#REF!</v>
      </c>
    </row>
    <row r="666" spans="1:120" x14ac:dyDescent="0.3">
      <c r="A666">
        <v>416</v>
      </c>
      <c r="B666">
        <v>1</v>
      </c>
      <c r="C666" s="165" t="s">
        <v>8363</v>
      </c>
      <c r="D666" t="s">
        <v>216</v>
      </c>
      <c r="E666" t="s">
        <v>8364</v>
      </c>
      <c r="F666">
        <v>10004061</v>
      </c>
      <c r="G666" s="32" t="s">
        <v>196</v>
      </c>
      <c r="H666" t="s">
        <v>299</v>
      </c>
      <c r="I666" t="s">
        <v>226</v>
      </c>
      <c r="J666">
        <v>1</v>
      </c>
      <c r="K666">
        <v>0</v>
      </c>
      <c r="L666">
        <v>0</v>
      </c>
      <c r="M666">
        <v>8.7300000000000003E-2</v>
      </c>
      <c r="N666" t="s">
        <v>135</v>
      </c>
      <c r="O666" t="s">
        <v>136</v>
      </c>
      <c r="S666" t="s">
        <v>140</v>
      </c>
      <c r="V666" t="s">
        <v>229</v>
      </c>
      <c r="W666" t="s">
        <v>8365</v>
      </c>
      <c r="X666" t="s">
        <v>8364</v>
      </c>
      <c r="Y666" t="s">
        <v>7841</v>
      </c>
      <c r="AA666" t="s">
        <v>145</v>
      </c>
      <c r="AB666" t="s">
        <v>146</v>
      </c>
      <c r="AC666" s="119">
        <v>1154725</v>
      </c>
      <c r="AD666">
        <v>1154725</v>
      </c>
      <c r="AE666">
        <v>1154725</v>
      </c>
      <c r="AF666">
        <v>0</v>
      </c>
      <c r="AG666">
        <v>1154725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 s="32">
        <v>0</v>
      </c>
      <c r="AO666">
        <v>0</v>
      </c>
      <c r="AP666">
        <v>0</v>
      </c>
      <c r="AQ666">
        <v>0</v>
      </c>
      <c r="AR666">
        <v>0</v>
      </c>
      <c r="AS666">
        <v>1</v>
      </c>
      <c r="AT666">
        <v>1985</v>
      </c>
      <c r="AV666">
        <v>1397</v>
      </c>
      <c r="AW666">
        <v>1397</v>
      </c>
      <c r="AX666">
        <v>1</v>
      </c>
      <c r="AY666">
        <v>2</v>
      </c>
      <c r="AZ666">
        <v>2</v>
      </c>
      <c r="BC666" t="s">
        <v>233</v>
      </c>
      <c r="BS666" t="s">
        <v>8366</v>
      </c>
      <c r="BT666" t="s">
        <v>8367</v>
      </c>
      <c r="BV666" t="s">
        <v>8368</v>
      </c>
      <c r="BX666" t="s">
        <v>8369</v>
      </c>
      <c r="BY666" t="s">
        <v>711</v>
      </c>
      <c r="BZ666" t="s">
        <v>8370</v>
      </c>
      <c r="CB666" s="27">
        <v>37438</v>
      </c>
      <c r="CC666">
        <v>1150000</v>
      </c>
      <c r="CD666" t="s">
        <v>210</v>
      </c>
      <c r="CE666" t="s">
        <v>151</v>
      </c>
      <c r="CF666" t="s">
        <v>151</v>
      </c>
      <c r="CG666" t="s">
        <v>8371</v>
      </c>
      <c r="CH666" s="27">
        <v>36854</v>
      </c>
      <c r="CI666">
        <v>1175000</v>
      </c>
      <c r="CJ666" t="s">
        <v>210</v>
      </c>
      <c r="CK666" t="s">
        <v>151</v>
      </c>
      <c r="CL666" t="s">
        <v>151</v>
      </c>
      <c r="CM666" t="s">
        <v>8372</v>
      </c>
      <c r="CN666" s="27">
        <v>32964</v>
      </c>
      <c r="CO666">
        <v>475000</v>
      </c>
      <c r="CP666" t="s">
        <v>210</v>
      </c>
      <c r="CQ666" t="s">
        <v>151</v>
      </c>
      <c r="CR666" t="s">
        <v>151</v>
      </c>
      <c r="CS666" t="s">
        <v>8373</v>
      </c>
      <c r="CT666" s="27">
        <v>31168</v>
      </c>
      <c r="CU666">
        <v>375000</v>
      </c>
      <c r="CV666" t="s">
        <v>210</v>
      </c>
      <c r="CW666" t="s">
        <v>151</v>
      </c>
      <c r="CX666" t="s">
        <v>151</v>
      </c>
      <c r="CY666" t="s">
        <v>8374</v>
      </c>
      <c r="CZ666" t="s">
        <v>8375</v>
      </c>
      <c r="DA666" t="s">
        <v>154</v>
      </c>
      <c r="DB666" t="s">
        <v>242</v>
      </c>
      <c r="DE666">
        <v>1</v>
      </c>
      <c r="DF666">
        <v>1986</v>
      </c>
      <c r="DG666" t="s">
        <v>8376</v>
      </c>
      <c r="DH666">
        <v>7</v>
      </c>
      <c r="DI666" s="128" t="s">
        <v>156</v>
      </c>
      <c r="DJ6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6" s="130">
        <f>Table13[[#This Row],[JUST]]*Table13[[#This Row],[Storm Millage]]/1000</f>
        <v>0</v>
      </c>
      <c r="DL6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66" s="136">
        <f>Table13[[#This Row],[JUST]]*Table13[[#This Row],[Recreational Millage]]/1000</f>
        <v>9471.2142232113802</v>
      </c>
      <c r="DN666" s="137">
        <f>Table13[[#This Row],[Recreational Assessment]]+Table13[[#This Row],[Storm Assessment]]</f>
        <v>9471.2142232113802</v>
      </c>
      <c r="DO666" s="145" t="e">
        <f>Methodology!#REF!</f>
        <v>#REF!</v>
      </c>
      <c r="DP666" s="146" t="e">
        <f>(Table13[[#This Row],[JUST]]*Table13[[#This Row],[Ad Valorem Recreational Millage]])/1000</f>
        <v>#REF!</v>
      </c>
    </row>
    <row r="667" spans="1:120" x14ac:dyDescent="0.3">
      <c r="A667">
        <v>415</v>
      </c>
      <c r="B667">
        <v>1</v>
      </c>
      <c r="C667" s="165" t="s">
        <v>8399</v>
      </c>
      <c r="D667" t="s">
        <v>216</v>
      </c>
      <c r="E667" t="s">
        <v>8400</v>
      </c>
      <c r="F667">
        <v>10004063</v>
      </c>
      <c r="G667" s="32" t="s">
        <v>196</v>
      </c>
      <c r="H667" t="s">
        <v>299</v>
      </c>
      <c r="I667" t="s">
        <v>226</v>
      </c>
      <c r="J667">
        <v>1</v>
      </c>
      <c r="K667">
        <v>0</v>
      </c>
      <c r="L667">
        <v>0</v>
      </c>
      <c r="M667">
        <v>8.7300000000000003E-2</v>
      </c>
      <c r="N667" t="s">
        <v>135</v>
      </c>
      <c r="O667" t="s">
        <v>136</v>
      </c>
      <c r="S667" t="s">
        <v>140</v>
      </c>
      <c r="V667" t="s">
        <v>229</v>
      </c>
      <c r="W667" t="s">
        <v>8401</v>
      </c>
      <c r="X667" t="s">
        <v>8400</v>
      </c>
      <c r="Y667" t="s">
        <v>7841</v>
      </c>
      <c r="AA667" t="s">
        <v>145</v>
      </c>
      <c r="AB667" t="s">
        <v>146</v>
      </c>
      <c r="AC667" s="119">
        <v>1154725</v>
      </c>
      <c r="AD667">
        <v>1154725</v>
      </c>
      <c r="AE667">
        <v>1154725</v>
      </c>
      <c r="AF667">
        <v>0</v>
      </c>
      <c r="AG667">
        <v>1154725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 s="32">
        <v>0</v>
      </c>
      <c r="AO667">
        <v>0</v>
      </c>
      <c r="AP667">
        <v>0</v>
      </c>
      <c r="AQ667">
        <v>0</v>
      </c>
      <c r="AR667">
        <v>0</v>
      </c>
      <c r="AS667">
        <v>1</v>
      </c>
      <c r="AT667">
        <v>1985</v>
      </c>
      <c r="AV667">
        <v>1397</v>
      </c>
      <c r="AW667">
        <v>1397</v>
      </c>
      <c r="AX667">
        <v>1</v>
      </c>
      <c r="AY667">
        <v>2</v>
      </c>
      <c r="AZ667">
        <v>2</v>
      </c>
      <c r="BC667" t="s">
        <v>233</v>
      </c>
      <c r="BS667" t="s">
        <v>8295</v>
      </c>
      <c r="BU667" t="s">
        <v>8296</v>
      </c>
      <c r="BV667" t="s">
        <v>8297</v>
      </c>
      <c r="BX667" t="s">
        <v>176</v>
      </c>
      <c r="BY667" t="s">
        <v>149</v>
      </c>
      <c r="BZ667" t="s">
        <v>177</v>
      </c>
      <c r="CB667" s="27">
        <v>40514</v>
      </c>
      <c r="CC667">
        <v>1043000</v>
      </c>
      <c r="CD667" t="s">
        <v>210</v>
      </c>
      <c r="CE667" t="s">
        <v>181</v>
      </c>
      <c r="CF667" t="s">
        <v>181</v>
      </c>
      <c r="CG667" t="s">
        <v>8402</v>
      </c>
      <c r="CH667" s="27">
        <v>35096</v>
      </c>
      <c r="CI667">
        <v>670000</v>
      </c>
      <c r="CJ667" t="s">
        <v>210</v>
      </c>
      <c r="CK667" t="s">
        <v>151</v>
      </c>
      <c r="CL667" t="s">
        <v>151</v>
      </c>
      <c r="CM667" t="s">
        <v>8403</v>
      </c>
      <c r="CN667" s="27">
        <v>33786</v>
      </c>
      <c r="CO667">
        <v>540000</v>
      </c>
      <c r="CP667" t="s">
        <v>210</v>
      </c>
      <c r="CQ667" t="s">
        <v>151</v>
      </c>
      <c r="CR667" t="s">
        <v>151</v>
      </c>
      <c r="CS667" t="s">
        <v>8404</v>
      </c>
      <c r="CZ667" t="s">
        <v>8405</v>
      </c>
      <c r="DA667" t="s">
        <v>154</v>
      </c>
      <c r="DB667" t="s">
        <v>242</v>
      </c>
      <c r="DE667">
        <v>1</v>
      </c>
      <c r="DF667">
        <v>1986</v>
      </c>
      <c r="DG667" t="s">
        <v>8406</v>
      </c>
      <c r="DH667">
        <v>7</v>
      </c>
      <c r="DI667" s="128" t="s">
        <v>156</v>
      </c>
      <c r="DJ6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7" s="130">
        <f>Table13[[#This Row],[JUST]]*Table13[[#This Row],[Storm Millage]]/1000</f>
        <v>0</v>
      </c>
      <c r="DL6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67" s="136">
        <f>Table13[[#This Row],[JUST]]*Table13[[#This Row],[Recreational Millage]]/1000</f>
        <v>9471.2142232113802</v>
      </c>
      <c r="DN667" s="137">
        <f>Table13[[#This Row],[Recreational Assessment]]+Table13[[#This Row],[Storm Assessment]]</f>
        <v>9471.2142232113802</v>
      </c>
      <c r="DO667" s="145" t="e">
        <f>Methodology!#REF!</f>
        <v>#REF!</v>
      </c>
      <c r="DP667" s="146" t="e">
        <f>(Table13[[#This Row],[JUST]]*Table13[[#This Row],[Ad Valorem Recreational Millage]])/1000</f>
        <v>#REF!</v>
      </c>
    </row>
    <row r="668" spans="1:120" x14ac:dyDescent="0.3">
      <c r="A668">
        <v>315</v>
      </c>
      <c r="B668">
        <v>1</v>
      </c>
      <c r="C668" s="165" t="s">
        <v>8439</v>
      </c>
      <c r="D668" t="s">
        <v>216</v>
      </c>
      <c r="E668" t="s">
        <v>8440</v>
      </c>
      <c r="F668">
        <v>10004065</v>
      </c>
      <c r="G668" s="32" t="s">
        <v>196</v>
      </c>
      <c r="H668" t="s">
        <v>299</v>
      </c>
      <c r="I668" t="s">
        <v>226</v>
      </c>
      <c r="J668">
        <v>1</v>
      </c>
      <c r="K668">
        <v>0</v>
      </c>
      <c r="L668">
        <v>0</v>
      </c>
      <c r="M668">
        <v>8.7300000000000003E-2</v>
      </c>
      <c r="N668" t="s">
        <v>135</v>
      </c>
      <c r="O668" t="s">
        <v>136</v>
      </c>
      <c r="S668" t="s">
        <v>140</v>
      </c>
      <c r="V668" t="s">
        <v>229</v>
      </c>
      <c r="W668" t="s">
        <v>8441</v>
      </c>
      <c r="X668" t="s">
        <v>8440</v>
      </c>
      <c r="Y668" t="s">
        <v>7841</v>
      </c>
      <c r="AA668" t="s">
        <v>145</v>
      </c>
      <c r="AB668" t="s">
        <v>146</v>
      </c>
      <c r="AC668" s="119">
        <v>1154725</v>
      </c>
      <c r="AD668">
        <v>1154725</v>
      </c>
      <c r="AE668">
        <v>1154725</v>
      </c>
      <c r="AF668">
        <v>0</v>
      </c>
      <c r="AG668">
        <v>1154725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 s="32">
        <v>0</v>
      </c>
      <c r="AO668">
        <v>0</v>
      </c>
      <c r="AP668">
        <v>0</v>
      </c>
      <c r="AQ668">
        <v>0</v>
      </c>
      <c r="AR668">
        <v>0</v>
      </c>
      <c r="AS668">
        <v>1</v>
      </c>
      <c r="AT668">
        <v>1985</v>
      </c>
      <c r="AV668">
        <v>1397</v>
      </c>
      <c r="AW668">
        <v>1397</v>
      </c>
      <c r="AX668">
        <v>1</v>
      </c>
      <c r="AY668">
        <v>2</v>
      </c>
      <c r="AZ668">
        <v>2</v>
      </c>
      <c r="BC668" t="s">
        <v>233</v>
      </c>
      <c r="BS668" t="s">
        <v>598</v>
      </c>
      <c r="BV668" t="s">
        <v>600</v>
      </c>
      <c r="BX668" t="s">
        <v>293</v>
      </c>
      <c r="BY668" t="s">
        <v>294</v>
      </c>
      <c r="BZ668" t="s">
        <v>601</v>
      </c>
      <c r="CB668" s="27">
        <v>42361</v>
      </c>
      <c r="CC668">
        <v>1230000</v>
      </c>
      <c r="CD668" t="s">
        <v>210</v>
      </c>
      <c r="CE668" t="s">
        <v>181</v>
      </c>
      <c r="CF668" t="s">
        <v>181</v>
      </c>
      <c r="CG668" t="s">
        <v>8442</v>
      </c>
      <c r="CH668" s="27">
        <v>34090</v>
      </c>
      <c r="CI668">
        <v>550000</v>
      </c>
      <c r="CJ668" t="s">
        <v>210</v>
      </c>
      <c r="CK668" t="s">
        <v>151</v>
      </c>
      <c r="CL668" t="s">
        <v>151</v>
      </c>
      <c r="CM668" t="s">
        <v>8443</v>
      </c>
      <c r="CN668" s="27">
        <v>31260</v>
      </c>
      <c r="CO668">
        <v>199000</v>
      </c>
      <c r="CP668" t="s">
        <v>210</v>
      </c>
      <c r="CQ668" t="s">
        <v>181</v>
      </c>
      <c r="CR668" t="s">
        <v>181</v>
      </c>
      <c r="CS668" t="s">
        <v>8444</v>
      </c>
      <c r="CZ668" t="s">
        <v>8445</v>
      </c>
      <c r="DA668" t="s">
        <v>154</v>
      </c>
      <c r="DB668" t="s">
        <v>242</v>
      </c>
      <c r="DE668">
        <v>1</v>
      </c>
      <c r="DF668">
        <v>1986</v>
      </c>
      <c r="DG668" t="s">
        <v>8446</v>
      </c>
      <c r="DH668">
        <v>7</v>
      </c>
      <c r="DI668" s="128" t="s">
        <v>156</v>
      </c>
      <c r="DJ6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8" s="130">
        <f>Table13[[#This Row],[JUST]]*Table13[[#This Row],[Storm Millage]]/1000</f>
        <v>0</v>
      </c>
      <c r="DL6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68" s="136">
        <f>Table13[[#This Row],[JUST]]*Table13[[#This Row],[Recreational Millage]]/1000</f>
        <v>9471.2142232113802</v>
      </c>
      <c r="DN668" s="137">
        <f>Table13[[#This Row],[Recreational Assessment]]+Table13[[#This Row],[Storm Assessment]]</f>
        <v>9471.2142232113802</v>
      </c>
      <c r="DO668" s="145" t="e">
        <f>Methodology!#REF!</f>
        <v>#REF!</v>
      </c>
      <c r="DP668" s="146" t="e">
        <f>(Table13[[#This Row],[JUST]]*Table13[[#This Row],[Ad Valorem Recreational Millage]])/1000</f>
        <v>#REF!</v>
      </c>
    </row>
    <row r="669" spans="1:120" x14ac:dyDescent="0.3">
      <c r="A669">
        <v>316</v>
      </c>
      <c r="B669">
        <v>1</v>
      </c>
      <c r="C669" s="165" t="s">
        <v>8459</v>
      </c>
      <c r="D669" t="s">
        <v>216</v>
      </c>
      <c r="E669" t="s">
        <v>8460</v>
      </c>
      <c r="F669">
        <v>10004067</v>
      </c>
      <c r="G669" s="32" t="s">
        <v>196</v>
      </c>
      <c r="H669" t="s">
        <v>299</v>
      </c>
      <c r="I669" t="s">
        <v>226</v>
      </c>
      <c r="J669">
        <v>1</v>
      </c>
      <c r="K669">
        <v>0</v>
      </c>
      <c r="L669">
        <v>0</v>
      </c>
      <c r="M669">
        <v>8.7300000000000003E-2</v>
      </c>
      <c r="N669" t="s">
        <v>135</v>
      </c>
      <c r="O669" t="s">
        <v>136</v>
      </c>
      <c r="S669" t="s">
        <v>140</v>
      </c>
      <c r="V669" t="s">
        <v>229</v>
      </c>
      <c r="W669" t="s">
        <v>8461</v>
      </c>
      <c r="X669" t="s">
        <v>8460</v>
      </c>
      <c r="Y669" t="s">
        <v>7841</v>
      </c>
      <c r="AA669" t="s">
        <v>145</v>
      </c>
      <c r="AB669" t="s">
        <v>146</v>
      </c>
      <c r="AC669" s="119">
        <v>1154725</v>
      </c>
      <c r="AD669">
        <v>1154725</v>
      </c>
      <c r="AE669">
        <v>1154725</v>
      </c>
      <c r="AF669">
        <v>0</v>
      </c>
      <c r="AG669">
        <v>1154725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 s="32">
        <v>0</v>
      </c>
      <c r="AO669">
        <v>0</v>
      </c>
      <c r="AP669">
        <v>0</v>
      </c>
      <c r="AQ669">
        <v>0</v>
      </c>
      <c r="AR669">
        <v>0</v>
      </c>
      <c r="AS669">
        <v>1</v>
      </c>
      <c r="AT669">
        <v>1985</v>
      </c>
      <c r="AV669">
        <v>1397</v>
      </c>
      <c r="AW669">
        <v>1397</v>
      </c>
      <c r="AX669">
        <v>1</v>
      </c>
      <c r="AY669">
        <v>2</v>
      </c>
      <c r="AZ669">
        <v>2</v>
      </c>
      <c r="BC669" t="s">
        <v>233</v>
      </c>
      <c r="BS669" t="s">
        <v>8462</v>
      </c>
      <c r="BT669" t="s">
        <v>8463</v>
      </c>
      <c r="BV669" t="s">
        <v>8464</v>
      </c>
      <c r="BX669" t="s">
        <v>5650</v>
      </c>
      <c r="BY669" t="s">
        <v>149</v>
      </c>
      <c r="BZ669" t="s">
        <v>8465</v>
      </c>
      <c r="CB669" s="27">
        <v>42703</v>
      </c>
      <c r="CC669">
        <v>1350000</v>
      </c>
      <c r="CD669" t="s">
        <v>210</v>
      </c>
      <c r="CE669" t="s">
        <v>181</v>
      </c>
      <c r="CF669" t="s">
        <v>181</v>
      </c>
      <c r="CG669" t="s">
        <v>8466</v>
      </c>
      <c r="CH669" s="27">
        <v>40815</v>
      </c>
      <c r="CI669">
        <v>1075000</v>
      </c>
      <c r="CJ669" t="s">
        <v>210</v>
      </c>
      <c r="CK669" t="s">
        <v>181</v>
      </c>
      <c r="CL669" t="s">
        <v>181</v>
      </c>
      <c r="CM669" t="s">
        <v>8467</v>
      </c>
      <c r="CN669" s="27">
        <v>38484</v>
      </c>
      <c r="CO669">
        <v>1435300</v>
      </c>
      <c r="CP669" t="s">
        <v>210</v>
      </c>
      <c r="CQ669" t="s">
        <v>151</v>
      </c>
      <c r="CR669" t="s">
        <v>151</v>
      </c>
      <c r="CS669" t="s">
        <v>8468</v>
      </c>
      <c r="CT669" s="27">
        <v>33725</v>
      </c>
      <c r="CU669">
        <v>560000</v>
      </c>
      <c r="CV669" t="s">
        <v>210</v>
      </c>
      <c r="CW669" t="s">
        <v>151</v>
      </c>
      <c r="CX669" t="s">
        <v>151</v>
      </c>
      <c r="CY669" t="s">
        <v>8469</v>
      </c>
      <c r="CZ669" t="s">
        <v>8470</v>
      </c>
      <c r="DA669" t="s">
        <v>154</v>
      </c>
      <c r="DB669" t="s">
        <v>242</v>
      </c>
      <c r="DE669">
        <v>1</v>
      </c>
      <c r="DF669">
        <v>1986</v>
      </c>
      <c r="DG669" t="s">
        <v>8471</v>
      </c>
      <c r="DH669">
        <v>7</v>
      </c>
      <c r="DI669" s="128" t="s">
        <v>156</v>
      </c>
      <c r="DJ6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69" s="130">
        <f>Table13[[#This Row],[JUST]]*Table13[[#This Row],[Storm Millage]]/1000</f>
        <v>0</v>
      </c>
      <c r="DL6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69" s="136">
        <f>Table13[[#This Row],[JUST]]*Table13[[#This Row],[Recreational Millage]]/1000</f>
        <v>9471.2142232113802</v>
      </c>
      <c r="DN669" s="137">
        <f>Table13[[#This Row],[Recreational Assessment]]+Table13[[#This Row],[Storm Assessment]]</f>
        <v>9471.2142232113802</v>
      </c>
      <c r="DO669" s="145" t="e">
        <f>Methodology!#REF!</f>
        <v>#REF!</v>
      </c>
      <c r="DP669" s="146" t="e">
        <f>(Table13[[#This Row],[JUST]]*Table13[[#This Row],[Ad Valorem Recreational Millage]])/1000</f>
        <v>#REF!</v>
      </c>
    </row>
    <row r="670" spans="1:120" x14ac:dyDescent="0.3">
      <c r="A670">
        <v>2</v>
      </c>
      <c r="B670">
        <v>1</v>
      </c>
      <c r="C670" s="165" t="s">
        <v>8500</v>
      </c>
      <c r="D670" t="s">
        <v>216</v>
      </c>
      <c r="E670" t="s">
        <v>8501</v>
      </c>
      <c r="F670">
        <v>10004069</v>
      </c>
      <c r="G670" s="32" t="s">
        <v>196</v>
      </c>
      <c r="H670" t="s">
        <v>299</v>
      </c>
      <c r="I670" t="s">
        <v>226</v>
      </c>
      <c r="J670">
        <v>1</v>
      </c>
      <c r="K670">
        <v>0</v>
      </c>
      <c r="L670">
        <v>0</v>
      </c>
      <c r="M670">
        <v>8.7300000000000003E-2</v>
      </c>
      <c r="N670" t="s">
        <v>135</v>
      </c>
      <c r="O670" t="s">
        <v>136</v>
      </c>
      <c r="S670" t="s">
        <v>140</v>
      </c>
      <c r="V670" t="s">
        <v>229</v>
      </c>
      <c r="W670" t="s">
        <v>8502</v>
      </c>
      <c r="X670" t="s">
        <v>8501</v>
      </c>
      <c r="Y670" t="s">
        <v>7841</v>
      </c>
      <c r="AA670" t="s">
        <v>145</v>
      </c>
      <c r="AB670" t="s">
        <v>146</v>
      </c>
      <c r="AC670" s="119">
        <v>1154725</v>
      </c>
      <c r="AD670">
        <v>1154725</v>
      </c>
      <c r="AE670">
        <v>1154725</v>
      </c>
      <c r="AF670">
        <v>0</v>
      </c>
      <c r="AG670">
        <v>1141159</v>
      </c>
      <c r="AH670">
        <v>0</v>
      </c>
      <c r="AI670">
        <v>13566</v>
      </c>
      <c r="AJ670">
        <v>0</v>
      </c>
      <c r="AK670">
        <v>0</v>
      </c>
      <c r="AL670">
        <v>0</v>
      </c>
      <c r="AM670">
        <v>0</v>
      </c>
      <c r="AN670" s="32">
        <v>0</v>
      </c>
      <c r="AO670">
        <v>0</v>
      </c>
      <c r="AP670">
        <v>0</v>
      </c>
      <c r="AQ670">
        <v>0</v>
      </c>
      <c r="AR670">
        <v>0</v>
      </c>
      <c r="AS670">
        <v>1</v>
      </c>
      <c r="AT670">
        <v>1985</v>
      </c>
      <c r="AV670">
        <v>1397</v>
      </c>
      <c r="AW670">
        <v>1397</v>
      </c>
      <c r="AX670">
        <v>1</v>
      </c>
      <c r="AY670">
        <v>2</v>
      </c>
      <c r="AZ670">
        <v>2</v>
      </c>
      <c r="BC670" t="s">
        <v>233</v>
      </c>
      <c r="BS670" t="s">
        <v>8503</v>
      </c>
      <c r="BV670" t="s">
        <v>8504</v>
      </c>
      <c r="BX670" t="s">
        <v>8505</v>
      </c>
      <c r="BY670" t="s">
        <v>2733</v>
      </c>
      <c r="BZ670" t="s">
        <v>8506</v>
      </c>
      <c r="CB670" s="27">
        <v>42489</v>
      </c>
      <c r="CC670">
        <v>1300000</v>
      </c>
      <c r="CD670" t="s">
        <v>210</v>
      </c>
      <c r="CE670" t="s">
        <v>181</v>
      </c>
      <c r="CF670" t="s">
        <v>181</v>
      </c>
      <c r="CG670" t="s">
        <v>8507</v>
      </c>
      <c r="CH670" s="27">
        <v>40164</v>
      </c>
      <c r="CI670">
        <v>525000</v>
      </c>
      <c r="CJ670" t="s">
        <v>210</v>
      </c>
      <c r="CK670" t="s">
        <v>178</v>
      </c>
      <c r="CL670" t="s">
        <v>178</v>
      </c>
      <c r="CM670" t="s">
        <v>8508</v>
      </c>
      <c r="CN670" s="27">
        <v>34455</v>
      </c>
      <c r="CO670">
        <v>625000</v>
      </c>
      <c r="CP670" t="s">
        <v>210</v>
      </c>
      <c r="CQ670" t="s">
        <v>151</v>
      </c>
      <c r="CR670" t="s">
        <v>151</v>
      </c>
      <c r="CS670" t="s">
        <v>8509</v>
      </c>
      <c r="CT670" s="27">
        <v>33239</v>
      </c>
      <c r="CU670">
        <v>515000</v>
      </c>
      <c r="CV670" t="s">
        <v>210</v>
      </c>
      <c r="CW670" t="s">
        <v>151</v>
      </c>
      <c r="CX670" t="s">
        <v>151</v>
      </c>
      <c r="CY670" t="s">
        <v>8510</v>
      </c>
      <c r="CZ670" t="s">
        <v>8511</v>
      </c>
      <c r="DA670" t="s">
        <v>154</v>
      </c>
      <c r="DB670" t="s">
        <v>242</v>
      </c>
      <c r="DE670">
        <v>1</v>
      </c>
      <c r="DF670">
        <v>1986</v>
      </c>
      <c r="DG670" t="s">
        <v>8512</v>
      </c>
      <c r="DH670">
        <v>7</v>
      </c>
      <c r="DI670" s="128" t="s">
        <v>156</v>
      </c>
      <c r="DJ6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70" s="130">
        <f>Table13[[#This Row],[JUST]]*Table13[[#This Row],[Storm Millage]]/1000</f>
        <v>0</v>
      </c>
      <c r="DL6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70" s="136">
        <f>Table13[[#This Row],[JUST]]*Table13[[#This Row],[Recreational Millage]]/1000</f>
        <v>9471.2142232113802</v>
      </c>
      <c r="DN670" s="137">
        <f>Table13[[#This Row],[Recreational Assessment]]+Table13[[#This Row],[Storm Assessment]]</f>
        <v>9471.2142232113802</v>
      </c>
      <c r="DO670" s="145" t="e">
        <f>Methodology!#REF!</f>
        <v>#REF!</v>
      </c>
      <c r="DP670" s="146" t="e">
        <f>(Table13[[#This Row],[JUST]]*Table13[[#This Row],[Ad Valorem Recreational Millage]])/1000</f>
        <v>#REF!</v>
      </c>
    </row>
    <row r="671" spans="1:120" x14ac:dyDescent="0.3">
      <c r="A671">
        <v>8</v>
      </c>
      <c r="B671">
        <v>1</v>
      </c>
      <c r="C671" s="165" t="s">
        <v>8522</v>
      </c>
      <c r="D671" t="s">
        <v>216</v>
      </c>
      <c r="E671" t="s">
        <v>8523</v>
      </c>
      <c r="F671">
        <v>10004071</v>
      </c>
      <c r="G671" s="32" t="s">
        <v>196</v>
      </c>
      <c r="H671" t="s">
        <v>299</v>
      </c>
      <c r="I671" t="s">
        <v>226</v>
      </c>
      <c r="J671">
        <v>1</v>
      </c>
      <c r="K671">
        <v>0</v>
      </c>
      <c r="L671">
        <v>0</v>
      </c>
      <c r="M671">
        <v>8.7300000000000003E-2</v>
      </c>
      <c r="N671" t="s">
        <v>135</v>
      </c>
      <c r="O671" t="s">
        <v>136</v>
      </c>
      <c r="S671" t="s">
        <v>140</v>
      </c>
      <c r="V671" t="s">
        <v>229</v>
      </c>
      <c r="W671" t="s">
        <v>8524</v>
      </c>
      <c r="X671" t="s">
        <v>8523</v>
      </c>
      <c r="Y671" t="s">
        <v>7841</v>
      </c>
      <c r="AA671" t="s">
        <v>145</v>
      </c>
      <c r="AB671" t="s">
        <v>146</v>
      </c>
      <c r="AC671" s="119">
        <v>1154725</v>
      </c>
      <c r="AD671">
        <v>1154725</v>
      </c>
      <c r="AE671">
        <v>1154725</v>
      </c>
      <c r="AF671">
        <v>0</v>
      </c>
      <c r="AG671">
        <v>1141159</v>
      </c>
      <c r="AH671">
        <v>0</v>
      </c>
      <c r="AI671">
        <v>13566</v>
      </c>
      <c r="AJ671">
        <v>0</v>
      </c>
      <c r="AK671">
        <v>0</v>
      </c>
      <c r="AL671">
        <v>0</v>
      </c>
      <c r="AM671">
        <v>0</v>
      </c>
      <c r="AN671" s="32">
        <v>0</v>
      </c>
      <c r="AO671">
        <v>0</v>
      </c>
      <c r="AP671">
        <v>0</v>
      </c>
      <c r="AQ671">
        <v>0</v>
      </c>
      <c r="AR671">
        <v>0</v>
      </c>
      <c r="AS671">
        <v>1</v>
      </c>
      <c r="AT671">
        <v>1985</v>
      </c>
      <c r="AV671">
        <v>1397</v>
      </c>
      <c r="AW671">
        <v>1397</v>
      </c>
      <c r="AX671">
        <v>1</v>
      </c>
      <c r="AY671">
        <v>2</v>
      </c>
      <c r="AZ671">
        <v>2</v>
      </c>
      <c r="BC671" t="s">
        <v>233</v>
      </c>
      <c r="BS671" t="s">
        <v>8525</v>
      </c>
      <c r="BT671" t="s">
        <v>8526</v>
      </c>
      <c r="BV671" t="s">
        <v>8527</v>
      </c>
      <c r="BX671" t="s">
        <v>145</v>
      </c>
      <c r="BY671" t="s">
        <v>149</v>
      </c>
      <c r="BZ671" t="s">
        <v>146</v>
      </c>
      <c r="CB671" s="27">
        <v>37628</v>
      </c>
      <c r="CC671">
        <v>1325000</v>
      </c>
      <c r="CD671" t="s">
        <v>210</v>
      </c>
      <c r="CE671" t="s">
        <v>151</v>
      </c>
      <c r="CF671" t="s">
        <v>151</v>
      </c>
      <c r="CG671" t="s">
        <v>8528</v>
      </c>
      <c r="CH671" s="27">
        <v>35634</v>
      </c>
      <c r="CI671">
        <v>724000</v>
      </c>
      <c r="CJ671" t="s">
        <v>210</v>
      </c>
      <c r="CK671" t="s">
        <v>151</v>
      </c>
      <c r="CL671" t="s">
        <v>151</v>
      </c>
      <c r="CM671" t="s">
        <v>8529</v>
      </c>
      <c r="CN671" s="27">
        <v>31107</v>
      </c>
      <c r="CO671">
        <v>399000</v>
      </c>
      <c r="CP671" t="s">
        <v>210</v>
      </c>
      <c r="CQ671" t="s">
        <v>151</v>
      </c>
      <c r="CR671" t="s">
        <v>151</v>
      </c>
      <c r="CS671" t="s">
        <v>8530</v>
      </c>
      <c r="CZ671" t="s">
        <v>8531</v>
      </c>
      <c r="DA671" t="s">
        <v>154</v>
      </c>
      <c r="DB671" t="s">
        <v>242</v>
      </c>
      <c r="DE671">
        <v>1</v>
      </c>
      <c r="DF671">
        <v>1986</v>
      </c>
      <c r="DG671" t="s">
        <v>8532</v>
      </c>
      <c r="DH671">
        <v>7</v>
      </c>
      <c r="DI671" s="128" t="s">
        <v>156</v>
      </c>
      <c r="DJ6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71" s="130">
        <f>Table13[[#This Row],[JUST]]*Table13[[#This Row],[Storm Millage]]/1000</f>
        <v>0</v>
      </c>
      <c r="DL6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71" s="136">
        <f>Table13[[#This Row],[JUST]]*Table13[[#This Row],[Recreational Millage]]/1000</f>
        <v>9471.2142232113802</v>
      </c>
      <c r="DN671" s="137">
        <f>Table13[[#This Row],[Recreational Assessment]]+Table13[[#This Row],[Storm Assessment]]</f>
        <v>9471.2142232113802</v>
      </c>
      <c r="DO671" s="145" t="e">
        <f>Methodology!#REF!</f>
        <v>#REF!</v>
      </c>
      <c r="DP671" s="146" t="e">
        <f>(Table13[[#This Row],[JUST]]*Table13[[#This Row],[Ad Valorem Recreational Millage]])/1000</f>
        <v>#REF!</v>
      </c>
    </row>
    <row r="672" spans="1:120" x14ac:dyDescent="0.3">
      <c r="A672">
        <v>317</v>
      </c>
      <c r="B672">
        <v>1</v>
      </c>
      <c r="C672" s="165" t="s">
        <v>8570</v>
      </c>
      <c r="D672" t="s">
        <v>216</v>
      </c>
      <c r="E672" t="s">
        <v>8571</v>
      </c>
      <c r="F672">
        <v>10004073</v>
      </c>
      <c r="G672" s="32" t="s">
        <v>196</v>
      </c>
      <c r="H672" t="s">
        <v>299</v>
      </c>
      <c r="I672" t="s">
        <v>226</v>
      </c>
      <c r="J672">
        <v>1</v>
      </c>
      <c r="K672">
        <v>0</v>
      </c>
      <c r="L672">
        <v>0</v>
      </c>
      <c r="M672">
        <v>8.7300000000000003E-2</v>
      </c>
      <c r="N672" t="s">
        <v>135</v>
      </c>
      <c r="O672" t="s">
        <v>136</v>
      </c>
      <c r="S672" t="s">
        <v>140</v>
      </c>
      <c r="V672" t="s">
        <v>229</v>
      </c>
      <c r="W672" t="s">
        <v>8572</v>
      </c>
      <c r="X672" t="s">
        <v>8571</v>
      </c>
      <c r="Y672" t="s">
        <v>7841</v>
      </c>
      <c r="AA672" t="s">
        <v>145</v>
      </c>
      <c r="AB672" t="s">
        <v>146</v>
      </c>
      <c r="AC672" s="119">
        <v>1154725</v>
      </c>
      <c r="AD672">
        <v>1154725</v>
      </c>
      <c r="AE672">
        <v>1154725</v>
      </c>
      <c r="AF672">
        <v>0</v>
      </c>
      <c r="AG672">
        <v>1141159</v>
      </c>
      <c r="AH672">
        <v>0</v>
      </c>
      <c r="AI672">
        <v>13566</v>
      </c>
      <c r="AJ672">
        <v>0</v>
      </c>
      <c r="AK672">
        <v>0</v>
      </c>
      <c r="AL672">
        <v>0</v>
      </c>
      <c r="AM672">
        <v>0</v>
      </c>
      <c r="AN672" s="32">
        <v>0</v>
      </c>
      <c r="AO672">
        <v>0</v>
      </c>
      <c r="AP672">
        <v>0</v>
      </c>
      <c r="AQ672">
        <v>0</v>
      </c>
      <c r="AR672">
        <v>0</v>
      </c>
      <c r="AS672">
        <v>1</v>
      </c>
      <c r="AT672">
        <v>1985</v>
      </c>
      <c r="AV672">
        <v>1397</v>
      </c>
      <c r="AW672">
        <v>1397</v>
      </c>
      <c r="AX672">
        <v>1</v>
      </c>
      <c r="AY672">
        <v>2</v>
      </c>
      <c r="AZ672">
        <v>2</v>
      </c>
      <c r="BC672" t="s">
        <v>233</v>
      </c>
      <c r="BS672" t="s">
        <v>8573</v>
      </c>
      <c r="BV672" t="s">
        <v>8574</v>
      </c>
      <c r="BX672" t="s">
        <v>3823</v>
      </c>
      <c r="BY672" t="s">
        <v>171</v>
      </c>
      <c r="BZ672" t="s">
        <v>3824</v>
      </c>
      <c r="CB672" s="27">
        <v>44172</v>
      </c>
      <c r="CC672">
        <v>1400000</v>
      </c>
      <c r="CD672" t="s">
        <v>210</v>
      </c>
      <c r="CE672" t="s">
        <v>181</v>
      </c>
      <c r="CF672" t="s">
        <v>181</v>
      </c>
      <c r="CG672" t="s">
        <v>8575</v>
      </c>
      <c r="CH672" s="27">
        <v>31107</v>
      </c>
      <c r="CI672">
        <v>399000</v>
      </c>
      <c r="CJ672" t="s">
        <v>210</v>
      </c>
      <c r="CK672" t="s">
        <v>151</v>
      </c>
      <c r="CL672" t="s">
        <v>151</v>
      </c>
      <c r="CM672" t="s">
        <v>8576</v>
      </c>
      <c r="CZ672" t="s">
        <v>8577</v>
      </c>
      <c r="DA672" t="s">
        <v>154</v>
      </c>
      <c r="DB672" t="s">
        <v>242</v>
      </c>
      <c r="DE672">
        <v>1</v>
      </c>
      <c r="DF672">
        <v>1986</v>
      </c>
      <c r="DG672" t="s">
        <v>8578</v>
      </c>
      <c r="DH672">
        <v>7</v>
      </c>
      <c r="DI672" s="128" t="s">
        <v>156</v>
      </c>
      <c r="DJ6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72" s="130">
        <f>Table13[[#This Row],[JUST]]*Table13[[#This Row],[Storm Millage]]/1000</f>
        <v>0</v>
      </c>
      <c r="DL6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72" s="136">
        <f>Table13[[#This Row],[JUST]]*Table13[[#This Row],[Recreational Millage]]/1000</f>
        <v>9471.2142232113802</v>
      </c>
      <c r="DN672" s="137">
        <f>Table13[[#This Row],[Recreational Assessment]]+Table13[[#This Row],[Storm Assessment]]</f>
        <v>9471.2142232113802</v>
      </c>
      <c r="DO672" s="145" t="e">
        <f>Methodology!#REF!</f>
        <v>#REF!</v>
      </c>
      <c r="DP672" s="146" t="e">
        <f>(Table13[[#This Row],[JUST]]*Table13[[#This Row],[Ad Valorem Recreational Millage]])/1000</f>
        <v>#REF!</v>
      </c>
    </row>
    <row r="673" spans="1:120" x14ac:dyDescent="0.3">
      <c r="A673">
        <v>573</v>
      </c>
      <c r="B673">
        <v>1</v>
      </c>
      <c r="C673" s="165" t="s">
        <v>8618</v>
      </c>
      <c r="D673" t="s">
        <v>216</v>
      </c>
      <c r="E673" t="s">
        <v>8619</v>
      </c>
      <c r="F673">
        <v>10004075</v>
      </c>
      <c r="G673" s="32" t="s">
        <v>196</v>
      </c>
      <c r="H673" t="s">
        <v>299</v>
      </c>
      <c r="I673" t="s">
        <v>226</v>
      </c>
      <c r="J673">
        <v>1</v>
      </c>
      <c r="K673">
        <v>0</v>
      </c>
      <c r="L673">
        <v>0</v>
      </c>
      <c r="M673">
        <v>8.7300000000000003E-2</v>
      </c>
      <c r="N673" t="s">
        <v>135</v>
      </c>
      <c r="O673" t="s">
        <v>136</v>
      </c>
      <c r="S673" t="s">
        <v>140</v>
      </c>
      <c r="V673" t="s">
        <v>229</v>
      </c>
      <c r="W673" t="s">
        <v>8620</v>
      </c>
      <c r="X673" t="s">
        <v>8619</v>
      </c>
      <c r="Y673" t="s">
        <v>7841</v>
      </c>
      <c r="AA673" t="s">
        <v>145</v>
      </c>
      <c r="AB673" t="s">
        <v>146</v>
      </c>
      <c r="AC673" s="119">
        <v>1154725</v>
      </c>
      <c r="AD673">
        <v>1154725</v>
      </c>
      <c r="AE673">
        <v>1154725</v>
      </c>
      <c r="AF673">
        <v>0</v>
      </c>
      <c r="AG673">
        <v>1141159</v>
      </c>
      <c r="AH673">
        <v>0</v>
      </c>
      <c r="AI673">
        <v>13566</v>
      </c>
      <c r="AJ673">
        <v>0</v>
      </c>
      <c r="AK673">
        <v>0</v>
      </c>
      <c r="AL673">
        <v>0</v>
      </c>
      <c r="AM673">
        <v>0</v>
      </c>
      <c r="AN673" s="32">
        <v>0</v>
      </c>
      <c r="AO673">
        <v>0</v>
      </c>
      <c r="AP673">
        <v>0</v>
      </c>
      <c r="AQ673">
        <v>0</v>
      </c>
      <c r="AR673">
        <v>0</v>
      </c>
      <c r="AS673">
        <v>1</v>
      </c>
      <c r="AT673">
        <v>1985</v>
      </c>
      <c r="AV673">
        <v>1397</v>
      </c>
      <c r="AW673">
        <v>1397</v>
      </c>
      <c r="AX673">
        <v>1</v>
      </c>
      <c r="AY673">
        <v>2</v>
      </c>
      <c r="AZ673">
        <v>2</v>
      </c>
      <c r="BC673" t="s">
        <v>233</v>
      </c>
      <c r="BS673" t="s">
        <v>8621</v>
      </c>
      <c r="BT673" t="s">
        <v>8622</v>
      </c>
      <c r="BV673" t="s">
        <v>8598</v>
      </c>
      <c r="BX673" t="s">
        <v>8599</v>
      </c>
      <c r="BY673" t="s">
        <v>430</v>
      </c>
      <c r="BZ673" t="s">
        <v>8600</v>
      </c>
      <c r="CB673" s="27">
        <v>36189</v>
      </c>
      <c r="CC673">
        <v>765000</v>
      </c>
      <c r="CD673" t="s">
        <v>210</v>
      </c>
      <c r="CE673" t="s">
        <v>151</v>
      </c>
      <c r="CF673" t="s">
        <v>151</v>
      </c>
      <c r="CG673" t="s">
        <v>8623</v>
      </c>
      <c r="CH673" s="27">
        <v>35898</v>
      </c>
      <c r="CI673">
        <v>759000</v>
      </c>
      <c r="CJ673" t="s">
        <v>210</v>
      </c>
      <c r="CK673" t="s">
        <v>151</v>
      </c>
      <c r="CL673" t="s">
        <v>151</v>
      </c>
      <c r="CM673" t="s">
        <v>8624</v>
      </c>
      <c r="CN673" s="27">
        <v>34366</v>
      </c>
      <c r="CO673">
        <v>580000</v>
      </c>
      <c r="CP673" t="s">
        <v>210</v>
      </c>
      <c r="CQ673" t="s">
        <v>151</v>
      </c>
      <c r="CR673" t="s">
        <v>151</v>
      </c>
      <c r="CS673" t="s">
        <v>8625</v>
      </c>
      <c r="CT673" s="27">
        <v>33939</v>
      </c>
      <c r="CU673">
        <v>560000</v>
      </c>
      <c r="CV673" t="s">
        <v>210</v>
      </c>
      <c r="CW673" t="s">
        <v>151</v>
      </c>
      <c r="CX673" t="s">
        <v>151</v>
      </c>
      <c r="CY673" t="s">
        <v>8626</v>
      </c>
      <c r="CZ673" t="s">
        <v>8627</v>
      </c>
      <c r="DA673" t="s">
        <v>154</v>
      </c>
      <c r="DB673" t="s">
        <v>242</v>
      </c>
      <c r="DE673">
        <v>1</v>
      </c>
      <c r="DF673">
        <v>1986</v>
      </c>
      <c r="DG673" t="s">
        <v>8628</v>
      </c>
      <c r="DH673">
        <v>7</v>
      </c>
      <c r="DI673" s="128" t="s">
        <v>156</v>
      </c>
      <c r="DJ6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73" s="130">
        <f>Table13[[#This Row],[JUST]]*Table13[[#This Row],[Storm Millage]]/1000</f>
        <v>0</v>
      </c>
      <c r="DL6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73" s="136">
        <f>Table13[[#This Row],[JUST]]*Table13[[#This Row],[Recreational Millage]]/1000</f>
        <v>9471.2142232113802</v>
      </c>
      <c r="DN673" s="137">
        <f>Table13[[#This Row],[Recreational Assessment]]+Table13[[#This Row],[Storm Assessment]]</f>
        <v>9471.2142232113802</v>
      </c>
      <c r="DO673" s="145" t="e">
        <f>Methodology!#REF!</f>
        <v>#REF!</v>
      </c>
      <c r="DP673" s="146" t="e">
        <f>(Table13[[#This Row],[JUST]]*Table13[[#This Row],[Ad Valorem Recreational Millage]])/1000</f>
        <v>#REF!</v>
      </c>
    </row>
    <row r="674" spans="1:120" x14ac:dyDescent="0.3">
      <c r="A674">
        <v>730</v>
      </c>
      <c r="B674">
        <v>1</v>
      </c>
      <c r="C674" s="165" t="s">
        <v>5681</v>
      </c>
      <c r="D674" t="s">
        <v>131</v>
      </c>
      <c r="E674" t="s">
        <v>1077</v>
      </c>
      <c r="F674">
        <v>10004160</v>
      </c>
      <c r="G674" s="32" t="s">
        <v>181</v>
      </c>
      <c r="I674" t="s">
        <v>226</v>
      </c>
      <c r="J674">
        <v>1</v>
      </c>
      <c r="K674">
        <v>0</v>
      </c>
      <c r="L674">
        <v>0</v>
      </c>
      <c r="M674">
        <v>0.23200000000000001</v>
      </c>
      <c r="N674" t="s">
        <v>135</v>
      </c>
      <c r="O674" t="s">
        <v>136</v>
      </c>
      <c r="R674" t="s">
        <v>227</v>
      </c>
      <c r="S674" t="s">
        <v>140</v>
      </c>
      <c r="T674">
        <v>100</v>
      </c>
      <c r="U674" t="s">
        <v>511</v>
      </c>
      <c r="W674" t="s">
        <v>5682</v>
      </c>
      <c r="X674" t="s">
        <v>5683</v>
      </c>
      <c r="Y674" t="s">
        <v>162</v>
      </c>
      <c r="AA674" t="s">
        <v>145</v>
      </c>
      <c r="AB674" t="s">
        <v>146</v>
      </c>
      <c r="AC674" s="119">
        <v>1174907</v>
      </c>
      <c r="AD674">
        <v>1174907</v>
      </c>
      <c r="AE674">
        <v>1174907</v>
      </c>
      <c r="AF674">
        <v>721500</v>
      </c>
      <c r="AG674">
        <v>435127</v>
      </c>
      <c r="AH674">
        <v>0</v>
      </c>
      <c r="AI674">
        <v>18280</v>
      </c>
      <c r="AJ674">
        <v>0</v>
      </c>
      <c r="AK674">
        <v>0</v>
      </c>
      <c r="AL674">
        <v>0</v>
      </c>
      <c r="AM674">
        <v>0</v>
      </c>
      <c r="AN674" s="32">
        <v>0</v>
      </c>
      <c r="AO674">
        <v>0</v>
      </c>
      <c r="AP674">
        <v>0</v>
      </c>
      <c r="AQ674">
        <v>0</v>
      </c>
      <c r="AR674">
        <v>0</v>
      </c>
      <c r="AS674">
        <v>1</v>
      </c>
      <c r="AT674">
        <v>1996</v>
      </c>
      <c r="AV674">
        <v>5493</v>
      </c>
      <c r="AW674">
        <v>2463</v>
      </c>
      <c r="AX674">
        <v>3</v>
      </c>
      <c r="AY674">
        <v>4</v>
      </c>
      <c r="AZ674">
        <v>4</v>
      </c>
      <c r="BB674" t="s">
        <v>233</v>
      </c>
      <c r="BC674" t="s">
        <v>233</v>
      </c>
      <c r="BS674" t="s">
        <v>5684</v>
      </c>
      <c r="BT674" t="s">
        <v>5685</v>
      </c>
      <c r="BV674" t="s">
        <v>5686</v>
      </c>
      <c r="BX674" t="s">
        <v>145</v>
      </c>
      <c r="BY674" t="s">
        <v>149</v>
      </c>
      <c r="BZ674" t="s">
        <v>146</v>
      </c>
      <c r="CB674" s="27">
        <v>30407</v>
      </c>
      <c r="CC674">
        <v>49900</v>
      </c>
      <c r="CD674" t="s">
        <v>150</v>
      </c>
      <c r="CE674" t="s">
        <v>151</v>
      </c>
      <c r="CF674" t="s">
        <v>151</v>
      </c>
      <c r="CG674" t="s">
        <v>5687</v>
      </c>
      <c r="CZ674" t="s">
        <v>5688</v>
      </c>
      <c r="DA674" t="s">
        <v>154</v>
      </c>
      <c r="DB674" t="s">
        <v>299</v>
      </c>
      <c r="DE674">
        <v>1</v>
      </c>
      <c r="DF674">
        <v>1900</v>
      </c>
      <c r="DG674" t="s">
        <v>5689</v>
      </c>
      <c r="DH674">
        <v>7</v>
      </c>
      <c r="DI674" s="128" t="s">
        <v>156</v>
      </c>
      <c r="DJ6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74" s="130">
        <f>Table13[[#This Row],[JUST]]*Table13[[#This Row],[Storm Millage]]/1000</f>
        <v>0</v>
      </c>
      <c r="DL6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74" s="136">
        <f>Table13[[#This Row],[JUST]]*Table13[[#This Row],[Recreational Millage]]/1000</f>
        <v>9636.7497796883345</v>
      </c>
      <c r="DN674" s="137">
        <f>Table13[[#This Row],[Recreational Assessment]]+Table13[[#This Row],[Storm Assessment]]</f>
        <v>9636.7497796883345</v>
      </c>
      <c r="DO674" s="145" t="e">
        <f>Methodology!#REF!</f>
        <v>#REF!</v>
      </c>
      <c r="DP674" s="146" t="e">
        <f>(Table13[[#This Row],[JUST]]*Table13[[#This Row],[Ad Valorem Recreational Millage]])/1000</f>
        <v>#REF!</v>
      </c>
    </row>
    <row r="675" spans="1:120" x14ac:dyDescent="0.3">
      <c r="A675">
        <v>1012</v>
      </c>
      <c r="B675">
        <v>1</v>
      </c>
      <c r="C675" s="165" t="s">
        <v>9144</v>
      </c>
      <c r="D675" t="s">
        <v>4694</v>
      </c>
      <c r="E675" t="s">
        <v>170</v>
      </c>
      <c r="F675">
        <v>10004944</v>
      </c>
      <c r="G675" s="32" t="s">
        <v>181</v>
      </c>
      <c r="I675" t="s">
        <v>226</v>
      </c>
      <c r="J675">
        <v>1</v>
      </c>
      <c r="K675">
        <v>0</v>
      </c>
      <c r="L675">
        <v>0</v>
      </c>
      <c r="M675">
        <v>1.0189999999999999</v>
      </c>
      <c r="N675" t="s">
        <v>135</v>
      </c>
      <c r="O675" t="s">
        <v>136</v>
      </c>
      <c r="R675" t="s">
        <v>3669</v>
      </c>
      <c r="S675" t="s">
        <v>140</v>
      </c>
      <c r="T675">
        <v>121</v>
      </c>
      <c r="U675" t="s">
        <v>3670</v>
      </c>
      <c r="V675" t="s">
        <v>205</v>
      </c>
      <c r="W675" t="s">
        <v>9145</v>
      </c>
      <c r="X675" t="s">
        <v>9146</v>
      </c>
      <c r="Y675" t="s">
        <v>189</v>
      </c>
      <c r="AA675" t="s">
        <v>145</v>
      </c>
      <c r="AB675" t="s">
        <v>146</v>
      </c>
      <c r="AC675" s="119">
        <v>1178941</v>
      </c>
      <c r="AD675">
        <v>1178941</v>
      </c>
      <c r="AE675">
        <v>1178941</v>
      </c>
      <c r="AF675">
        <v>732000</v>
      </c>
      <c r="AG675">
        <v>346813</v>
      </c>
      <c r="AH675">
        <v>56102</v>
      </c>
      <c r="AI675">
        <v>44026</v>
      </c>
      <c r="AJ675">
        <v>0</v>
      </c>
      <c r="AK675">
        <v>0</v>
      </c>
      <c r="AL675">
        <v>0</v>
      </c>
      <c r="AM675">
        <v>0</v>
      </c>
      <c r="AN675" s="32">
        <v>0</v>
      </c>
      <c r="AO675">
        <v>0</v>
      </c>
      <c r="AP675">
        <v>0</v>
      </c>
      <c r="AQ675">
        <v>0</v>
      </c>
      <c r="AR675">
        <v>0</v>
      </c>
      <c r="AS675">
        <v>1</v>
      </c>
      <c r="AT675">
        <v>1992</v>
      </c>
      <c r="AV675">
        <v>4419</v>
      </c>
      <c r="AW675">
        <v>1563</v>
      </c>
      <c r="AX675">
        <v>1</v>
      </c>
      <c r="AY675">
        <v>1</v>
      </c>
      <c r="AZ675">
        <v>1</v>
      </c>
      <c r="BA675" t="s">
        <v>233</v>
      </c>
      <c r="BB675" t="s">
        <v>233</v>
      </c>
      <c r="BE675" t="s">
        <v>233</v>
      </c>
      <c r="BS675" t="s">
        <v>9147</v>
      </c>
      <c r="BV675" t="s">
        <v>9148</v>
      </c>
      <c r="BX675" t="s">
        <v>9149</v>
      </c>
      <c r="BY675" t="s">
        <v>517</v>
      </c>
      <c r="BZ675" t="s">
        <v>9150</v>
      </c>
      <c r="CA675" t="s">
        <v>519</v>
      </c>
      <c r="CB675" s="27">
        <v>41110</v>
      </c>
      <c r="CC675">
        <v>1850000</v>
      </c>
      <c r="CD675" t="s">
        <v>210</v>
      </c>
      <c r="CE675" t="s">
        <v>181</v>
      </c>
      <c r="CF675" t="s">
        <v>655</v>
      </c>
      <c r="CG675" t="s">
        <v>9151</v>
      </c>
      <c r="CH675" s="27">
        <v>31837</v>
      </c>
      <c r="CI675">
        <v>250000</v>
      </c>
      <c r="CJ675" t="s">
        <v>150</v>
      </c>
      <c r="CK675" t="s">
        <v>208</v>
      </c>
      <c r="CL675" t="s">
        <v>208</v>
      </c>
      <c r="CM675" t="s">
        <v>9152</v>
      </c>
      <c r="CZ675" t="s">
        <v>9153</v>
      </c>
      <c r="DA675" t="s">
        <v>154</v>
      </c>
      <c r="DB675" t="s">
        <v>299</v>
      </c>
      <c r="DE675">
        <v>1</v>
      </c>
      <c r="DF675">
        <v>1900</v>
      </c>
      <c r="DG675" t="s">
        <v>9154</v>
      </c>
      <c r="DH675">
        <v>7</v>
      </c>
      <c r="DI675" s="128" t="s">
        <v>156</v>
      </c>
      <c r="DJ6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75" s="130">
        <f>Table13[[#This Row],[JUST]]*Table13[[#This Row],[Storm Millage]]/1000</f>
        <v>0</v>
      </c>
      <c r="DL6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75" s="136">
        <f>Table13[[#This Row],[JUST]]*Table13[[#This Row],[Recreational Millage]]/1000</f>
        <v>9669.8372058516507</v>
      </c>
      <c r="DN675" s="137">
        <f>Table13[[#This Row],[Recreational Assessment]]+Table13[[#This Row],[Storm Assessment]]</f>
        <v>9669.8372058516507</v>
      </c>
      <c r="DO675" s="145" t="e">
        <f>Methodology!#REF!</f>
        <v>#REF!</v>
      </c>
      <c r="DP675" s="146" t="e">
        <f>(Table13[[#This Row],[JUST]]*Table13[[#This Row],[Ad Valorem Recreational Millage]])/1000</f>
        <v>#REF!</v>
      </c>
    </row>
    <row r="676" spans="1:120" x14ac:dyDescent="0.3">
      <c r="A676">
        <v>202</v>
      </c>
      <c r="B676">
        <v>1</v>
      </c>
      <c r="C676" s="165" t="s">
        <v>1481</v>
      </c>
      <c r="D676" t="s">
        <v>777</v>
      </c>
      <c r="E676" t="s">
        <v>1482</v>
      </c>
      <c r="F676">
        <v>10004292</v>
      </c>
      <c r="G676" s="32" t="s">
        <v>196</v>
      </c>
      <c r="H676" t="s">
        <v>299</v>
      </c>
      <c r="I676" t="s">
        <v>226</v>
      </c>
      <c r="J676">
        <v>1</v>
      </c>
      <c r="K676">
        <v>0</v>
      </c>
      <c r="L676">
        <v>0</v>
      </c>
      <c r="M676">
        <v>0.22176999999999999</v>
      </c>
      <c r="N676" t="s">
        <v>135</v>
      </c>
      <c r="O676" t="s">
        <v>136</v>
      </c>
      <c r="S676" t="s">
        <v>140</v>
      </c>
      <c r="V676" t="s">
        <v>229</v>
      </c>
      <c r="W676" t="s">
        <v>1483</v>
      </c>
      <c r="X676" t="s">
        <v>1484</v>
      </c>
      <c r="Y676" t="s">
        <v>1227</v>
      </c>
      <c r="AA676" t="s">
        <v>145</v>
      </c>
      <c r="AB676" t="s">
        <v>146</v>
      </c>
      <c r="AC676" s="119">
        <v>611278</v>
      </c>
      <c r="AD676">
        <v>611278</v>
      </c>
      <c r="AE676">
        <v>611278</v>
      </c>
      <c r="AF676">
        <v>0</v>
      </c>
      <c r="AG676">
        <v>611278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 s="32">
        <v>0</v>
      </c>
      <c r="AO676">
        <v>0</v>
      </c>
      <c r="AP676">
        <v>0</v>
      </c>
      <c r="AQ676">
        <v>0</v>
      </c>
      <c r="AR676">
        <v>0</v>
      </c>
      <c r="AS676">
        <v>1</v>
      </c>
      <c r="AT676">
        <v>1976</v>
      </c>
      <c r="AV676">
        <v>1455</v>
      </c>
      <c r="AW676">
        <v>1455</v>
      </c>
      <c r="AX676">
        <v>2</v>
      </c>
      <c r="AY676">
        <v>3</v>
      </c>
      <c r="AZ676">
        <v>2</v>
      </c>
      <c r="BC676" t="s">
        <v>233</v>
      </c>
      <c r="BS676" t="s">
        <v>1485</v>
      </c>
      <c r="BV676" t="s">
        <v>1486</v>
      </c>
      <c r="BX676" t="s">
        <v>1487</v>
      </c>
      <c r="BY676" t="s">
        <v>785</v>
      </c>
      <c r="BZ676" t="s">
        <v>1488</v>
      </c>
      <c r="CB676" s="27">
        <v>38565</v>
      </c>
      <c r="CC676">
        <v>1020000</v>
      </c>
      <c r="CD676" t="s">
        <v>210</v>
      </c>
      <c r="CE676" t="s">
        <v>151</v>
      </c>
      <c r="CF676" t="s">
        <v>383</v>
      </c>
      <c r="CG676" t="s">
        <v>1489</v>
      </c>
      <c r="CH676" s="27">
        <v>36507</v>
      </c>
      <c r="CI676">
        <v>550000</v>
      </c>
      <c r="CJ676" t="s">
        <v>210</v>
      </c>
      <c r="CK676" t="s">
        <v>151</v>
      </c>
      <c r="CL676" t="s">
        <v>151</v>
      </c>
      <c r="CM676" t="s">
        <v>1490</v>
      </c>
      <c r="CN676" s="27">
        <v>36427</v>
      </c>
      <c r="CO676">
        <v>515000</v>
      </c>
      <c r="CP676" t="s">
        <v>210</v>
      </c>
      <c r="CQ676" t="s">
        <v>151</v>
      </c>
      <c r="CR676" t="s">
        <v>151</v>
      </c>
      <c r="CS676" t="s">
        <v>1491</v>
      </c>
      <c r="CT676" s="27">
        <v>34851</v>
      </c>
      <c r="CU676">
        <v>460000</v>
      </c>
      <c r="CV676" t="s">
        <v>210</v>
      </c>
      <c r="CW676" t="s">
        <v>151</v>
      </c>
      <c r="CX676" t="s">
        <v>151</v>
      </c>
      <c r="CY676" t="s">
        <v>1492</v>
      </c>
      <c r="CZ676" t="s">
        <v>1493</v>
      </c>
      <c r="DA676" t="s">
        <v>154</v>
      </c>
      <c r="DB676" t="s">
        <v>242</v>
      </c>
      <c r="DE676">
        <v>1</v>
      </c>
      <c r="DF676">
        <v>1977</v>
      </c>
      <c r="DG676" t="s">
        <v>1494</v>
      </c>
      <c r="DH676">
        <v>2</v>
      </c>
      <c r="DI676" s="128" t="s">
        <v>696</v>
      </c>
      <c r="DJ6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76" s="130">
        <f>Table13[[#This Row],[JUST]]*Table13[[#This Row],[Storm Millage]]/1000</f>
        <v>4673.5292218563982</v>
      </c>
      <c r="DL6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76" s="136">
        <f>Table13[[#This Row],[JUST]]*Table13[[#This Row],[Recreational Millage]]/1000</f>
        <v>5013.7867353146466</v>
      </c>
      <c r="DN676" s="137">
        <f>Table13[[#This Row],[Recreational Assessment]]+Table13[[#This Row],[Storm Assessment]]</f>
        <v>9687.3159571710457</v>
      </c>
      <c r="DO676" s="145" t="e">
        <f>Methodology!#REF!</f>
        <v>#REF!</v>
      </c>
      <c r="DP676" s="146" t="e">
        <f>(Table13[[#This Row],[JUST]]*Table13[[#This Row],[Ad Valorem Recreational Millage]])/1000</f>
        <v>#REF!</v>
      </c>
    </row>
    <row r="677" spans="1:120" x14ac:dyDescent="0.3">
      <c r="A677">
        <v>824</v>
      </c>
      <c r="B677">
        <v>1</v>
      </c>
      <c r="C677" s="165" t="s">
        <v>5664</v>
      </c>
      <c r="D677" t="s">
        <v>131</v>
      </c>
      <c r="E677" t="s">
        <v>5665</v>
      </c>
      <c r="F677">
        <v>10004167</v>
      </c>
      <c r="G677" s="32" t="s">
        <v>181</v>
      </c>
      <c r="I677" t="s">
        <v>226</v>
      </c>
      <c r="J677">
        <v>1</v>
      </c>
      <c r="K677">
        <v>0</v>
      </c>
      <c r="L677">
        <v>0</v>
      </c>
      <c r="M677">
        <v>0.23200000000000001</v>
      </c>
      <c r="N677" t="s">
        <v>135</v>
      </c>
      <c r="O677" t="s">
        <v>136</v>
      </c>
      <c r="R677" t="s">
        <v>227</v>
      </c>
      <c r="S677" t="s">
        <v>140</v>
      </c>
      <c r="T677">
        <v>100</v>
      </c>
      <c r="U677" t="s">
        <v>511</v>
      </c>
      <c r="W677" t="s">
        <v>5666</v>
      </c>
      <c r="X677" t="s">
        <v>5667</v>
      </c>
      <c r="Y677" t="s">
        <v>3475</v>
      </c>
      <c r="AA677" t="s">
        <v>145</v>
      </c>
      <c r="AB677" t="s">
        <v>146</v>
      </c>
      <c r="AC677" s="119">
        <v>1186207</v>
      </c>
      <c r="AD677">
        <v>1186207</v>
      </c>
      <c r="AE677">
        <v>1186207</v>
      </c>
      <c r="AF677">
        <v>721500</v>
      </c>
      <c r="AG677">
        <v>440032</v>
      </c>
      <c r="AH677">
        <v>0</v>
      </c>
      <c r="AI677">
        <v>24675</v>
      </c>
      <c r="AJ677">
        <v>0</v>
      </c>
      <c r="AK677">
        <v>0</v>
      </c>
      <c r="AL677">
        <v>0</v>
      </c>
      <c r="AM677">
        <v>0</v>
      </c>
      <c r="AN677" s="32">
        <v>0</v>
      </c>
      <c r="AO677">
        <v>0</v>
      </c>
      <c r="AP677">
        <v>0</v>
      </c>
      <c r="AQ677">
        <v>0</v>
      </c>
      <c r="AR677">
        <v>0</v>
      </c>
      <c r="AS677">
        <v>1</v>
      </c>
      <c r="AT677">
        <v>1996</v>
      </c>
      <c r="AV677">
        <v>5290</v>
      </c>
      <c r="AW677">
        <v>2303</v>
      </c>
      <c r="AX677">
        <v>3</v>
      </c>
      <c r="AY677">
        <v>4</v>
      </c>
      <c r="AZ677">
        <v>3</v>
      </c>
      <c r="BA677" t="s">
        <v>233</v>
      </c>
      <c r="BB677" t="s">
        <v>233</v>
      </c>
      <c r="BC677" t="s">
        <v>233</v>
      </c>
      <c r="BS677" t="s">
        <v>5668</v>
      </c>
      <c r="BV677" t="s">
        <v>5669</v>
      </c>
      <c r="BX677" t="s">
        <v>1619</v>
      </c>
      <c r="BY677" t="s">
        <v>149</v>
      </c>
      <c r="BZ677" t="s">
        <v>5670</v>
      </c>
      <c r="CB677" s="27">
        <v>36264</v>
      </c>
      <c r="CC677">
        <v>640000</v>
      </c>
      <c r="CD677" t="s">
        <v>210</v>
      </c>
      <c r="CE677" t="s">
        <v>151</v>
      </c>
      <c r="CF677" t="s">
        <v>151</v>
      </c>
      <c r="CG677" t="s">
        <v>5671</v>
      </c>
      <c r="CH677" s="27">
        <v>34912</v>
      </c>
      <c r="CI677">
        <v>180000</v>
      </c>
      <c r="CJ677" t="s">
        <v>150</v>
      </c>
      <c r="CK677" t="s">
        <v>181</v>
      </c>
      <c r="CL677" t="s">
        <v>181</v>
      </c>
      <c r="CM677" t="s">
        <v>5672</v>
      </c>
      <c r="CN677" s="27">
        <v>34731</v>
      </c>
      <c r="CO677">
        <v>180000</v>
      </c>
      <c r="CP677" t="s">
        <v>150</v>
      </c>
      <c r="CQ677" t="s">
        <v>151</v>
      </c>
      <c r="CR677" t="s">
        <v>151</v>
      </c>
      <c r="CS677" t="s">
        <v>5673</v>
      </c>
      <c r="CZ677" t="s">
        <v>5674</v>
      </c>
      <c r="DA677" t="s">
        <v>154</v>
      </c>
      <c r="DB677" t="s">
        <v>299</v>
      </c>
      <c r="DE677">
        <v>1</v>
      </c>
      <c r="DF677">
        <v>1995</v>
      </c>
      <c r="DG677" t="s">
        <v>5675</v>
      </c>
      <c r="DH677">
        <v>7</v>
      </c>
      <c r="DI677" s="128" t="s">
        <v>156</v>
      </c>
      <c r="DJ6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77" s="130">
        <f>Table13[[#This Row],[JUST]]*Table13[[#This Row],[Storm Millage]]/1000</f>
        <v>0</v>
      </c>
      <c r="DL6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77" s="136">
        <f>Table13[[#This Row],[JUST]]*Table13[[#This Row],[Recreational Millage]]/1000</f>
        <v>9729.4339432097695</v>
      </c>
      <c r="DN677" s="137">
        <f>Table13[[#This Row],[Recreational Assessment]]+Table13[[#This Row],[Storm Assessment]]</f>
        <v>9729.4339432097695</v>
      </c>
      <c r="DO677" s="145" t="e">
        <f>Methodology!#REF!</f>
        <v>#REF!</v>
      </c>
      <c r="DP677" s="146" t="e">
        <f>(Table13[[#This Row],[JUST]]*Table13[[#This Row],[Ad Valorem Recreational Millage]])/1000</f>
        <v>#REF!</v>
      </c>
    </row>
    <row r="678" spans="1:120" x14ac:dyDescent="0.3">
      <c r="A678">
        <v>783</v>
      </c>
      <c r="B678">
        <v>1</v>
      </c>
      <c r="C678" s="165" t="s">
        <v>6016</v>
      </c>
      <c r="D678" t="s">
        <v>131</v>
      </c>
      <c r="E678" t="s">
        <v>6017</v>
      </c>
      <c r="F678">
        <v>10004170</v>
      </c>
      <c r="G678" s="32" t="s">
        <v>181</v>
      </c>
      <c r="I678" t="s">
        <v>226</v>
      </c>
      <c r="J678">
        <v>1</v>
      </c>
      <c r="K678">
        <v>0</v>
      </c>
      <c r="L678">
        <v>0</v>
      </c>
      <c r="M678">
        <v>0.23200000000000001</v>
      </c>
      <c r="N678" t="s">
        <v>135</v>
      </c>
      <c r="O678" t="s">
        <v>136</v>
      </c>
      <c r="R678" t="s">
        <v>227</v>
      </c>
      <c r="S678" t="s">
        <v>140</v>
      </c>
      <c r="T678">
        <v>100</v>
      </c>
      <c r="U678" t="s">
        <v>511</v>
      </c>
      <c r="W678" t="s">
        <v>6018</v>
      </c>
      <c r="X678" t="s">
        <v>6011</v>
      </c>
      <c r="Y678" t="s">
        <v>3475</v>
      </c>
      <c r="AA678" t="s">
        <v>145</v>
      </c>
      <c r="AB678" t="s">
        <v>146</v>
      </c>
      <c r="AC678" s="119">
        <v>1190276</v>
      </c>
      <c r="AD678">
        <v>1190276</v>
      </c>
      <c r="AE678">
        <v>1190276</v>
      </c>
      <c r="AF678">
        <v>743000</v>
      </c>
      <c r="AG678">
        <v>424897</v>
      </c>
      <c r="AH678">
        <v>0</v>
      </c>
      <c r="AI678">
        <v>22379</v>
      </c>
      <c r="AJ678">
        <v>0</v>
      </c>
      <c r="AK678">
        <v>0</v>
      </c>
      <c r="AL678">
        <v>0</v>
      </c>
      <c r="AM678">
        <v>0</v>
      </c>
      <c r="AN678" s="32">
        <v>0</v>
      </c>
      <c r="AO678">
        <v>0</v>
      </c>
      <c r="AP678">
        <v>0</v>
      </c>
      <c r="AQ678">
        <v>0</v>
      </c>
      <c r="AR678">
        <v>0</v>
      </c>
      <c r="AS678">
        <v>1</v>
      </c>
      <c r="AT678">
        <v>1995</v>
      </c>
      <c r="AV678">
        <v>5149</v>
      </c>
      <c r="AW678">
        <v>1848</v>
      </c>
      <c r="AX678">
        <v>1</v>
      </c>
      <c r="AY678">
        <v>3</v>
      </c>
      <c r="AZ678">
        <v>3</v>
      </c>
      <c r="BA678" t="s">
        <v>233</v>
      </c>
      <c r="BC678" t="s">
        <v>233</v>
      </c>
      <c r="BS678" t="s">
        <v>6019</v>
      </c>
      <c r="BV678" t="s">
        <v>6020</v>
      </c>
      <c r="BX678" t="s">
        <v>1158</v>
      </c>
      <c r="BY678" t="s">
        <v>430</v>
      </c>
      <c r="BZ678" t="s">
        <v>6021</v>
      </c>
      <c r="CB678" s="27">
        <v>42451</v>
      </c>
      <c r="CC678">
        <v>1250000</v>
      </c>
      <c r="CD678" t="s">
        <v>210</v>
      </c>
      <c r="CE678" t="s">
        <v>181</v>
      </c>
      <c r="CF678" t="s">
        <v>181</v>
      </c>
      <c r="CG678" t="s">
        <v>6022</v>
      </c>
      <c r="CH678" s="27">
        <v>38314</v>
      </c>
      <c r="CI678">
        <v>1000000</v>
      </c>
      <c r="CJ678" t="s">
        <v>210</v>
      </c>
      <c r="CK678" t="s">
        <v>383</v>
      </c>
      <c r="CL678" t="s">
        <v>383</v>
      </c>
      <c r="CM678" t="s">
        <v>6023</v>
      </c>
      <c r="CN678" s="27">
        <v>35065</v>
      </c>
      <c r="CO678">
        <v>547700</v>
      </c>
      <c r="CP678" t="s">
        <v>210</v>
      </c>
      <c r="CQ678" t="s">
        <v>151</v>
      </c>
      <c r="CR678" t="s">
        <v>151</v>
      </c>
      <c r="CS678" t="s">
        <v>6024</v>
      </c>
      <c r="CT678" s="27">
        <v>34455</v>
      </c>
      <c r="CU678">
        <v>196000</v>
      </c>
      <c r="CV678" t="s">
        <v>150</v>
      </c>
      <c r="CW678" t="s">
        <v>151</v>
      </c>
      <c r="CX678" t="s">
        <v>151</v>
      </c>
      <c r="CY678" t="s">
        <v>6025</v>
      </c>
      <c r="CZ678" t="s">
        <v>6026</v>
      </c>
      <c r="DA678" t="s">
        <v>154</v>
      </c>
      <c r="DB678" t="s">
        <v>299</v>
      </c>
      <c r="DE678">
        <v>1</v>
      </c>
      <c r="DF678">
        <v>1900</v>
      </c>
      <c r="DG678" t="s">
        <v>6027</v>
      </c>
      <c r="DH678">
        <v>7</v>
      </c>
      <c r="DI678" s="128" t="s">
        <v>156</v>
      </c>
      <c r="DJ6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78" s="130">
        <f>Table13[[#This Row],[JUST]]*Table13[[#This Row],[Storm Millage]]/1000</f>
        <v>0</v>
      </c>
      <c r="DL6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78" s="136">
        <f>Table13[[#This Row],[JUST]]*Table13[[#This Row],[Recreational Millage]]/1000</f>
        <v>9762.8084442158506</v>
      </c>
      <c r="DN678" s="137">
        <f>Table13[[#This Row],[Recreational Assessment]]+Table13[[#This Row],[Storm Assessment]]</f>
        <v>9762.8084442158506</v>
      </c>
      <c r="DO678" s="145" t="e">
        <f>Methodology!#REF!</f>
        <v>#REF!</v>
      </c>
      <c r="DP678" s="146" t="e">
        <f>(Table13[[#This Row],[JUST]]*Table13[[#This Row],[Ad Valorem Recreational Millage]])/1000</f>
        <v>#REF!</v>
      </c>
    </row>
    <row r="679" spans="1:120" x14ac:dyDescent="0.3">
      <c r="A679">
        <v>935</v>
      </c>
      <c r="B679">
        <v>1</v>
      </c>
      <c r="C679" s="165" t="s">
        <v>8734</v>
      </c>
      <c r="D679" t="s">
        <v>3484</v>
      </c>
      <c r="E679" t="s">
        <v>8735</v>
      </c>
      <c r="F679">
        <v>10005033</v>
      </c>
      <c r="G679" s="32" t="s">
        <v>383</v>
      </c>
      <c r="I679" t="s">
        <v>226</v>
      </c>
      <c r="J679">
        <v>1</v>
      </c>
      <c r="K679">
        <v>53079</v>
      </c>
      <c r="L679">
        <v>0</v>
      </c>
      <c r="M679">
        <v>1.278</v>
      </c>
      <c r="N679" t="s">
        <v>135</v>
      </c>
      <c r="O679" t="s">
        <v>136</v>
      </c>
      <c r="R679" t="s">
        <v>3669</v>
      </c>
      <c r="S679" t="s">
        <v>140</v>
      </c>
      <c r="T679">
        <v>800</v>
      </c>
      <c r="U679" t="s">
        <v>6136</v>
      </c>
      <c r="W679" t="s">
        <v>8736</v>
      </c>
      <c r="X679" t="s">
        <v>8737</v>
      </c>
      <c r="Y679" t="s">
        <v>189</v>
      </c>
      <c r="AA679" t="s">
        <v>145</v>
      </c>
      <c r="AB679" t="s">
        <v>146</v>
      </c>
      <c r="AC679" s="119">
        <v>1192681</v>
      </c>
      <c r="AD679">
        <v>1192681</v>
      </c>
      <c r="AE679">
        <v>1192681</v>
      </c>
      <c r="AF679">
        <v>535440</v>
      </c>
      <c r="AG679">
        <v>575171</v>
      </c>
      <c r="AH679">
        <v>21317</v>
      </c>
      <c r="AI679">
        <v>60753</v>
      </c>
      <c r="AJ679">
        <v>0</v>
      </c>
      <c r="AK679">
        <v>0</v>
      </c>
      <c r="AL679">
        <v>0</v>
      </c>
      <c r="AM679">
        <v>0</v>
      </c>
      <c r="AN679" s="32">
        <v>0</v>
      </c>
      <c r="AO679">
        <v>0</v>
      </c>
      <c r="AP679">
        <v>0</v>
      </c>
      <c r="AQ679">
        <v>0</v>
      </c>
      <c r="AR679">
        <v>0</v>
      </c>
      <c r="AS679">
        <v>3</v>
      </c>
      <c r="AT679">
        <v>1950</v>
      </c>
      <c r="AV679">
        <v>6259</v>
      </c>
      <c r="AW679">
        <v>3943</v>
      </c>
      <c r="AX679">
        <v>1</v>
      </c>
      <c r="AY679">
        <v>5</v>
      </c>
      <c r="AZ679">
        <v>4</v>
      </c>
      <c r="BA679" t="s">
        <v>233</v>
      </c>
      <c r="BC679" t="s">
        <v>233</v>
      </c>
      <c r="BE679" t="s">
        <v>233</v>
      </c>
      <c r="BS679" t="s">
        <v>8720</v>
      </c>
      <c r="BT679" t="s">
        <v>8721</v>
      </c>
      <c r="BV679" t="s">
        <v>8679</v>
      </c>
      <c r="BX679" t="s">
        <v>145</v>
      </c>
      <c r="BY679" t="s">
        <v>149</v>
      </c>
      <c r="BZ679" t="s">
        <v>146</v>
      </c>
      <c r="CB679" s="27">
        <v>44120</v>
      </c>
      <c r="CC679">
        <v>2350000</v>
      </c>
      <c r="CD679" t="s">
        <v>210</v>
      </c>
      <c r="CE679" t="s">
        <v>1269</v>
      </c>
      <c r="CF679" t="s">
        <v>1269</v>
      </c>
      <c r="CG679" t="s">
        <v>8722</v>
      </c>
      <c r="CH679" s="27">
        <v>35886</v>
      </c>
      <c r="CI679">
        <v>530000</v>
      </c>
      <c r="CJ679" t="s">
        <v>210</v>
      </c>
      <c r="CK679" t="s">
        <v>151</v>
      </c>
      <c r="CL679" t="s">
        <v>151</v>
      </c>
      <c r="CM679" t="s">
        <v>8738</v>
      </c>
      <c r="CZ679" t="s">
        <v>8739</v>
      </c>
      <c r="DA679" t="s">
        <v>154</v>
      </c>
      <c r="DB679" t="s">
        <v>299</v>
      </c>
      <c r="DE679">
        <v>3</v>
      </c>
      <c r="DF679">
        <v>1900</v>
      </c>
      <c r="DG679" t="s">
        <v>8740</v>
      </c>
      <c r="DH679">
        <v>7</v>
      </c>
      <c r="DI679" s="128" t="s">
        <v>156</v>
      </c>
      <c r="DJ6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79" s="130">
        <f>Table13[[#This Row],[JUST]]*Table13[[#This Row],[Storm Millage]]/1000</f>
        <v>0</v>
      </c>
      <c r="DL6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79" s="136">
        <f>Table13[[#This Row],[JUST]]*Table13[[#This Row],[Recreational Millage]]/1000</f>
        <v>9782.5345869830235</v>
      </c>
      <c r="DN679" s="137">
        <f>Table13[[#This Row],[Recreational Assessment]]+Table13[[#This Row],[Storm Assessment]]</f>
        <v>9782.5345869830235</v>
      </c>
      <c r="DO679" s="145" t="e">
        <f>Methodology!#REF!</f>
        <v>#REF!</v>
      </c>
      <c r="DP679" s="146" t="e">
        <f>(Table13[[#This Row],[JUST]]*Table13[[#This Row],[Ad Valorem Recreational Millage]])/1000</f>
        <v>#REF!</v>
      </c>
    </row>
    <row r="680" spans="1:120" x14ac:dyDescent="0.3">
      <c r="A680">
        <v>983</v>
      </c>
      <c r="B680">
        <v>1</v>
      </c>
      <c r="C680" s="165" t="s">
        <v>6814</v>
      </c>
      <c r="D680" t="s">
        <v>777</v>
      </c>
      <c r="E680" t="s">
        <v>4962</v>
      </c>
      <c r="F680">
        <v>10005081</v>
      </c>
      <c r="G680" s="32" t="s">
        <v>553</v>
      </c>
      <c r="I680" t="s">
        <v>226</v>
      </c>
      <c r="J680">
        <v>1</v>
      </c>
      <c r="K680">
        <v>52142</v>
      </c>
      <c r="L680">
        <v>0</v>
      </c>
      <c r="M680">
        <v>1.1399999999999999</v>
      </c>
      <c r="N680" t="s">
        <v>135</v>
      </c>
      <c r="O680" t="s">
        <v>136</v>
      </c>
      <c r="P680" t="s">
        <v>137</v>
      </c>
      <c r="Q680" t="s">
        <v>138</v>
      </c>
      <c r="R680" t="s">
        <v>4193</v>
      </c>
      <c r="S680" t="s">
        <v>140</v>
      </c>
      <c r="T680">
        <v>121</v>
      </c>
      <c r="U680" t="s">
        <v>3670</v>
      </c>
      <c r="V680" t="s">
        <v>205</v>
      </c>
      <c r="W680" t="s">
        <v>6815</v>
      </c>
      <c r="X680" t="s">
        <v>6816</v>
      </c>
      <c r="Y680" t="s">
        <v>6817</v>
      </c>
      <c r="AA680" t="s">
        <v>145</v>
      </c>
      <c r="AB680" t="s">
        <v>146</v>
      </c>
      <c r="AC680" s="119">
        <v>1199163</v>
      </c>
      <c r="AD680">
        <v>1199163</v>
      </c>
      <c r="AE680">
        <v>1199163</v>
      </c>
      <c r="AF680">
        <v>1176000</v>
      </c>
      <c r="AG680">
        <v>0</v>
      </c>
      <c r="AH680">
        <v>23163</v>
      </c>
      <c r="AI680">
        <v>0</v>
      </c>
      <c r="AJ680">
        <v>0</v>
      </c>
      <c r="AK680">
        <v>0</v>
      </c>
      <c r="AL680">
        <v>0</v>
      </c>
      <c r="AM680">
        <v>0</v>
      </c>
      <c r="AN680" s="32">
        <v>0</v>
      </c>
      <c r="AO680">
        <v>0</v>
      </c>
      <c r="AP680">
        <v>0</v>
      </c>
      <c r="AQ680">
        <v>0</v>
      </c>
      <c r="AR680">
        <v>0</v>
      </c>
      <c r="BS680" t="s">
        <v>4196</v>
      </c>
      <c r="BV680" t="s">
        <v>6818</v>
      </c>
      <c r="BX680" t="s">
        <v>4198</v>
      </c>
      <c r="BY680" t="s">
        <v>194</v>
      </c>
      <c r="BZ680" t="s">
        <v>4199</v>
      </c>
      <c r="CB680" s="27">
        <v>43804</v>
      </c>
      <c r="CC680">
        <v>1375000</v>
      </c>
      <c r="CD680" t="s">
        <v>150</v>
      </c>
      <c r="CE680" t="s">
        <v>181</v>
      </c>
      <c r="CF680" t="s">
        <v>181</v>
      </c>
      <c r="CG680" t="s">
        <v>6819</v>
      </c>
      <c r="CH680" s="27">
        <v>41143</v>
      </c>
      <c r="CI680">
        <v>650000</v>
      </c>
      <c r="CJ680" t="s">
        <v>150</v>
      </c>
      <c r="CK680" t="s">
        <v>733</v>
      </c>
      <c r="CL680" t="s">
        <v>733</v>
      </c>
      <c r="CM680" t="s">
        <v>6820</v>
      </c>
      <c r="CN680" s="27">
        <v>40115</v>
      </c>
      <c r="CO680">
        <v>3500000</v>
      </c>
      <c r="CP680" t="s">
        <v>150</v>
      </c>
      <c r="CQ680" t="s">
        <v>3065</v>
      </c>
      <c r="CR680" t="s">
        <v>3065</v>
      </c>
      <c r="CS680" t="s">
        <v>6821</v>
      </c>
      <c r="CT680" s="27">
        <v>36845</v>
      </c>
      <c r="CU680">
        <v>635000</v>
      </c>
      <c r="CV680" t="s">
        <v>150</v>
      </c>
      <c r="CW680" t="s">
        <v>151</v>
      </c>
      <c r="CX680" t="s">
        <v>181</v>
      </c>
      <c r="CY680" t="s">
        <v>6822</v>
      </c>
      <c r="CZ680" t="s">
        <v>6823</v>
      </c>
      <c r="DA680" t="s">
        <v>154</v>
      </c>
      <c r="DE680">
        <v>0</v>
      </c>
      <c r="DF680">
        <v>1992</v>
      </c>
      <c r="DG680" t="s">
        <v>6824</v>
      </c>
      <c r="DH680">
        <v>7</v>
      </c>
      <c r="DI680" s="128" t="s">
        <v>156</v>
      </c>
      <c r="DJ6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80" s="130">
        <f>Table13[[#This Row],[JUST]]*Table13[[#This Row],[Storm Millage]]/1000</f>
        <v>0</v>
      </c>
      <c r="DL6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80" s="136">
        <f>Table13[[#This Row],[JUST]]*Table13[[#This Row],[Recreational Millage]]/1000</f>
        <v>9835.7008478631942</v>
      </c>
      <c r="DN680" s="137">
        <f>Table13[[#This Row],[Recreational Assessment]]+Table13[[#This Row],[Storm Assessment]]</f>
        <v>9835.7008478631942</v>
      </c>
      <c r="DO680" s="145" t="e">
        <f>Methodology!#REF!</f>
        <v>#REF!</v>
      </c>
      <c r="DP680" s="146" t="e">
        <f>(Table13[[#This Row],[JUST]]*Table13[[#This Row],[Ad Valorem Recreational Millage]])/1000</f>
        <v>#REF!</v>
      </c>
    </row>
    <row r="681" spans="1:120" x14ac:dyDescent="0.3">
      <c r="A681">
        <v>704</v>
      </c>
      <c r="B681">
        <v>1</v>
      </c>
      <c r="C681" s="165" t="s">
        <v>6571</v>
      </c>
      <c r="D681" t="s">
        <v>131</v>
      </c>
      <c r="E681" t="s">
        <v>6572</v>
      </c>
      <c r="F681">
        <v>10004176</v>
      </c>
      <c r="G681" s="32" t="s">
        <v>181</v>
      </c>
      <c r="I681" t="s">
        <v>226</v>
      </c>
      <c r="J681">
        <v>1</v>
      </c>
      <c r="K681">
        <v>0</v>
      </c>
      <c r="L681">
        <v>0</v>
      </c>
      <c r="M681">
        <v>0.23200000000000001</v>
      </c>
      <c r="N681" t="s">
        <v>135</v>
      </c>
      <c r="O681" t="s">
        <v>136</v>
      </c>
      <c r="R681" t="s">
        <v>227</v>
      </c>
      <c r="S681" t="s">
        <v>140</v>
      </c>
      <c r="T681">
        <v>100</v>
      </c>
      <c r="U681" t="s">
        <v>511</v>
      </c>
      <c r="W681" t="s">
        <v>6573</v>
      </c>
      <c r="X681" t="s">
        <v>6574</v>
      </c>
      <c r="Y681" t="s">
        <v>3475</v>
      </c>
      <c r="AA681" t="s">
        <v>145</v>
      </c>
      <c r="AB681" t="s">
        <v>146</v>
      </c>
      <c r="AC681" s="119">
        <v>1204591</v>
      </c>
      <c r="AD681">
        <v>1178746</v>
      </c>
      <c r="AE681">
        <v>1178746</v>
      </c>
      <c r="AF681">
        <v>1090200</v>
      </c>
      <c r="AG681">
        <v>73655</v>
      </c>
      <c r="AH681">
        <v>796</v>
      </c>
      <c r="AI681">
        <v>39940</v>
      </c>
      <c r="AJ681">
        <v>0</v>
      </c>
      <c r="AK681">
        <v>0</v>
      </c>
      <c r="AL681">
        <v>0</v>
      </c>
      <c r="AM681">
        <v>0</v>
      </c>
      <c r="AN681" s="32">
        <v>0</v>
      </c>
      <c r="AO681">
        <v>0</v>
      </c>
      <c r="AP681">
        <v>0</v>
      </c>
      <c r="AQ681">
        <v>0</v>
      </c>
      <c r="AR681">
        <v>0</v>
      </c>
      <c r="AS681">
        <v>1</v>
      </c>
      <c r="AT681">
        <v>1975</v>
      </c>
      <c r="AV681">
        <v>4736</v>
      </c>
      <c r="AW681">
        <v>1520</v>
      </c>
      <c r="AX681">
        <v>1</v>
      </c>
      <c r="AY681">
        <v>3</v>
      </c>
      <c r="AZ681">
        <v>3</v>
      </c>
      <c r="BB681" t="s">
        <v>233</v>
      </c>
      <c r="BC681" t="s">
        <v>233</v>
      </c>
      <c r="BS681" t="s">
        <v>6575</v>
      </c>
      <c r="BV681" t="s">
        <v>6576</v>
      </c>
      <c r="BX681" t="s">
        <v>4143</v>
      </c>
      <c r="BY681" t="s">
        <v>711</v>
      </c>
      <c r="BZ681" t="s">
        <v>6577</v>
      </c>
      <c r="CB681" s="27">
        <v>38281</v>
      </c>
      <c r="CC681">
        <v>12400</v>
      </c>
      <c r="CD681" t="s">
        <v>210</v>
      </c>
      <c r="CE681" t="s">
        <v>383</v>
      </c>
      <c r="CF681" t="s">
        <v>383</v>
      </c>
      <c r="CG681" t="s">
        <v>6578</v>
      </c>
      <c r="CH681" s="27">
        <v>38187</v>
      </c>
      <c r="CI681">
        <v>1475000</v>
      </c>
      <c r="CJ681" t="s">
        <v>210</v>
      </c>
      <c r="CK681" t="s">
        <v>151</v>
      </c>
      <c r="CL681" t="s">
        <v>383</v>
      </c>
      <c r="CM681" t="s">
        <v>6579</v>
      </c>
      <c r="CN681" s="27">
        <v>36831</v>
      </c>
      <c r="CO681">
        <v>1300000</v>
      </c>
      <c r="CP681" t="s">
        <v>210</v>
      </c>
      <c r="CQ681" t="s">
        <v>151</v>
      </c>
      <c r="CR681" t="s">
        <v>151</v>
      </c>
      <c r="CS681" t="s">
        <v>6580</v>
      </c>
      <c r="CT681" s="27">
        <v>31929</v>
      </c>
      <c r="CU681">
        <v>195000</v>
      </c>
      <c r="CV681" t="s">
        <v>210</v>
      </c>
      <c r="CW681" t="s">
        <v>151</v>
      </c>
      <c r="CX681" t="s">
        <v>151</v>
      </c>
      <c r="CY681" t="s">
        <v>6581</v>
      </c>
      <c r="CZ681" t="s">
        <v>6582</v>
      </c>
      <c r="DA681" t="s">
        <v>154</v>
      </c>
      <c r="DB681" t="s">
        <v>299</v>
      </c>
      <c r="DE681">
        <v>1</v>
      </c>
      <c r="DF681">
        <v>1900</v>
      </c>
      <c r="DG681" t="s">
        <v>6583</v>
      </c>
      <c r="DH681">
        <v>7</v>
      </c>
      <c r="DI681" s="128" t="s">
        <v>156</v>
      </c>
      <c r="DJ6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81" s="130">
        <f>Table13[[#This Row],[JUST]]*Table13[[#This Row],[Storm Millage]]/1000</f>
        <v>0</v>
      </c>
      <c r="DL6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81" s="136">
        <f>Table13[[#This Row],[JUST]]*Table13[[#This Row],[Recreational Millage]]/1000</f>
        <v>9880.2220549069425</v>
      </c>
      <c r="DN681" s="137">
        <f>Table13[[#This Row],[Recreational Assessment]]+Table13[[#This Row],[Storm Assessment]]</f>
        <v>9880.2220549069425</v>
      </c>
      <c r="DO681" s="145" t="e">
        <f>Methodology!#REF!</f>
        <v>#REF!</v>
      </c>
      <c r="DP681" s="146" t="e">
        <f>(Table13[[#This Row],[JUST]]*Table13[[#This Row],[Ad Valorem Recreational Millage]])/1000</f>
        <v>#REF!</v>
      </c>
    </row>
    <row r="682" spans="1:120" x14ac:dyDescent="0.3">
      <c r="A682">
        <v>1000</v>
      </c>
      <c r="B682">
        <v>1</v>
      </c>
      <c r="C682" s="165" t="s">
        <v>9295</v>
      </c>
      <c r="D682" t="s">
        <v>4714</v>
      </c>
      <c r="E682" t="s">
        <v>285</v>
      </c>
      <c r="F682">
        <v>10005145</v>
      </c>
      <c r="G682" s="32" t="s">
        <v>383</v>
      </c>
      <c r="I682" t="s">
        <v>226</v>
      </c>
      <c r="J682">
        <v>1</v>
      </c>
      <c r="K682">
        <v>0</v>
      </c>
      <c r="L682">
        <v>0</v>
      </c>
      <c r="M682">
        <v>1.258</v>
      </c>
      <c r="N682" t="s">
        <v>135</v>
      </c>
      <c r="O682" t="s">
        <v>136</v>
      </c>
      <c r="R682" t="s">
        <v>139</v>
      </c>
      <c r="S682" t="s">
        <v>140</v>
      </c>
      <c r="T682">
        <v>821</v>
      </c>
      <c r="U682" t="s">
        <v>4182</v>
      </c>
      <c r="V682" t="s">
        <v>205</v>
      </c>
      <c r="W682" t="s">
        <v>9296</v>
      </c>
      <c r="X682" t="s">
        <v>9297</v>
      </c>
      <c r="Y682" t="s">
        <v>189</v>
      </c>
      <c r="AA682" t="s">
        <v>145</v>
      </c>
      <c r="AB682" t="s">
        <v>146</v>
      </c>
      <c r="AC682" s="30">
        <v>2346655</v>
      </c>
      <c r="AD682">
        <v>1671860</v>
      </c>
      <c r="AE682">
        <v>1621860</v>
      </c>
      <c r="AF682">
        <v>972000</v>
      </c>
      <c r="AG682">
        <v>1322785</v>
      </c>
      <c r="AH682">
        <v>25444</v>
      </c>
      <c r="AI682">
        <v>26426</v>
      </c>
      <c r="AJ682">
        <v>0</v>
      </c>
      <c r="AK682">
        <v>0</v>
      </c>
      <c r="AL682">
        <v>0</v>
      </c>
      <c r="AM682">
        <v>0</v>
      </c>
      <c r="AN682">
        <v>50000</v>
      </c>
      <c r="AO682">
        <v>0</v>
      </c>
      <c r="AP682">
        <v>0</v>
      </c>
      <c r="AQ682">
        <v>0</v>
      </c>
      <c r="AR682">
        <v>0</v>
      </c>
      <c r="AS682">
        <v>2</v>
      </c>
      <c r="AT682">
        <v>1984</v>
      </c>
      <c r="AV682">
        <v>14980</v>
      </c>
      <c r="AW682">
        <v>6292</v>
      </c>
      <c r="AX682">
        <v>2</v>
      </c>
      <c r="AY682">
        <v>8</v>
      </c>
      <c r="AZ682">
        <v>7</v>
      </c>
      <c r="BA682" t="s">
        <v>233</v>
      </c>
      <c r="BB682" t="s">
        <v>233</v>
      </c>
      <c r="BC682" t="s">
        <v>233</v>
      </c>
      <c r="BS682" t="s">
        <v>9298</v>
      </c>
      <c r="BT682" t="s">
        <v>9299</v>
      </c>
      <c r="BV682" t="s">
        <v>9300</v>
      </c>
      <c r="BX682" t="s">
        <v>145</v>
      </c>
      <c r="BY682" t="s">
        <v>149</v>
      </c>
      <c r="BZ682" t="s">
        <v>146</v>
      </c>
      <c r="CB682" s="27">
        <v>36271</v>
      </c>
      <c r="CC682">
        <v>900000</v>
      </c>
      <c r="CD682" t="s">
        <v>210</v>
      </c>
      <c r="CE682" t="s">
        <v>151</v>
      </c>
      <c r="CF682" t="s">
        <v>151</v>
      </c>
      <c r="CG682" t="s">
        <v>9301</v>
      </c>
      <c r="CH682" s="27">
        <v>30498</v>
      </c>
      <c r="CI682">
        <v>120000</v>
      </c>
      <c r="CJ682" t="s">
        <v>150</v>
      </c>
      <c r="CK682" t="s">
        <v>181</v>
      </c>
      <c r="CL682" t="s">
        <v>181</v>
      </c>
      <c r="CM682" t="s">
        <v>9302</v>
      </c>
      <c r="CZ682" t="s">
        <v>9303</v>
      </c>
      <c r="DA682" t="s">
        <v>154</v>
      </c>
      <c r="DB682" t="s">
        <v>299</v>
      </c>
      <c r="DE682">
        <v>1</v>
      </c>
      <c r="DF682">
        <v>1983</v>
      </c>
      <c r="DG682" t="s">
        <v>9304</v>
      </c>
      <c r="DH682">
        <v>7</v>
      </c>
      <c r="DI682" s="128" t="s">
        <v>156</v>
      </c>
      <c r="DJ6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82" s="130">
        <f>Table13[[#This Row],[JUST]]*Table13[[#This Row],[Storm Millage]]/1000</f>
        <v>0</v>
      </c>
      <c r="DL6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682" s="136">
        <f>Table13[[#This Row],[JUST]]*Table13[[#This Row],[Recreational Millage]]/1000</f>
        <v>9974.3575514960376</v>
      </c>
      <c r="DN682" s="137">
        <f>Table13[[#This Row],[Recreational Assessment]]+Table13[[#This Row],[Storm Assessment]]</f>
        <v>9974.3575514960376</v>
      </c>
      <c r="DO682" s="145" t="e">
        <f>Methodology!#REF!</f>
        <v>#REF!</v>
      </c>
      <c r="DP682" s="146" t="e">
        <f>(Table13[[#This Row],[JUST]]*Table13[[#This Row],[Ad Valorem Recreational Millage]])/1000</f>
        <v>#REF!</v>
      </c>
    </row>
    <row r="683" spans="1:120" x14ac:dyDescent="0.3">
      <c r="A683">
        <v>195</v>
      </c>
      <c r="B683">
        <v>1</v>
      </c>
      <c r="C683" s="165" t="s">
        <v>7862</v>
      </c>
      <c r="D683" t="s">
        <v>216</v>
      </c>
      <c r="E683" t="s">
        <v>7863</v>
      </c>
      <c r="F683">
        <v>10004031</v>
      </c>
      <c r="G683" s="32" t="s">
        <v>196</v>
      </c>
      <c r="H683" t="s">
        <v>299</v>
      </c>
      <c r="I683" t="s">
        <v>226</v>
      </c>
      <c r="J683">
        <v>1</v>
      </c>
      <c r="K683">
        <v>0</v>
      </c>
      <c r="L683">
        <v>0</v>
      </c>
      <c r="M683">
        <v>8.7300000000000003E-2</v>
      </c>
      <c r="N683" t="s">
        <v>135</v>
      </c>
      <c r="O683" t="s">
        <v>136</v>
      </c>
      <c r="S683" t="s">
        <v>140</v>
      </c>
      <c r="V683" t="s">
        <v>229</v>
      </c>
      <c r="W683" t="s">
        <v>7864</v>
      </c>
      <c r="X683" t="s">
        <v>7863</v>
      </c>
      <c r="Y683" t="s">
        <v>7841</v>
      </c>
      <c r="AA683" t="s">
        <v>145</v>
      </c>
      <c r="AB683" t="s">
        <v>146</v>
      </c>
      <c r="AC683" s="119">
        <v>1218518</v>
      </c>
      <c r="AD683">
        <v>1218518</v>
      </c>
      <c r="AE683">
        <v>1218518</v>
      </c>
      <c r="AF683">
        <v>0</v>
      </c>
      <c r="AG683">
        <v>1218518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 s="32">
        <v>0</v>
      </c>
      <c r="AO683">
        <v>0</v>
      </c>
      <c r="AP683">
        <v>0</v>
      </c>
      <c r="AQ683">
        <v>0</v>
      </c>
      <c r="AR683">
        <v>0</v>
      </c>
      <c r="AS683">
        <v>1</v>
      </c>
      <c r="AT683">
        <v>1985</v>
      </c>
      <c r="AV683">
        <v>1397</v>
      </c>
      <c r="AW683">
        <v>1397</v>
      </c>
      <c r="AX683">
        <v>1</v>
      </c>
      <c r="AY683">
        <v>2</v>
      </c>
      <c r="AZ683">
        <v>2</v>
      </c>
      <c r="BC683" t="s">
        <v>233</v>
      </c>
      <c r="BS683" t="s">
        <v>7865</v>
      </c>
      <c r="BV683" t="s">
        <v>7866</v>
      </c>
      <c r="BX683" t="s">
        <v>7867</v>
      </c>
      <c r="BY683" t="s">
        <v>1821</v>
      </c>
      <c r="BZ683" t="s">
        <v>7868</v>
      </c>
      <c r="CB683" s="27">
        <v>34455</v>
      </c>
      <c r="CC683">
        <v>580000</v>
      </c>
      <c r="CD683" t="s">
        <v>210</v>
      </c>
      <c r="CE683" t="s">
        <v>151</v>
      </c>
      <c r="CF683" t="s">
        <v>151</v>
      </c>
      <c r="CG683" t="s">
        <v>7869</v>
      </c>
      <c r="CH683" s="27">
        <v>31747</v>
      </c>
      <c r="CI683">
        <v>409000</v>
      </c>
      <c r="CJ683" t="s">
        <v>210</v>
      </c>
      <c r="CK683" t="s">
        <v>151</v>
      </c>
      <c r="CL683" t="s">
        <v>151</v>
      </c>
      <c r="CM683" t="s">
        <v>7870</v>
      </c>
      <c r="CZ683" t="s">
        <v>7871</v>
      </c>
      <c r="DA683" t="s">
        <v>154</v>
      </c>
      <c r="DB683" t="s">
        <v>242</v>
      </c>
      <c r="DE683">
        <v>1</v>
      </c>
      <c r="DF683">
        <v>1986</v>
      </c>
      <c r="DG683" t="s">
        <v>7872</v>
      </c>
      <c r="DH683">
        <v>7</v>
      </c>
      <c r="DI683" s="128" t="s">
        <v>156</v>
      </c>
      <c r="DJ6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83" s="130">
        <f>Table13[[#This Row],[JUST]]*Table13[[#This Row],[Storm Millage]]/1000</f>
        <v>0</v>
      </c>
      <c r="DL6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83" s="136">
        <f>Table13[[#This Row],[JUST]]*Table13[[#This Row],[Recreational Millage]]/1000</f>
        <v>9994.4532359125187</v>
      </c>
      <c r="DN683" s="137">
        <f>Table13[[#This Row],[Recreational Assessment]]+Table13[[#This Row],[Storm Assessment]]</f>
        <v>9994.4532359125187</v>
      </c>
      <c r="DO683" s="145" t="e">
        <f>Methodology!#REF!</f>
        <v>#REF!</v>
      </c>
      <c r="DP683" s="146" t="e">
        <f>(Table13[[#This Row],[JUST]]*Table13[[#This Row],[Ad Valorem Recreational Millage]])/1000</f>
        <v>#REF!</v>
      </c>
    </row>
    <row r="684" spans="1:120" x14ac:dyDescent="0.3">
      <c r="A684">
        <v>153</v>
      </c>
      <c r="B684">
        <v>1</v>
      </c>
      <c r="C684" s="165" t="s">
        <v>1522</v>
      </c>
      <c r="D684" t="s">
        <v>777</v>
      </c>
      <c r="E684" t="s">
        <v>1523</v>
      </c>
      <c r="F684">
        <v>10004295</v>
      </c>
      <c r="G684" s="32" t="s">
        <v>196</v>
      </c>
      <c r="H684" t="s">
        <v>299</v>
      </c>
      <c r="I684" t="s">
        <v>226</v>
      </c>
      <c r="J684">
        <v>1</v>
      </c>
      <c r="K684">
        <v>0</v>
      </c>
      <c r="L684">
        <v>0</v>
      </c>
      <c r="M684">
        <v>0.22176999999999999</v>
      </c>
      <c r="N684" t="s">
        <v>135</v>
      </c>
      <c r="O684" t="s">
        <v>136</v>
      </c>
      <c r="S684" t="s">
        <v>140</v>
      </c>
      <c r="V684" t="s">
        <v>229</v>
      </c>
      <c r="W684" t="s">
        <v>1524</v>
      </c>
      <c r="X684" t="s">
        <v>1525</v>
      </c>
      <c r="Y684" t="s">
        <v>1227</v>
      </c>
      <c r="AA684" t="s">
        <v>145</v>
      </c>
      <c r="AB684" t="s">
        <v>146</v>
      </c>
      <c r="AC684" s="119">
        <v>632273</v>
      </c>
      <c r="AD684">
        <v>632273</v>
      </c>
      <c r="AE684">
        <v>632273</v>
      </c>
      <c r="AF684">
        <v>0</v>
      </c>
      <c r="AG684">
        <v>632273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 s="32">
        <v>0</v>
      </c>
      <c r="AO684">
        <v>0</v>
      </c>
      <c r="AP684">
        <v>0</v>
      </c>
      <c r="AQ684">
        <v>0</v>
      </c>
      <c r="AR684">
        <v>0</v>
      </c>
      <c r="AS684">
        <v>1</v>
      </c>
      <c r="AT684">
        <v>1976</v>
      </c>
      <c r="AV684">
        <v>1455</v>
      </c>
      <c r="AW684">
        <v>1455</v>
      </c>
      <c r="AX684">
        <v>2</v>
      </c>
      <c r="AY684">
        <v>3</v>
      </c>
      <c r="AZ684">
        <v>2</v>
      </c>
      <c r="BC684" t="s">
        <v>233</v>
      </c>
      <c r="BS684" t="s">
        <v>1526</v>
      </c>
      <c r="BV684" t="s">
        <v>1527</v>
      </c>
      <c r="BX684" t="s">
        <v>934</v>
      </c>
      <c r="BY684" t="s">
        <v>149</v>
      </c>
      <c r="BZ684" t="s">
        <v>1528</v>
      </c>
      <c r="CB684" s="27">
        <v>38329</v>
      </c>
      <c r="CC684">
        <v>976000</v>
      </c>
      <c r="CD684" t="s">
        <v>210</v>
      </c>
      <c r="CE684" t="s">
        <v>151</v>
      </c>
      <c r="CF684" t="s">
        <v>959</v>
      </c>
      <c r="CG684" t="s">
        <v>1529</v>
      </c>
      <c r="CH684" s="27">
        <v>37019</v>
      </c>
      <c r="CI684">
        <v>775000</v>
      </c>
      <c r="CJ684" t="s">
        <v>210</v>
      </c>
      <c r="CK684" t="s">
        <v>151</v>
      </c>
      <c r="CL684" t="s">
        <v>151</v>
      </c>
      <c r="CM684" t="s">
        <v>1530</v>
      </c>
      <c r="CN684" s="27">
        <v>35807</v>
      </c>
      <c r="CO684">
        <v>500000</v>
      </c>
      <c r="CP684" t="s">
        <v>210</v>
      </c>
      <c r="CQ684" t="s">
        <v>151</v>
      </c>
      <c r="CR684" t="s">
        <v>151</v>
      </c>
      <c r="CS684" t="s">
        <v>1531</v>
      </c>
      <c r="CT684" s="27">
        <v>30529</v>
      </c>
      <c r="CU684">
        <v>250000</v>
      </c>
      <c r="CV684" t="s">
        <v>210</v>
      </c>
      <c r="CW684" t="s">
        <v>151</v>
      </c>
      <c r="CX684" t="s">
        <v>151</v>
      </c>
      <c r="CY684" t="s">
        <v>1532</v>
      </c>
      <c r="CZ684" t="s">
        <v>1533</v>
      </c>
      <c r="DA684" t="s">
        <v>154</v>
      </c>
      <c r="DB684" t="s">
        <v>242</v>
      </c>
      <c r="DE684">
        <v>1</v>
      </c>
      <c r="DF684">
        <v>1977</v>
      </c>
      <c r="DG684" t="s">
        <v>1534</v>
      </c>
      <c r="DH684">
        <v>2</v>
      </c>
      <c r="DI684" s="128" t="s">
        <v>696</v>
      </c>
      <c r="DJ6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684" s="130">
        <f>Table13[[#This Row],[JUST]]*Table13[[#This Row],[Storm Millage]]/1000</f>
        <v>4834.04660676617</v>
      </c>
      <c r="DL6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84" s="136">
        <f>Table13[[#This Row],[JUST]]*Table13[[#This Row],[Recreational Millage]]/1000</f>
        <v>5185.9906302821264</v>
      </c>
      <c r="DN684" s="137">
        <f>Table13[[#This Row],[Recreational Assessment]]+Table13[[#This Row],[Storm Assessment]]</f>
        <v>10020.037237048296</v>
      </c>
      <c r="DO684" s="145" t="e">
        <f>Methodology!#REF!</f>
        <v>#REF!</v>
      </c>
      <c r="DP684" s="146" t="e">
        <f>(Table13[[#This Row],[JUST]]*Table13[[#This Row],[Ad Valorem Recreational Millage]])/1000</f>
        <v>#REF!</v>
      </c>
    </row>
    <row r="685" spans="1:120" x14ac:dyDescent="0.3">
      <c r="A685">
        <v>978</v>
      </c>
      <c r="B685">
        <v>1</v>
      </c>
      <c r="C685" s="165" t="s">
        <v>5141</v>
      </c>
      <c r="D685" t="s">
        <v>216</v>
      </c>
      <c r="E685" t="s">
        <v>1037</v>
      </c>
      <c r="F685">
        <v>10003968</v>
      </c>
      <c r="G685" s="32" t="s">
        <v>181</v>
      </c>
      <c r="I685" t="s">
        <v>401</v>
      </c>
      <c r="J685">
        <v>1</v>
      </c>
      <c r="K685">
        <v>27643</v>
      </c>
      <c r="L685">
        <v>0</v>
      </c>
      <c r="M685">
        <v>0.72</v>
      </c>
      <c r="N685" t="s">
        <v>135</v>
      </c>
      <c r="O685" t="s">
        <v>136</v>
      </c>
      <c r="R685" t="s">
        <v>286</v>
      </c>
      <c r="S685" t="s">
        <v>140</v>
      </c>
      <c r="T685">
        <v>100</v>
      </c>
      <c r="U685" t="s">
        <v>511</v>
      </c>
      <c r="W685" t="s">
        <v>5142</v>
      </c>
      <c r="X685" t="s">
        <v>5143</v>
      </c>
      <c r="Y685" t="s">
        <v>393</v>
      </c>
      <c r="AA685" t="s">
        <v>145</v>
      </c>
      <c r="AB685" t="s">
        <v>146</v>
      </c>
      <c r="AC685" s="119">
        <v>1223387</v>
      </c>
      <c r="AD685">
        <v>1223387</v>
      </c>
      <c r="AE685">
        <v>1223387</v>
      </c>
      <c r="AF685">
        <v>1000000</v>
      </c>
      <c r="AG685">
        <v>217722</v>
      </c>
      <c r="AH685">
        <v>0</v>
      </c>
      <c r="AI685">
        <v>5665</v>
      </c>
      <c r="AJ685">
        <v>0</v>
      </c>
      <c r="AK685">
        <v>0</v>
      </c>
      <c r="AL685">
        <v>0</v>
      </c>
      <c r="AM685">
        <v>0</v>
      </c>
      <c r="AN685" s="32">
        <v>0</v>
      </c>
      <c r="AO685">
        <v>0</v>
      </c>
      <c r="AP685">
        <v>0</v>
      </c>
      <c r="AQ685">
        <v>0</v>
      </c>
      <c r="AR685">
        <v>0</v>
      </c>
      <c r="AS685">
        <v>1</v>
      </c>
      <c r="AT685">
        <v>1979</v>
      </c>
      <c r="AV685">
        <v>3189</v>
      </c>
      <c r="AW685">
        <v>2272</v>
      </c>
      <c r="AX685">
        <v>1</v>
      </c>
      <c r="AY685">
        <v>3</v>
      </c>
      <c r="AZ685">
        <v>2</v>
      </c>
      <c r="BS685" t="s">
        <v>5144</v>
      </c>
      <c r="BV685" t="s">
        <v>5145</v>
      </c>
      <c r="BX685" t="s">
        <v>2358</v>
      </c>
      <c r="BY685" t="s">
        <v>171</v>
      </c>
      <c r="BZ685" t="s">
        <v>2359</v>
      </c>
      <c r="CB685" s="27">
        <v>34790</v>
      </c>
      <c r="CC685">
        <v>875000</v>
      </c>
      <c r="CD685" t="s">
        <v>210</v>
      </c>
      <c r="CE685" t="s">
        <v>151</v>
      </c>
      <c r="CF685" t="s">
        <v>151</v>
      </c>
      <c r="CG685" t="s">
        <v>5146</v>
      </c>
      <c r="CH685" s="27">
        <v>31533</v>
      </c>
      <c r="CI685">
        <v>340000</v>
      </c>
      <c r="CJ685" t="s">
        <v>210</v>
      </c>
      <c r="CK685" t="s">
        <v>151</v>
      </c>
      <c r="CL685" t="s">
        <v>151</v>
      </c>
      <c r="CM685" t="s">
        <v>5147</v>
      </c>
      <c r="CZ685" t="s">
        <v>5148</v>
      </c>
      <c r="DA685" t="s">
        <v>154</v>
      </c>
      <c r="DB685" t="s">
        <v>299</v>
      </c>
      <c r="DE685">
        <v>1</v>
      </c>
      <c r="DF685">
        <v>1975</v>
      </c>
      <c r="DG685" t="s">
        <v>5149</v>
      </c>
      <c r="DH685">
        <v>7</v>
      </c>
      <c r="DI685" s="128" t="s">
        <v>156</v>
      </c>
      <c r="DJ6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85" s="130">
        <f>Table13[[#This Row],[JUST]]*Table13[[#This Row],[Storm Millage]]/1000</f>
        <v>0</v>
      </c>
      <c r="DL6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85" s="136">
        <f>Table13[[#This Row],[JUST]]*Table13[[#This Row],[Recreational Millage]]/1000</f>
        <v>10034.389447610383</v>
      </c>
      <c r="DN685" s="137">
        <f>Table13[[#This Row],[Recreational Assessment]]+Table13[[#This Row],[Storm Assessment]]</f>
        <v>10034.389447610383</v>
      </c>
      <c r="DO685" s="145" t="e">
        <f>Methodology!#REF!</f>
        <v>#REF!</v>
      </c>
      <c r="DP685" s="146" t="e">
        <f>(Table13[[#This Row],[JUST]]*Table13[[#This Row],[Ad Valorem Recreational Millage]])/1000</f>
        <v>#REF!</v>
      </c>
    </row>
    <row r="686" spans="1:120" x14ac:dyDescent="0.3">
      <c r="A686">
        <v>1088</v>
      </c>
      <c r="B686">
        <v>1</v>
      </c>
      <c r="C686" s="165" t="s">
        <v>5861</v>
      </c>
      <c r="D686" t="s">
        <v>3790</v>
      </c>
      <c r="E686" t="s">
        <v>5862</v>
      </c>
      <c r="F686">
        <v>10004757</v>
      </c>
      <c r="G686" s="32" t="s">
        <v>181</v>
      </c>
      <c r="I686" t="s">
        <v>226</v>
      </c>
      <c r="J686">
        <v>1</v>
      </c>
      <c r="K686">
        <v>0</v>
      </c>
      <c r="L686">
        <v>0</v>
      </c>
      <c r="M686">
        <v>0.29099999999999998</v>
      </c>
      <c r="N686" t="s">
        <v>135</v>
      </c>
      <c r="O686" t="s">
        <v>136</v>
      </c>
      <c r="R686" t="s">
        <v>227</v>
      </c>
      <c r="S686" t="s">
        <v>140</v>
      </c>
      <c r="T686">
        <v>100</v>
      </c>
      <c r="U686" t="s">
        <v>511</v>
      </c>
      <c r="W686" t="s">
        <v>5863</v>
      </c>
      <c r="X686" t="s">
        <v>5824</v>
      </c>
      <c r="Y686" t="s">
        <v>5738</v>
      </c>
      <c r="AA686" t="s">
        <v>145</v>
      </c>
      <c r="AB686" t="s">
        <v>146</v>
      </c>
      <c r="AC686" s="119">
        <v>1232274</v>
      </c>
      <c r="AD686">
        <v>1232274</v>
      </c>
      <c r="AE686">
        <v>1232274</v>
      </c>
      <c r="AF686">
        <v>675000</v>
      </c>
      <c r="AG686">
        <v>517970</v>
      </c>
      <c r="AH686">
        <v>0</v>
      </c>
      <c r="AI686">
        <v>39304</v>
      </c>
      <c r="AJ686">
        <v>0</v>
      </c>
      <c r="AK686">
        <v>0</v>
      </c>
      <c r="AL686">
        <v>0</v>
      </c>
      <c r="AM686">
        <v>0</v>
      </c>
      <c r="AN686" s="32">
        <v>0</v>
      </c>
      <c r="AO686">
        <v>0</v>
      </c>
      <c r="AP686">
        <v>0</v>
      </c>
      <c r="AQ686">
        <v>0</v>
      </c>
      <c r="AR686">
        <v>0</v>
      </c>
      <c r="AS686">
        <v>1</v>
      </c>
      <c r="AT686">
        <v>1993</v>
      </c>
      <c r="AV686">
        <v>9514</v>
      </c>
      <c r="AW686">
        <v>2963</v>
      </c>
      <c r="AX686">
        <v>3</v>
      </c>
      <c r="AY686">
        <v>3</v>
      </c>
      <c r="AZ686">
        <v>2</v>
      </c>
      <c r="BA686" t="s">
        <v>233</v>
      </c>
      <c r="BB686" t="s">
        <v>233</v>
      </c>
      <c r="BC686" t="s">
        <v>233</v>
      </c>
      <c r="BS686" t="s">
        <v>5864</v>
      </c>
      <c r="BV686" t="s">
        <v>5865</v>
      </c>
      <c r="BX686" t="s">
        <v>5866</v>
      </c>
      <c r="BY686" t="s">
        <v>194</v>
      </c>
      <c r="BZ686" t="s">
        <v>5867</v>
      </c>
      <c r="CB686" s="27">
        <v>42447</v>
      </c>
      <c r="CC686">
        <v>1370000</v>
      </c>
      <c r="CD686" t="s">
        <v>210</v>
      </c>
      <c r="CE686" t="s">
        <v>181</v>
      </c>
      <c r="CF686" t="s">
        <v>181</v>
      </c>
      <c r="CG686" t="s">
        <v>5868</v>
      </c>
      <c r="CH686" s="27">
        <v>35937</v>
      </c>
      <c r="CI686">
        <v>317500</v>
      </c>
      <c r="CJ686" t="s">
        <v>210</v>
      </c>
      <c r="CK686" t="s">
        <v>151</v>
      </c>
      <c r="CL686" t="s">
        <v>151</v>
      </c>
      <c r="CM686" t="s">
        <v>5869</v>
      </c>
      <c r="CN686" s="27">
        <v>33543</v>
      </c>
      <c r="CO686">
        <v>185000</v>
      </c>
      <c r="CP686" t="s">
        <v>210</v>
      </c>
      <c r="CQ686" t="s">
        <v>181</v>
      </c>
      <c r="CR686" t="s">
        <v>181</v>
      </c>
      <c r="CS686" t="s">
        <v>5870</v>
      </c>
      <c r="CT686" s="27">
        <v>32874</v>
      </c>
      <c r="CU686">
        <v>170000</v>
      </c>
      <c r="CV686" t="s">
        <v>210</v>
      </c>
      <c r="CW686" t="s">
        <v>181</v>
      </c>
      <c r="CX686" t="s">
        <v>181</v>
      </c>
      <c r="CY686" t="s">
        <v>5871</v>
      </c>
      <c r="CZ686" t="s">
        <v>5872</v>
      </c>
      <c r="DA686" t="s">
        <v>154</v>
      </c>
      <c r="DB686" t="s">
        <v>299</v>
      </c>
      <c r="DE686">
        <v>1</v>
      </c>
      <c r="DF686">
        <v>1978</v>
      </c>
      <c r="DG686" t="s">
        <v>5873</v>
      </c>
      <c r="DH686">
        <v>7</v>
      </c>
      <c r="DI686" s="128" t="s">
        <v>156</v>
      </c>
      <c r="DJ68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86" s="130">
        <f>Table13[[#This Row],[JUST]]*Table13[[#This Row],[Storm Millage]]/1000</f>
        <v>0</v>
      </c>
      <c r="DL68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86" s="136">
        <f>Table13[[#This Row],[JUST]]*Table13[[#This Row],[Recreational Millage]]/1000</f>
        <v>10107.281851257727</v>
      </c>
      <c r="DN686" s="137">
        <f>Table13[[#This Row],[Recreational Assessment]]+Table13[[#This Row],[Storm Assessment]]</f>
        <v>10107.281851257727</v>
      </c>
      <c r="DO686" s="145" t="e">
        <f>Methodology!#REF!</f>
        <v>#REF!</v>
      </c>
      <c r="DP686" s="146" t="e">
        <f>(Table13[[#This Row],[JUST]]*Table13[[#This Row],[Ad Valorem Recreational Millage]])/1000</f>
        <v>#REF!</v>
      </c>
    </row>
    <row r="687" spans="1:120" x14ac:dyDescent="0.3">
      <c r="A687">
        <v>778</v>
      </c>
      <c r="B687">
        <v>1</v>
      </c>
      <c r="C687" s="165" t="s">
        <v>6643</v>
      </c>
      <c r="D687" t="s">
        <v>158</v>
      </c>
      <c r="E687" t="s">
        <v>466</v>
      </c>
      <c r="F687">
        <v>10004182</v>
      </c>
      <c r="G687" s="32" t="s">
        <v>181</v>
      </c>
      <c r="I687" t="s">
        <v>226</v>
      </c>
      <c r="J687">
        <v>1</v>
      </c>
      <c r="K687">
        <v>0</v>
      </c>
      <c r="L687">
        <v>0</v>
      </c>
      <c r="M687">
        <v>0.23200000000000001</v>
      </c>
      <c r="N687" t="s">
        <v>135</v>
      </c>
      <c r="O687" t="s">
        <v>136</v>
      </c>
      <c r="R687" t="s">
        <v>227</v>
      </c>
      <c r="S687" t="s">
        <v>140</v>
      </c>
      <c r="T687">
        <v>100</v>
      </c>
      <c r="U687" t="s">
        <v>511</v>
      </c>
      <c r="W687" t="s">
        <v>6644</v>
      </c>
      <c r="X687" t="s">
        <v>6635</v>
      </c>
      <c r="Y687" t="s">
        <v>162</v>
      </c>
      <c r="AA687" t="s">
        <v>145</v>
      </c>
      <c r="AB687" t="s">
        <v>146</v>
      </c>
      <c r="AC687" s="119">
        <v>1233062</v>
      </c>
      <c r="AD687">
        <v>1233062</v>
      </c>
      <c r="AE687">
        <v>1233062</v>
      </c>
      <c r="AF687">
        <v>1152300</v>
      </c>
      <c r="AG687">
        <v>72376</v>
      </c>
      <c r="AH687">
        <v>453</v>
      </c>
      <c r="AI687">
        <v>7933</v>
      </c>
      <c r="AJ687">
        <v>15584</v>
      </c>
      <c r="AK687">
        <v>0</v>
      </c>
      <c r="AL687">
        <v>0</v>
      </c>
      <c r="AM687">
        <v>0</v>
      </c>
      <c r="AN687" s="32">
        <v>0</v>
      </c>
      <c r="AO687">
        <v>0</v>
      </c>
      <c r="AP687">
        <v>0</v>
      </c>
      <c r="AQ687">
        <v>0</v>
      </c>
      <c r="AR687">
        <v>0</v>
      </c>
      <c r="AS687">
        <v>1</v>
      </c>
      <c r="AT687">
        <v>1985</v>
      </c>
      <c r="AV687">
        <v>5376</v>
      </c>
      <c r="AW687">
        <v>1974</v>
      </c>
      <c r="AX687">
        <v>1</v>
      </c>
      <c r="AY687">
        <v>2</v>
      </c>
      <c r="AZ687">
        <v>2</v>
      </c>
      <c r="BB687" t="s">
        <v>233</v>
      </c>
      <c r="BC687" t="s">
        <v>233</v>
      </c>
      <c r="BS687" t="s">
        <v>6645</v>
      </c>
      <c r="BV687" t="s">
        <v>6646</v>
      </c>
      <c r="BX687" t="s">
        <v>6647</v>
      </c>
      <c r="BY687" t="s">
        <v>331</v>
      </c>
      <c r="BZ687" t="s">
        <v>6648</v>
      </c>
      <c r="CB687" s="27">
        <v>41857</v>
      </c>
      <c r="CC687">
        <v>1275000</v>
      </c>
      <c r="CD687" t="s">
        <v>210</v>
      </c>
      <c r="CE687" t="s">
        <v>181</v>
      </c>
      <c r="CF687" t="s">
        <v>181</v>
      </c>
      <c r="CG687" t="s">
        <v>6649</v>
      </c>
      <c r="CH687" s="27">
        <v>36270</v>
      </c>
      <c r="CI687">
        <v>600000</v>
      </c>
      <c r="CJ687" t="s">
        <v>210</v>
      </c>
      <c r="CK687" t="s">
        <v>181</v>
      </c>
      <c r="CL687" t="s">
        <v>181</v>
      </c>
      <c r="CM687" t="s">
        <v>6650</v>
      </c>
      <c r="CN687" s="27">
        <v>26724</v>
      </c>
      <c r="CO687">
        <v>42500</v>
      </c>
      <c r="CP687" t="s">
        <v>150</v>
      </c>
      <c r="CQ687" t="s">
        <v>151</v>
      </c>
      <c r="CR687" t="s">
        <v>151</v>
      </c>
      <c r="CS687" t="s">
        <v>6651</v>
      </c>
      <c r="CZ687" t="s">
        <v>6652</v>
      </c>
      <c r="DA687" t="s">
        <v>154</v>
      </c>
      <c r="DB687" t="s">
        <v>299</v>
      </c>
      <c r="DE687">
        <v>1</v>
      </c>
      <c r="DF687">
        <v>1900</v>
      </c>
      <c r="DG687" t="s">
        <v>6653</v>
      </c>
      <c r="DH687">
        <v>7</v>
      </c>
      <c r="DI687" s="128" t="s">
        <v>156</v>
      </c>
      <c r="DJ68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87" s="130">
        <f>Table13[[#This Row],[JUST]]*Table13[[#This Row],[Storm Millage]]/1000</f>
        <v>0</v>
      </c>
      <c r="DL68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87" s="136">
        <f>Table13[[#This Row],[JUST]]*Table13[[#This Row],[Recreational Millage]]/1000</f>
        <v>10113.745136289133</v>
      </c>
      <c r="DN687" s="137">
        <f>Table13[[#This Row],[Recreational Assessment]]+Table13[[#This Row],[Storm Assessment]]</f>
        <v>10113.745136289133</v>
      </c>
      <c r="DO687" s="145" t="e">
        <f>Methodology!#REF!</f>
        <v>#REF!</v>
      </c>
      <c r="DP687" s="146" t="e">
        <f>(Table13[[#This Row],[JUST]]*Table13[[#This Row],[Ad Valorem Recreational Millage]])/1000</f>
        <v>#REF!</v>
      </c>
    </row>
    <row r="688" spans="1:120" x14ac:dyDescent="0.3">
      <c r="A688">
        <v>968</v>
      </c>
      <c r="B688">
        <v>1</v>
      </c>
      <c r="C688" s="165" t="s">
        <v>9076</v>
      </c>
      <c r="D688" t="s">
        <v>3403</v>
      </c>
      <c r="E688" t="s">
        <v>170</v>
      </c>
      <c r="F688">
        <v>10004937</v>
      </c>
      <c r="G688" s="32" t="s">
        <v>181</v>
      </c>
      <c r="I688" t="s">
        <v>226</v>
      </c>
      <c r="J688">
        <v>1</v>
      </c>
      <c r="K688">
        <v>0</v>
      </c>
      <c r="L688">
        <v>0</v>
      </c>
      <c r="M688">
        <v>0.36799999999999999</v>
      </c>
      <c r="N688" t="s">
        <v>135</v>
      </c>
      <c r="O688" t="s">
        <v>136</v>
      </c>
      <c r="R688" t="s">
        <v>3669</v>
      </c>
      <c r="S688" t="s">
        <v>140</v>
      </c>
      <c r="T688">
        <v>121</v>
      </c>
      <c r="U688" t="s">
        <v>3670</v>
      </c>
      <c r="V688" t="s">
        <v>205</v>
      </c>
      <c r="W688" t="s">
        <v>9077</v>
      </c>
      <c r="X688" t="s">
        <v>9078</v>
      </c>
      <c r="Y688" t="s">
        <v>189</v>
      </c>
      <c r="AA688" t="s">
        <v>145</v>
      </c>
      <c r="AB688" t="s">
        <v>146</v>
      </c>
      <c r="AC688" s="119">
        <v>1234655</v>
      </c>
      <c r="AD688">
        <v>1234655</v>
      </c>
      <c r="AE688">
        <v>1234655</v>
      </c>
      <c r="AF688">
        <v>516000</v>
      </c>
      <c r="AG688">
        <v>541617</v>
      </c>
      <c r="AH688">
        <v>70678</v>
      </c>
      <c r="AI688">
        <v>106360</v>
      </c>
      <c r="AJ688">
        <v>0</v>
      </c>
      <c r="AK688">
        <v>0</v>
      </c>
      <c r="AL688">
        <v>0</v>
      </c>
      <c r="AM688">
        <v>0</v>
      </c>
      <c r="AN688" s="32">
        <v>0</v>
      </c>
      <c r="AO688">
        <v>0</v>
      </c>
      <c r="AP688">
        <v>0</v>
      </c>
      <c r="AQ688">
        <v>0</v>
      </c>
      <c r="AR688">
        <v>0</v>
      </c>
      <c r="AS688">
        <v>1</v>
      </c>
      <c r="AT688">
        <v>1973</v>
      </c>
      <c r="AV688">
        <v>4937</v>
      </c>
      <c r="AW688">
        <v>2962</v>
      </c>
      <c r="AX688">
        <v>2</v>
      </c>
      <c r="AY688">
        <v>3</v>
      </c>
      <c r="AZ688">
        <v>3.5</v>
      </c>
      <c r="BC688" t="s">
        <v>233</v>
      </c>
      <c r="BS688" t="s">
        <v>9079</v>
      </c>
      <c r="BV688" t="s">
        <v>9080</v>
      </c>
      <c r="BX688" t="s">
        <v>9081</v>
      </c>
      <c r="BY688" t="s">
        <v>9082</v>
      </c>
      <c r="BZ688" t="s">
        <v>9083</v>
      </c>
      <c r="CB688" s="27">
        <v>42290</v>
      </c>
      <c r="CC688">
        <v>1260000</v>
      </c>
      <c r="CD688" t="s">
        <v>210</v>
      </c>
      <c r="CE688" t="s">
        <v>181</v>
      </c>
      <c r="CF688" t="s">
        <v>181</v>
      </c>
      <c r="CG688" t="s">
        <v>9084</v>
      </c>
      <c r="CH688" s="27">
        <v>37419</v>
      </c>
      <c r="CI688">
        <v>850000</v>
      </c>
      <c r="CJ688" t="s">
        <v>210</v>
      </c>
      <c r="CK688" t="s">
        <v>151</v>
      </c>
      <c r="CL688" t="s">
        <v>151</v>
      </c>
      <c r="CM688" t="s">
        <v>9085</v>
      </c>
      <c r="CN688" s="27">
        <v>32264</v>
      </c>
      <c r="CO688">
        <v>345000</v>
      </c>
      <c r="CP688" t="s">
        <v>210</v>
      </c>
      <c r="CQ688" t="s">
        <v>208</v>
      </c>
      <c r="CR688" t="s">
        <v>208</v>
      </c>
      <c r="CS688" t="s">
        <v>9086</v>
      </c>
      <c r="CT688" s="27">
        <v>28157</v>
      </c>
      <c r="CU688">
        <v>150000</v>
      </c>
      <c r="CV688" t="s">
        <v>210</v>
      </c>
      <c r="CW688" t="s">
        <v>208</v>
      </c>
      <c r="CX688" t="s">
        <v>208</v>
      </c>
      <c r="CY688" t="s">
        <v>9087</v>
      </c>
      <c r="CZ688" t="s">
        <v>9088</v>
      </c>
      <c r="DA688" t="s">
        <v>154</v>
      </c>
      <c r="DB688" t="s">
        <v>299</v>
      </c>
      <c r="DE688">
        <v>1</v>
      </c>
      <c r="DF688">
        <v>1900</v>
      </c>
      <c r="DG688" t="s">
        <v>9089</v>
      </c>
      <c r="DH688">
        <v>7</v>
      </c>
      <c r="DI688" s="128" t="s">
        <v>156</v>
      </c>
      <c r="DJ6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88" s="130">
        <f>Table13[[#This Row],[JUST]]*Table13[[#This Row],[Storm Millage]]/1000</f>
        <v>0</v>
      </c>
      <c r="DL6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88" s="136">
        <f>Table13[[#This Row],[JUST]]*Table13[[#This Row],[Recreational Millage]]/1000</f>
        <v>10126.811142704146</v>
      </c>
      <c r="DN688" s="137">
        <f>Table13[[#This Row],[Recreational Assessment]]+Table13[[#This Row],[Storm Assessment]]</f>
        <v>10126.811142704146</v>
      </c>
      <c r="DO688" s="145" t="e">
        <f>Methodology!#REF!</f>
        <v>#REF!</v>
      </c>
      <c r="DP688" s="146" t="e">
        <f>(Table13[[#This Row],[JUST]]*Table13[[#This Row],[Ad Valorem Recreational Millage]])/1000</f>
        <v>#REF!</v>
      </c>
    </row>
    <row r="689" spans="1:120" x14ac:dyDescent="0.3">
      <c r="A689">
        <v>1080</v>
      </c>
      <c r="B689">
        <v>1</v>
      </c>
      <c r="C689" s="165" t="s">
        <v>5595</v>
      </c>
      <c r="D689" t="s">
        <v>131</v>
      </c>
      <c r="E689" t="s">
        <v>3177</v>
      </c>
      <c r="F689">
        <v>10004162</v>
      </c>
      <c r="G689" s="32" t="s">
        <v>181</v>
      </c>
      <c r="I689" t="s">
        <v>226</v>
      </c>
      <c r="J689">
        <v>1</v>
      </c>
      <c r="K689">
        <v>0</v>
      </c>
      <c r="L689">
        <v>0</v>
      </c>
      <c r="M689">
        <v>0.155</v>
      </c>
      <c r="N689" t="s">
        <v>135</v>
      </c>
      <c r="O689" t="s">
        <v>136</v>
      </c>
      <c r="R689" t="s">
        <v>139</v>
      </c>
      <c r="S689" t="s">
        <v>140</v>
      </c>
      <c r="T689">
        <v>100</v>
      </c>
      <c r="U689" t="s">
        <v>511</v>
      </c>
      <c r="W689" t="s">
        <v>5596</v>
      </c>
      <c r="X689" t="s">
        <v>5597</v>
      </c>
      <c r="Y689" t="s">
        <v>162</v>
      </c>
      <c r="AA689" t="s">
        <v>145</v>
      </c>
      <c r="AB689" t="s">
        <v>146</v>
      </c>
      <c r="AC689" s="119">
        <v>1234671</v>
      </c>
      <c r="AD689">
        <v>1234671</v>
      </c>
      <c r="AE689">
        <v>1234671</v>
      </c>
      <c r="AF689">
        <v>675500</v>
      </c>
      <c r="AG689">
        <v>505567</v>
      </c>
      <c r="AH689">
        <v>19059</v>
      </c>
      <c r="AI689">
        <v>34545</v>
      </c>
      <c r="AJ689">
        <v>19059</v>
      </c>
      <c r="AK689">
        <v>0</v>
      </c>
      <c r="AL689">
        <v>0</v>
      </c>
      <c r="AM689">
        <v>0</v>
      </c>
      <c r="AN689" s="32">
        <v>0</v>
      </c>
      <c r="AO689">
        <v>0</v>
      </c>
      <c r="AP689">
        <v>0</v>
      </c>
      <c r="AQ689">
        <v>0</v>
      </c>
      <c r="AR689">
        <v>0</v>
      </c>
      <c r="AS689">
        <v>1</v>
      </c>
      <c r="AT689">
        <v>1999</v>
      </c>
      <c r="AV689">
        <v>4529</v>
      </c>
      <c r="AW689">
        <v>2370</v>
      </c>
      <c r="AX689">
        <v>2</v>
      </c>
      <c r="AY689">
        <v>4</v>
      </c>
      <c r="AZ689">
        <v>4</v>
      </c>
      <c r="BB689" t="s">
        <v>233</v>
      </c>
      <c r="BC689" t="s">
        <v>233</v>
      </c>
      <c r="BS689" t="s">
        <v>5598</v>
      </c>
      <c r="BT689" t="s">
        <v>5599</v>
      </c>
      <c r="BV689" t="s">
        <v>5600</v>
      </c>
      <c r="BX689" t="s">
        <v>3035</v>
      </c>
      <c r="BY689" t="s">
        <v>149</v>
      </c>
      <c r="BZ689" t="s">
        <v>5601</v>
      </c>
      <c r="CB689" s="27">
        <v>43333</v>
      </c>
      <c r="CC689">
        <v>844000</v>
      </c>
      <c r="CD689" t="s">
        <v>210</v>
      </c>
      <c r="CE689" t="s">
        <v>661</v>
      </c>
      <c r="CF689" t="s">
        <v>661</v>
      </c>
      <c r="CG689" t="s">
        <v>5602</v>
      </c>
      <c r="CH689" s="27">
        <v>39020</v>
      </c>
      <c r="CI689">
        <v>114000</v>
      </c>
      <c r="CJ689" t="s">
        <v>210</v>
      </c>
      <c r="CK689" t="s">
        <v>383</v>
      </c>
      <c r="CL689" t="s">
        <v>383</v>
      </c>
      <c r="CM689" t="s">
        <v>5603</v>
      </c>
      <c r="CN689" s="27">
        <v>38415</v>
      </c>
      <c r="CO689">
        <v>1150000</v>
      </c>
      <c r="CP689" t="s">
        <v>210</v>
      </c>
      <c r="CQ689" t="s">
        <v>151</v>
      </c>
      <c r="CR689" t="s">
        <v>151</v>
      </c>
      <c r="CS689" t="s">
        <v>5604</v>
      </c>
      <c r="CT689" s="27">
        <v>37902</v>
      </c>
      <c r="CU689">
        <v>500000</v>
      </c>
      <c r="CV689" t="s">
        <v>210</v>
      </c>
      <c r="CW689" t="s">
        <v>151</v>
      </c>
      <c r="CX689" t="s">
        <v>383</v>
      </c>
      <c r="CY689" t="s">
        <v>5605</v>
      </c>
      <c r="CZ689" t="s">
        <v>5606</v>
      </c>
      <c r="DA689" t="s">
        <v>154</v>
      </c>
      <c r="DB689" t="s">
        <v>299</v>
      </c>
      <c r="DE689">
        <v>1</v>
      </c>
      <c r="DF689">
        <v>1995</v>
      </c>
      <c r="DG689" t="s">
        <v>5607</v>
      </c>
      <c r="DH689">
        <v>7</v>
      </c>
      <c r="DI689" s="128" t="s">
        <v>156</v>
      </c>
      <c r="DJ68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89" s="130">
        <f>Table13[[#This Row],[JUST]]*Table13[[#This Row],[Storm Millage]]/1000</f>
        <v>0</v>
      </c>
      <c r="DL68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89" s="136">
        <f>Table13[[#This Row],[JUST]]*Table13[[#This Row],[Recreational Millage]]/1000</f>
        <v>10126.942376917983</v>
      </c>
      <c r="DN689" s="137">
        <f>Table13[[#This Row],[Recreational Assessment]]+Table13[[#This Row],[Storm Assessment]]</f>
        <v>10126.942376917983</v>
      </c>
      <c r="DO689" s="145" t="e">
        <f>Methodology!#REF!</f>
        <v>#REF!</v>
      </c>
      <c r="DP689" s="146" t="e">
        <f>(Table13[[#This Row],[JUST]]*Table13[[#This Row],[Ad Valorem Recreational Millage]])/1000</f>
        <v>#REF!</v>
      </c>
    </row>
    <row r="690" spans="1:120" x14ac:dyDescent="0.3">
      <c r="A690">
        <v>790</v>
      </c>
      <c r="B690">
        <v>1</v>
      </c>
      <c r="C690" s="165" t="s">
        <v>6536</v>
      </c>
      <c r="D690" t="s">
        <v>6299</v>
      </c>
      <c r="E690" t="s">
        <v>423</v>
      </c>
      <c r="F690">
        <v>10004184</v>
      </c>
      <c r="G690" s="32" t="s">
        <v>181</v>
      </c>
      <c r="I690" t="s">
        <v>226</v>
      </c>
      <c r="J690">
        <v>1</v>
      </c>
      <c r="K690">
        <v>0</v>
      </c>
      <c r="L690">
        <v>0</v>
      </c>
      <c r="M690">
        <v>0.23227999999999999</v>
      </c>
      <c r="N690" t="s">
        <v>135</v>
      </c>
      <c r="O690" t="s">
        <v>136</v>
      </c>
      <c r="R690" t="s">
        <v>227</v>
      </c>
      <c r="S690" t="s">
        <v>140</v>
      </c>
      <c r="T690">
        <v>100</v>
      </c>
      <c r="U690" t="s">
        <v>511</v>
      </c>
      <c r="W690" t="s">
        <v>6537</v>
      </c>
      <c r="X690" t="s">
        <v>3697</v>
      </c>
      <c r="Y690" t="s">
        <v>162</v>
      </c>
      <c r="AA690" t="s">
        <v>145</v>
      </c>
      <c r="AB690" t="s">
        <v>146</v>
      </c>
      <c r="AC690" s="119">
        <v>1237080</v>
      </c>
      <c r="AD690">
        <v>1237080</v>
      </c>
      <c r="AE690">
        <v>1237080</v>
      </c>
      <c r="AF690">
        <v>1028100</v>
      </c>
      <c r="AG690">
        <v>194651</v>
      </c>
      <c r="AH690">
        <v>242</v>
      </c>
      <c r="AI690">
        <v>14087</v>
      </c>
      <c r="AJ690">
        <v>0</v>
      </c>
      <c r="AK690">
        <v>0</v>
      </c>
      <c r="AL690">
        <v>0</v>
      </c>
      <c r="AM690">
        <v>0</v>
      </c>
      <c r="AN690" s="32">
        <v>0</v>
      </c>
      <c r="AO690">
        <v>0</v>
      </c>
      <c r="AP690">
        <v>0</v>
      </c>
      <c r="AQ690">
        <v>0</v>
      </c>
      <c r="AR690">
        <v>0</v>
      </c>
      <c r="AS690">
        <v>1</v>
      </c>
      <c r="AT690">
        <v>1981</v>
      </c>
      <c r="AV690">
        <v>5810</v>
      </c>
      <c r="AW690">
        <v>1879</v>
      </c>
      <c r="AX690">
        <v>1</v>
      </c>
      <c r="AY690">
        <v>3</v>
      </c>
      <c r="AZ690">
        <v>2.5</v>
      </c>
      <c r="BA690" t="s">
        <v>233</v>
      </c>
      <c r="BB690" t="s">
        <v>233</v>
      </c>
      <c r="BC690" t="s">
        <v>233</v>
      </c>
      <c r="BS690" t="s">
        <v>6538</v>
      </c>
      <c r="BV690" t="s">
        <v>6539</v>
      </c>
      <c r="BX690" t="s">
        <v>6540</v>
      </c>
      <c r="BY690" t="s">
        <v>1821</v>
      </c>
      <c r="BZ690" t="s">
        <v>6541</v>
      </c>
      <c r="CB690" s="27">
        <v>43332</v>
      </c>
      <c r="CC690">
        <v>1800000</v>
      </c>
      <c r="CD690" t="s">
        <v>210</v>
      </c>
      <c r="CE690" t="s">
        <v>181</v>
      </c>
      <c r="CF690" t="s">
        <v>181</v>
      </c>
      <c r="CG690" t="s">
        <v>6542</v>
      </c>
      <c r="CH690" s="27">
        <v>41611</v>
      </c>
      <c r="CI690">
        <v>1425000</v>
      </c>
      <c r="CJ690" t="s">
        <v>210</v>
      </c>
      <c r="CK690" t="s">
        <v>181</v>
      </c>
      <c r="CL690" t="s">
        <v>181</v>
      </c>
      <c r="CM690" t="s">
        <v>6543</v>
      </c>
      <c r="CN690" s="27">
        <v>40599</v>
      </c>
      <c r="CO690">
        <v>1400000</v>
      </c>
      <c r="CP690" t="s">
        <v>210</v>
      </c>
      <c r="CQ690" t="s">
        <v>181</v>
      </c>
      <c r="CR690" t="s">
        <v>181</v>
      </c>
      <c r="CS690" t="s">
        <v>6544</v>
      </c>
      <c r="CT690" s="27">
        <v>36889</v>
      </c>
      <c r="CU690">
        <v>1300000</v>
      </c>
      <c r="CV690" t="s">
        <v>210</v>
      </c>
      <c r="CW690" t="s">
        <v>151</v>
      </c>
      <c r="CX690" t="s">
        <v>151</v>
      </c>
      <c r="CY690" t="s">
        <v>6545</v>
      </c>
      <c r="CZ690" t="s">
        <v>6546</v>
      </c>
      <c r="DA690" t="s">
        <v>154</v>
      </c>
      <c r="DB690" t="s">
        <v>299</v>
      </c>
      <c r="DE690">
        <v>1</v>
      </c>
      <c r="DF690">
        <v>1900</v>
      </c>
      <c r="DG690" t="s">
        <v>6547</v>
      </c>
      <c r="DH690">
        <v>7</v>
      </c>
      <c r="DI690" s="128" t="s">
        <v>156</v>
      </c>
      <c r="DJ69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0" s="130">
        <f>Table13[[#This Row],[JUST]]*Table13[[#This Row],[Storm Millage]]/1000</f>
        <v>0</v>
      </c>
      <c r="DL69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90" s="136">
        <f>Table13[[#This Row],[JUST]]*Table13[[#This Row],[Recreational Millage]]/1000</f>
        <v>10146.701328238614</v>
      </c>
      <c r="DN690" s="137">
        <f>Table13[[#This Row],[Recreational Assessment]]+Table13[[#This Row],[Storm Assessment]]</f>
        <v>10146.701328238614</v>
      </c>
      <c r="DO690" s="145" t="e">
        <f>Methodology!#REF!</f>
        <v>#REF!</v>
      </c>
      <c r="DP690" s="146" t="e">
        <f>(Table13[[#This Row],[JUST]]*Table13[[#This Row],[Ad Valorem Recreational Millage]])/1000</f>
        <v>#REF!</v>
      </c>
    </row>
    <row r="691" spans="1:120" x14ac:dyDescent="0.3">
      <c r="A691">
        <v>1006</v>
      </c>
      <c r="B691">
        <v>1</v>
      </c>
      <c r="C691" s="165" t="s">
        <v>9283</v>
      </c>
      <c r="D691" t="s">
        <v>4714</v>
      </c>
      <c r="E691" t="s">
        <v>992</v>
      </c>
      <c r="F691">
        <v>10005146</v>
      </c>
      <c r="G691" s="32" t="s">
        <v>181</v>
      </c>
      <c r="I691" t="s">
        <v>226</v>
      </c>
      <c r="J691">
        <v>1</v>
      </c>
      <c r="K691">
        <v>0</v>
      </c>
      <c r="L691">
        <v>0</v>
      </c>
      <c r="M691">
        <v>1.375</v>
      </c>
      <c r="N691" t="s">
        <v>135</v>
      </c>
      <c r="O691" t="s">
        <v>136</v>
      </c>
      <c r="R691" t="s">
        <v>139</v>
      </c>
      <c r="S691" t="s">
        <v>140</v>
      </c>
      <c r="T691">
        <v>121</v>
      </c>
      <c r="U691" t="s">
        <v>3670</v>
      </c>
      <c r="V691" t="s">
        <v>205</v>
      </c>
      <c r="W691" t="s">
        <v>9284</v>
      </c>
      <c r="X691" t="s">
        <v>9285</v>
      </c>
      <c r="Y691" t="s">
        <v>189</v>
      </c>
      <c r="AA691" t="s">
        <v>145</v>
      </c>
      <c r="AB691" t="s">
        <v>146</v>
      </c>
      <c r="AC691" s="119">
        <v>1237094</v>
      </c>
      <c r="AD691">
        <v>1237094</v>
      </c>
      <c r="AE691">
        <v>1237094</v>
      </c>
      <c r="AF691">
        <v>1020000</v>
      </c>
      <c r="AG691">
        <v>174136</v>
      </c>
      <c r="AH691">
        <v>21311</v>
      </c>
      <c r="AI691">
        <v>21647</v>
      </c>
      <c r="AJ691">
        <v>0</v>
      </c>
      <c r="AK691">
        <v>0</v>
      </c>
      <c r="AL691">
        <v>0</v>
      </c>
      <c r="AM691">
        <v>0</v>
      </c>
      <c r="AN691" s="32">
        <v>0</v>
      </c>
      <c r="AO691">
        <v>0</v>
      </c>
      <c r="AP691">
        <v>0</v>
      </c>
      <c r="AQ691">
        <v>0</v>
      </c>
      <c r="AR691">
        <v>0</v>
      </c>
      <c r="AS691">
        <v>1</v>
      </c>
      <c r="AT691">
        <v>1983</v>
      </c>
      <c r="AV691">
        <v>3755</v>
      </c>
      <c r="AW691">
        <v>2032</v>
      </c>
      <c r="AX691">
        <v>2</v>
      </c>
      <c r="AY691">
        <v>4</v>
      </c>
      <c r="AZ691">
        <v>3</v>
      </c>
      <c r="BB691" t="s">
        <v>233</v>
      </c>
      <c r="BC691" t="s">
        <v>233</v>
      </c>
      <c r="BS691" t="s">
        <v>9286</v>
      </c>
      <c r="BV691" t="s">
        <v>9287</v>
      </c>
      <c r="BX691" t="s">
        <v>5315</v>
      </c>
      <c r="BY691" t="s">
        <v>638</v>
      </c>
      <c r="BZ691" t="s">
        <v>9288</v>
      </c>
      <c r="CB691" s="27">
        <v>41264</v>
      </c>
      <c r="CC691">
        <v>1125000</v>
      </c>
      <c r="CD691" t="s">
        <v>210</v>
      </c>
      <c r="CE691" t="s">
        <v>181</v>
      </c>
      <c r="CF691" t="s">
        <v>724</v>
      </c>
      <c r="CG691" t="s">
        <v>9289</v>
      </c>
      <c r="CH691" s="27">
        <v>41253</v>
      </c>
      <c r="CI691">
        <v>1500000</v>
      </c>
      <c r="CJ691" t="s">
        <v>210</v>
      </c>
      <c r="CK691" t="s">
        <v>181</v>
      </c>
      <c r="CL691" t="s">
        <v>181</v>
      </c>
      <c r="CM691" t="s">
        <v>9290</v>
      </c>
      <c r="CN691" s="27">
        <v>39478</v>
      </c>
      <c r="CO691">
        <v>927500</v>
      </c>
      <c r="CP691" t="s">
        <v>210</v>
      </c>
      <c r="CQ691" t="s">
        <v>151</v>
      </c>
      <c r="CR691" t="s">
        <v>383</v>
      </c>
      <c r="CS691" t="s">
        <v>9291</v>
      </c>
      <c r="CT691" s="27">
        <v>36643</v>
      </c>
      <c r="CU691">
        <v>469300</v>
      </c>
      <c r="CV691" t="s">
        <v>210</v>
      </c>
      <c r="CW691" t="s">
        <v>383</v>
      </c>
      <c r="CX691" t="s">
        <v>383</v>
      </c>
      <c r="CY691" t="s">
        <v>9292</v>
      </c>
      <c r="CZ691" t="s">
        <v>9293</v>
      </c>
      <c r="DA691" t="s">
        <v>154</v>
      </c>
      <c r="DB691" t="s">
        <v>299</v>
      </c>
      <c r="DE691">
        <v>1</v>
      </c>
      <c r="DF691">
        <v>1983</v>
      </c>
      <c r="DG691" t="s">
        <v>9294</v>
      </c>
      <c r="DH691">
        <v>7</v>
      </c>
      <c r="DI691" s="128" t="s">
        <v>156</v>
      </c>
      <c r="DJ6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1" s="130">
        <f>Table13[[#This Row],[JUST]]*Table13[[#This Row],[Storm Millage]]/1000</f>
        <v>0</v>
      </c>
      <c r="DL6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91" s="136">
        <f>Table13[[#This Row],[JUST]]*Table13[[#This Row],[Recreational Millage]]/1000</f>
        <v>10146.816158175719</v>
      </c>
      <c r="DN691" s="137">
        <f>Table13[[#This Row],[Recreational Assessment]]+Table13[[#This Row],[Storm Assessment]]</f>
        <v>10146.816158175719</v>
      </c>
      <c r="DO691" s="145" t="e">
        <f>Methodology!#REF!</f>
        <v>#REF!</v>
      </c>
      <c r="DP691" s="146" t="e">
        <f>(Table13[[#This Row],[JUST]]*Table13[[#This Row],[Ad Valorem Recreational Millage]])/1000</f>
        <v>#REF!</v>
      </c>
    </row>
    <row r="692" spans="1:120" x14ac:dyDescent="0.3">
      <c r="A692">
        <v>637</v>
      </c>
      <c r="B692">
        <v>1</v>
      </c>
      <c r="C692" s="165" t="s">
        <v>9041</v>
      </c>
      <c r="D692" t="s">
        <v>3444</v>
      </c>
      <c r="E692" t="s">
        <v>204</v>
      </c>
      <c r="F692">
        <v>10004932</v>
      </c>
      <c r="G692" s="32" t="s">
        <v>181</v>
      </c>
      <c r="I692" t="s">
        <v>226</v>
      </c>
      <c r="J692">
        <v>1</v>
      </c>
      <c r="K692">
        <v>0</v>
      </c>
      <c r="L692">
        <v>0</v>
      </c>
      <c r="M692">
        <v>0.93600000000000005</v>
      </c>
      <c r="N692" t="s">
        <v>135</v>
      </c>
      <c r="O692" t="s">
        <v>136</v>
      </c>
      <c r="R692" t="s">
        <v>3669</v>
      </c>
      <c r="S692" t="s">
        <v>140</v>
      </c>
      <c r="T692">
        <v>121</v>
      </c>
      <c r="U692" t="s">
        <v>3670</v>
      </c>
      <c r="V692" t="s">
        <v>205</v>
      </c>
      <c r="W692" t="s">
        <v>9042</v>
      </c>
      <c r="X692" t="s">
        <v>9043</v>
      </c>
      <c r="Y692" t="s">
        <v>189</v>
      </c>
      <c r="AA692" t="s">
        <v>145</v>
      </c>
      <c r="AB692" t="s">
        <v>146</v>
      </c>
      <c r="AC692" s="119">
        <v>1238712</v>
      </c>
      <c r="AD692">
        <v>1238712</v>
      </c>
      <c r="AE692">
        <v>1238712</v>
      </c>
      <c r="AF692">
        <v>918000</v>
      </c>
      <c r="AG692">
        <v>261891</v>
      </c>
      <c r="AH692">
        <v>27611</v>
      </c>
      <c r="AI692">
        <v>31210</v>
      </c>
      <c r="AJ692">
        <v>0</v>
      </c>
      <c r="AK692">
        <v>0</v>
      </c>
      <c r="AL692">
        <v>0</v>
      </c>
      <c r="AM692">
        <v>0</v>
      </c>
      <c r="AN692" s="32">
        <v>0</v>
      </c>
      <c r="AO692">
        <v>0</v>
      </c>
      <c r="AP692">
        <v>0</v>
      </c>
      <c r="AQ692">
        <v>0</v>
      </c>
      <c r="AR692">
        <v>0</v>
      </c>
      <c r="AS692">
        <v>1</v>
      </c>
      <c r="AT692">
        <v>1960</v>
      </c>
      <c r="AV692">
        <v>5305</v>
      </c>
      <c r="AW692">
        <v>2049</v>
      </c>
      <c r="AX692">
        <v>2</v>
      </c>
      <c r="AY692">
        <v>5</v>
      </c>
      <c r="AZ692">
        <v>3</v>
      </c>
      <c r="BB692" t="s">
        <v>233</v>
      </c>
      <c r="BC692" t="s">
        <v>233</v>
      </c>
      <c r="BS692" t="s">
        <v>9044</v>
      </c>
      <c r="BV692" t="s">
        <v>9045</v>
      </c>
      <c r="BW692" t="s">
        <v>9046</v>
      </c>
      <c r="BX692" t="s">
        <v>9047</v>
      </c>
      <c r="CA692" t="s">
        <v>9048</v>
      </c>
      <c r="CB692" s="27">
        <v>40743</v>
      </c>
      <c r="CC692">
        <v>1000000</v>
      </c>
      <c r="CD692" t="s">
        <v>210</v>
      </c>
      <c r="CE692" t="s">
        <v>181</v>
      </c>
      <c r="CF692" t="s">
        <v>181</v>
      </c>
      <c r="CG692" t="s">
        <v>9049</v>
      </c>
      <c r="CH692" s="27">
        <v>35555</v>
      </c>
      <c r="CI692">
        <v>755000</v>
      </c>
      <c r="CJ692" t="s">
        <v>210</v>
      </c>
      <c r="CK692" t="s">
        <v>151</v>
      </c>
      <c r="CL692" t="s">
        <v>151</v>
      </c>
      <c r="CM692" t="s">
        <v>9050</v>
      </c>
      <c r="CN692" s="27">
        <v>32874</v>
      </c>
      <c r="CO692">
        <v>745000</v>
      </c>
      <c r="CP692" t="s">
        <v>210</v>
      </c>
      <c r="CQ692" t="s">
        <v>151</v>
      </c>
      <c r="CR692" t="s">
        <v>151</v>
      </c>
      <c r="CS692" t="s">
        <v>9051</v>
      </c>
      <c r="CZ692" t="s">
        <v>9052</v>
      </c>
      <c r="DA692" t="s">
        <v>154</v>
      </c>
      <c r="DB692" t="s">
        <v>299</v>
      </c>
      <c r="DE692">
        <v>1</v>
      </c>
      <c r="DF692">
        <v>1900</v>
      </c>
      <c r="DG692" t="s">
        <v>9053</v>
      </c>
      <c r="DH692">
        <v>7</v>
      </c>
      <c r="DI692" s="128" t="s">
        <v>156</v>
      </c>
      <c r="DJ69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2" s="130">
        <f>Table13[[#This Row],[JUST]]*Table13[[#This Row],[Storm Millage]]/1000</f>
        <v>0</v>
      </c>
      <c r="DL69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92" s="136">
        <f>Table13[[#This Row],[JUST]]*Table13[[#This Row],[Recreational Millage]]/1000</f>
        <v>10160.08721804985</v>
      </c>
      <c r="DN692" s="137">
        <f>Table13[[#This Row],[Recreational Assessment]]+Table13[[#This Row],[Storm Assessment]]</f>
        <v>10160.08721804985</v>
      </c>
      <c r="DO692" s="145" t="e">
        <f>Methodology!#REF!</f>
        <v>#REF!</v>
      </c>
      <c r="DP692" s="146" t="e">
        <f>(Table13[[#This Row],[JUST]]*Table13[[#This Row],[Ad Valorem Recreational Millage]])/1000</f>
        <v>#REF!</v>
      </c>
    </row>
    <row r="693" spans="1:120" x14ac:dyDescent="0.3">
      <c r="A693">
        <v>1124</v>
      </c>
      <c r="B693">
        <v>1</v>
      </c>
      <c r="C693" s="165" t="s">
        <v>8999</v>
      </c>
      <c r="D693" t="s">
        <v>3790</v>
      </c>
      <c r="E693" t="s">
        <v>132</v>
      </c>
      <c r="F693">
        <v>10584314</v>
      </c>
      <c r="G693" s="32" t="s">
        <v>553</v>
      </c>
      <c r="I693" t="s">
        <v>226</v>
      </c>
      <c r="J693">
        <v>1</v>
      </c>
      <c r="K693">
        <v>0</v>
      </c>
      <c r="L693">
        <v>0</v>
      </c>
      <c r="M693">
        <v>1.889</v>
      </c>
      <c r="N693" t="s">
        <v>135</v>
      </c>
      <c r="O693" t="s">
        <v>136</v>
      </c>
      <c r="R693" t="s">
        <v>3669</v>
      </c>
      <c r="S693" t="s">
        <v>140</v>
      </c>
      <c r="T693">
        <v>0</v>
      </c>
      <c r="U693" t="s">
        <v>554</v>
      </c>
      <c r="V693" t="s">
        <v>205</v>
      </c>
      <c r="W693" t="s">
        <v>9000</v>
      </c>
      <c r="X693" t="s">
        <v>9001</v>
      </c>
      <c r="Y693" t="s">
        <v>189</v>
      </c>
      <c r="AA693" t="s">
        <v>145</v>
      </c>
      <c r="AB693" t="s">
        <v>146</v>
      </c>
      <c r="AC693" s="119">
        <v>1244355</v>
      </c>
      <c r="AD693">
        <v>1244355</v>
      </c>
      <c r="AE693">
        <v>1244355</v>
      </c>
      <c r="AF693">
        <v>1215000</v>
      </c>
      <c r="AG693">
        <v>0</v>
      </c>
      <c r="AH693">
        <v>29355</v>
      </c>
      <c r="AI693">
        <v>0</v>
      </c>
      <c r="AJ693">
        <v>29355</v>
      </c>
      <c r="AK693">
        <v>0</v>
      </c>
      <c r="AL693">
        <v>0</v>
      </c>
      <c r="AM693">
        <v>0</v>
      </c>
      <c r="AN693" s="32">
        <v>0</v>
      </c>
      <c r="AO693">
        <v>0</v>
      </c>
      <c r="AP693">
        <v>0</v>
      </c>
      <c r="AQ693">
        <v>0</v>
      </c>
      <c r="AR693">
        <v>0</v>
      </c>
      <c r="BS693" t="s">
        <v>9002</v>
      </c>
      <c r="BV693" t="s">
        <v>8941</v>
      </c>
      <c r="BX693" t="s">
        <v>145</v>
      </c>
      <c r="BY693" t="s">
        <v>149</v>
      </c>
      <c r="BZ693" t="s">
        <v>146</v>
      </c>
      <c r="CZ693" t="s">
        <v>9003</v>
      </c>
      <c r="DA693" t="s">
        <v>154</v>
      </c>
      <c r="DF693">
        <v>2018</v>
      </c>
      <c r="DG693" t="s">
        <v>9004</v>
      </c>
      <c r="DH693">
        <v>7</v>
      </c>
      <c r="DI693" s="128" t="s">
        <v>156</v>
      </c>
      <c r="DJ69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3" s="130">
        <f>Table13[[#This Row],[JUST]]*Table13[[#This Row],[Storm Millage]]/1000</f>
        <v>0</v>
      </c>
      <c r="DL69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93" s="136">
        <f>Table13[[#This Row],[JUST]]*Table13[[#This Row],[Recreational Millage]]/1000</f>
        <v>10206.371884842016</v>
      </c>
      <c r="DN693" s="137">
        <f>Table13[[#This Row],[Recreational Assessment]]+Table13[[#This Row],[Storm Assessment]]</f>
        <v>10206.371884842016</v>
      </c>
      <c r="DO693" s="145" t="e">
        <f>Methodology!#REF!</f>
        <v>#REF!</v>
      </c>
      <c r="DP693" s="146" t="e">
        <f>(Table13[[#This Row],[JUST]]*Table13[[#This Row],[Ad Valorem Recreational Millage]])/1000</f>
        <v>#REF!</v>
      </c>
    </row>
    <row r="694" spans="1:120" x14ac:dyDescent="0.3">
      <c r="A694">
        <v>779</v>
      </c>
      <c r="B694">
        <v>1</v>
      </c>
      <c r="C694" s="165" t="s">
        <v>6396</v>
      </c>
      <c r="D694" t="s">
        <v>158</v>
      </c>
      <c r="E694" t="s">
        <v>595</v>
      </c>
      <c r="F694">
        <v>10004186</v>
      </c>
      <c r="G694" s="32" t="s">
        <v>181</v>
      </c>
      <c r="I694" t="s">
        <v>226</v>
      </c>
      <c r="J694">
        <v>1</v>
      </c>
      <c r="K694">
        <v>0</v>
      </c>
      <c r="L694">
        <v>0</v>
      </c>
      <c r="M694">
        <v>0.23200000000000001</v>
      </c>
      <c r="N694" t="s">
        <v>135</v>
      </c>
      <c r="O694" t="s">
        <v>136</v>
      </c>
      <c r="R694" t="s">
        <v>227</v>
      </c>
      <c r="S694" t="s">
        <v>140</v>
      </c>
      <c r="T694">
        <v>100</v>
      </c>
      <c r="U694" t="s">
        <v>511</v>
      </c>
      <c r="W694" t="s">
        <v>6397</v>
      </c>
      <c r="X694" t="s">
        <v>6365</v>
      </c>
      <c r="Y694" t="s">
        <v>162</v>
      </c>
      <c r="AA694" t="s">
        <v>145</v>
      </c>
      <c r="AB694" t="s">
        <v>146</v>
      </c>
      <c r="AC694" s="119">
        <v>1250818</v>
      </c>
      <c r="AD694">
        <v>1250818</v>
      </c>
      <c r="AE694">
        <v>1250818</v>
      </c>
      <c r="AF694">
        <v>897000</v>
      </c>
      <c r="AG694">
        <v>273496</v>
      </c>
      <c r="AH694">
        <v>6536</v>
      </c>
      <c r="AI694">
        <v>73786</v>
      </c>
      <c r="AJ694">
        <v>0</v>
      </c>
      <c r="AK694">
        <v>0</v>
      </c>
      <c r="AL694">
        <v>0</v>
      </c>
      <c r="AM694">
        <v>0</v>
      </c>
      <c r="AN694" s="32">
        <v>0</v>
      </c>
      <c r="AO694">
        <v>0</v>
      </c>
      <c r="AP694">
        <v>0</v>
      </c>
      <c r="AQ694">
        <v>0</v>
      </c>
      <c r="AR694">
        <v>0</v>
      </c>
      <c r="AS694">
        <v>1</v>
      </c>
      <c r="AT694">
        <v>1972</v>
      </c>
      <c r="AV694">
        <v>3589</v>
      </c>
      <c r="AW694">
        <v>2394</v>
      </c>
      <c r="AX694">
        <v>2</v>
      </c>
      <c r="AY694">
        <v>4</v>
      </c>
      <c r="AZ694">
        <v>3</v>
      </c>
      <c r="BC694" t="s">
        <v>233</v>
      </c>
      <c r="BS694" t="s">
        <v>6398</v>
      </c>
      <c r="BT694" t="s">
        <v>6399</v>
      </c>
      <c r="BV694" t="s">
        <v>6400</v>
      </c>
      <c r="BX694" t="s">
        <v>6401</v>
      </c>
      <c r="BY694" t="s">
        <v>785</v>
      </c>
      <c r="BZ694" t="s">
        <v>6402</v>
      </c>
      <c r="CB694" s="27">
        <v>43591</v>
      </c>
      <c r="CC694">
        <v>1730000</v>
      </c>
      <c r="CD694" t="s">
        <v>210</v>
      </c>
      <c r="CE694" t="s">
        <v>181</v>
      </c>
      <c r="CF694" t="s">
        <v>181</v>
      </c>
      <c r="CG694" t="s">
        <v>6403</v>
      </c>
      <c r="CH694" s="27">
        <v>42478</v>
      </c>
      <c r="CI694">
        <v>1105000</v>
      </c>
      <c r="CJ694" t="s">
        <v>210</v>
      </c>
      <c r="CK694" t="s">
        <v>181</v>
      </c>
      <c r="CL694" t="s">
        <v>181</v>
      </c>
      <c r="CM694" t="s">
        <v>6404</v>
      </c>
      <c r="CN694" s="27">
        <v>31594</v>
      </c>
      <c r="CO694">
        <v>149000</v>
      </c>
      <c r="CP694" t="s">
        <v>210</v>
      </c>
      <c r="CQ694" t="s">
        <v>151</v>
      </c>
      <c r="CR694" t="s">
        <v>151</v>
      </c>
      <c r="CS694" t="s">
        <v>6405</v>
      </c>
      <c r="CZ694" t="s">
        <v>6406</v>
      </c>
      <c r="DA694" t="s">
        <v>154</v>
      </c>
      <c r="DB694" t="s">
        <v>299</v>
      </c>
      <c r="DE694">
        <v>1</v>
      </c>
      <c r="DF694">
        <v>1900</v>
      </c>
      <c r="DG694" t="s">
        <v>6407</v>
      </c>
      <c r="DH694">
        <v>7</v>
      </c>
      <c r="DI694" s="128" t="s">
        <v>156</v>
      </c>
      <c r="DJ69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4" s="130">
        <f>Table13[[#This Row],[JUST]]*Table13[[#This Row],[Storm Millage]]/1000</f>
        <v>0</v>
      </c>
      <c r="DL69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94" s="136">
        <f>Table13[[#This Row],[JUST]]*Table13[[#This Row],[Recreational Millage]]/1000</f>
        <v>10259.382305093257</v>
      </c>
      <c r="DN694" s="137">
        <f>Table13[[#This Row],[Recreational Assessment]]+Table13[[#This Row],[Storm Assessment]]</f>
        <v>10259.382305093257</v>
      </c>
      <c r="DO694" s="145" t="e">
        <f>Methodology!#REF!</f>
        <v>#REF!</v>
      </c>
      <c r="DP694" s="146" t="e">
        <f>(Table13[[#This Row],[JUST]]*Table13[[#This Row],[Ad Valorem Recreational Millage]])/1000</f>
        <v>#REF!</v>
      </c>
    </row>
    <row r="695" spans="1:120" x14ac:dyDescent="0.3">
      <c r="A695">
        <v>628</v>
      </c>
      <c r="B695">
        <v>1</v>
      </c>
      <c r="C695" s="165" t="s">
        <v>8027</v>
      </c>
      <c r="D695" t="s">
        <v>777</v>
      </c>
      <c r="E695" t="s">
        <v>8028</v>
      </c>
      <c r="F695">
        <v>10005088</v>
      </c>
      <c r="G695" s="32" t="s">
        <v>181</v>
      </c>
      <c r="I695" t="s">
        <v>226</v>
      </c>
      <c r="J695">
        <v>1</v>
      </c>
      <c r="K695">
        <v>0</v>
      </c>
      <c r="L695">
        <v>0</v>
      </c>
      <c r="M695">
        <v>0.45600000000000002</v>
      </c>
      <c r="N695" t="s">
        <v>135</v>
      </c>
      <c r="O695" t="s">
        <v>136</v>
      </c>
      <c r="R695" t="s">
        <v>286</v>
      </c>
      <c r="S695" t="s">
        <v>140</v>
      </c>
      <c r="T695">
        <v>100</v>
      </c>
      <c r="U695" t="s">
        <v>511</v>
      </c>
      <c r="W695" t="s">
        <v>8029</v>
      </c>
      <c r="X695" t="s">
        <v>8030</v>
      </c>
      <c r="Y695" t="s">
        <v>189</v>
      </c>
      <c r="AA695" t="s">
        <v>145</v>
      </c>
      <c r="AB695" t="s">
        <v>146</v>
      </c>
      <c r="AC695" s="119">
        <v>1254060</v>
      </c>
      <c r="AD695">
        <v>1254060</v>
      </c>
      <c r="AE695">
        <v>1254060</v>
      </c>
      <c r="AF695">
        <v>1100000</v>
      </c>
      <c r="AG695">
        <v>134061</v>
      </c>
      <c r="AH695">
        <v>6628</v>
      </c>
      <c r="AI695">
        <v>13371</v>
      </c>
      <c r="AJ695">
        <v>0</v>
      </c>
      <c r="AK695">
        <v>0</v>
      </c>
      <c r="AL695">
        <v>0</v>
      </c>
      <c r="AM695">
        <v>0</v>
      </c>
      <c r="AN695" s="32">
        <v>0</v>
      </c>
      <c r="AO695">
        <v>0</v>
      </c>
      <c r="AP695">
        <v>0</v>
      </c>
      <c r="AQ695">
        <v>0</v>
      </c>
      <c r="AR695">
        <v>0</v>
      </c>
      <c r="AS695">
        <v>1</v>
      </c>
      <c r="AT695">
        <v>1947</v>
      </c>
      <c r="AV695">
        <v>4710</v>
      </c>
      <c r="AW695">
        <v>2322</v>
      </c>
      <c r="AX695">
        <v>1</v>
      </c>
      <c r="AY695">
        <v>3</v>
      </c>
      <c r="AZ695">
        <v>3</v>
      </c>
      <c r="BC695" t="s">
        <v>233</v>
      </c>
      <c r="BS695" t="s">
        <v>8031</v>
      </c>
      <c r="BV695" t="s">
        <v>8032</v>
      </c>
      <c r="BX695" t="s">
        <v>8033</v>
      </c>
      <c r="BY695" t="s">
        <v>6045</v>
      </c>
      <c r="BZ695" t="s">
        <v>8034</v>
      </c>
      <c r="CB695" s="27">
        <v>43276</v>
      </c>
      <c r="CC695">
        <v>1465000</v>
      </c>
      <c r="CD695" t="s">
        <v>210</v>
      </c>
      <c r="CE695" t="s">
        <v>959</v>
      </c>
      <c r="CF695" t="s">
        <v>959</v>
      </c>
      <c r="CG695" t="s">
        <v>8035</v>
      </c>
      <c r="CH695" s="27">
        <v>40781</v>
      </c>
      <c r="CI695">
        <v>1200000</v>
      </c>
      <c r="CJ695" t="s">
        <v>210</v>
      </c>
      <c r="CK695" t="s">
        <v>181</v>
      </c>
      <c r="CL695" t="s">
        <v>181</v>
      </c>
      <c r="CM695" t="s">
        <v>8036</v>
      </c>
      <c r="CN695" s="27">
        <v>37377</v>
      </c>
      <c r="CO695">
        <v>825000</v>
      </c>
      <c r="CP695" t="s">
        <v>210</v>
      </c>
      <c r="CQ695" t="s">
        <v>151</v>
      </c>
      <c r="CR695" t="s">
        <v>151</v>
      </c>
      <c r="CS695" t="s">
        <v>8037</v>
      </c>
      <c r="CT695" s="27">
        <v>36794</v>
      </c>
      <c r="CU695">
        <v>750000</v>
      </c>
      <c r="CV695" t="s">
        <v>210</v>
      </c>
      <c r="CW695" t="s">
        <v>151</v>
      </c>
      <c r="CX695" t="s">
        <v>151</v>
      </c>
      <c r="CY695" t="s">
        <v>8038</v>
      </c>
      <c r="CZ695" t="s">
        <v>8039</v>
      </c>
      <c r="DA695" t="s">
        <v>154</v>
      </c>
      <c r="DB695" t="s">
        <v>299</v>
      </c>
      <c r="DE695">
        <v>1</v>
      </c>
      <c r="DF695">
        <v>1974</v>
      </c>
      <c r="DG695" t="s">
        <v>8040</v>
      </c>
      <c r="DH695">
        <v>7</v>
      </c>
      <c r="DI695" s="128" t="s">
        <v>156</v>
      </c>
      <c r="DJ69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5" s="130">
        <f>Table13[[#This Row],[JUST]]*Table13[[#This Row],[Storm Millage]]/1000</f>
        <v>0</v>
      </c>
      <c r="DL69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95" s="136">
        <f>Table13[[#This Row],[JUST]]*Table13[[#This Row],[Recreational Millage]]/1000</f>
        <v>10285.973637671706</v>
      </c>
      <c r="DN695" s="137">
        <f>Table13[[#This Row],[Recreational Assessment]]+Table13[[#This Row],[Storm Assessment]]</f>
        <v>10285.973637671706</v>
      </c>
      <c r="DO695" s="145" t="e">
        <f>Methodology!#REF!</f>
        <v>#REF!</v>
      </c>
      <c r="DP695" s="146" t="e">
        <f>(Table13[[#This Row],[JUST]]*Table13[[#This Row],[Ad Valorem Recreational Millage]])/1000</f>
        <v>#REF!</v>
      </c>
    </row>
    <row r="696" spans="1:120" x14ac:dyDescent="0.3">
      <c r="A696">
        <v>640</v>
      </c>
      <c r="B696">
        <v>1</v>
      </c>
      <c r="C696" s="165" t="s">
        <v>6825</v>
      </c>
      <c r="D696" t="s">
        <v>6826</v>
      </c>
      <c r="E696" t="s">
        <v>466</v>
      </c>
      <c r="F696">
        <v>10005079</v>
      </c>
      <c r="G696" s="32" t="s">
        <v>181</v>
      </c>
      <c r="I696" t="s">
        <v>226</v>
      </c>
      <c r="J696">
        <v>1</v>
      </c>
      <c r="K696">
        <v>0</v>
      </c>
      <c r="L696">
        <v>0</v>
      </c>
      <c r="M696">
        <v>1.2609999999999999</v>
      </c>
      <c r="N696" t="s">
        <v>135</v>
      </c>
      <c r="O696" t="s">
        <v>136</v>
      </c>
      <c r="R696" t="s">
        <v>3669</v>
      </c>
      <c r="S696" t="s">
        <v>140</v>
      </c>
      <c r="T696">
        <v>100</v>
      </c>
      <c r="U696" t="s">
        <v>511</v>
      </c>
      <c r="W696" t="s">
        <v>6827</v>
      </c>
      <c r="X696" t="s">
        <v>6828</v>
      </c>
      <c r="Y696" t="s">
        <v>6817</v>
      </c>
      <c r="AA696" t="s">
        <v>145</v>
      </c>
      <c r="AB696" t="s">
        <v>146</v>
      </c>
      <c r="AC696" s="119">
        <v>1258076</v>
      </c>
      <c r="AD696">
        <v>1258076</v>
      </c>
      <c r="AE696">
        <v>1258076</v>
      </c>
      <c r="AF696">
        <v>1000000</v>
      </c>
      <c r="AG696">
        <v>227500</v>
      </c>
      <c r="AH696">
        <v>4151</v>
      </c>
      <c r="AI696">
        <v>26425</v>
      </c>
      <c r="AJ696">
        <v>0</v>
      </c>
      <c r="AK696">
        <v>0</v>
      </c>
      <c r="AL696">
        <v>0</v>
      </c>
      <c r="AM696">
        <v>0</v>
      </c>
      <c r="AN696" s="32">
        <v>0</v>
      </c>
      <c r="AO696">
        <v>0</v>
      </c>
      <c r="AP696">
        <v>0</v>
      </c>
      <c r="AQ696">
        <v>0</v>
      </c>
      <c r="AR696">
        <v>0</v>
      </c>
      <c r="AS696">
        <v>1</v>
      </c>
      <c r="AT696">
        <v>1948</v>
      </c>
      <c r="AV696">
        <v>4162</v>
      </c>
      <c r="AW696">
        <v>2813</v>
      </c>
      <c r="AX696">
        <v>1</v>
      </c>
      <c r="AY696">
        <v>4</v>
      </c>
      <c r="AZ696">
        <v>4</v>
      </c>
      <c r="BC696" t="s">
        <v>233</v>
      </c>
      <c r="BS696" t="s">
        <v>4196</v>
      </c>
      <c r="BV696" t="s">
        <v>6818</v>
      </c>
      <c r="BX696" t="s">
        <v>4198</v>
      </c>
      <c r="BY696" t="s">
        <v>194</v>
      </c>
      <c r="BZ696" t="s">
        <v>4199</v>
      </c>
      <c r="CB696" s="27">
        <v>44012</v>
      </c>
      <c r="CC696">
        <v>2400000</v>
      </c>
      <c r="CD696" t="s">
        <v>210</v>
      </c>
      <c r="CE696" t="s">
        <v>181</v>
      </c>
      <c r="CF696" t="s">
        <v>181</v>
      </c>
      <c r="CG696" t="s">
        <v>6829</v>
      </c>
      <c r="CH696" s="27">
        <v>42820</v>
      </c>
      <c r="CI696">
        <v>1820000</v>
      </c>
      <c r="CJ696" t="s">
        <v>210</v>
      </c>
      <c r="CK696" t="s">
        <v>181</v>
      </c>
      <c r="CL696" t="s">
        <v>181</v>
      </c>
      <c r="CM696" t="s">
        <v>6830</v>
      </c>
      <c r="CN696" s="27">
        <v>40532</v>
      </c>
      <c r="CO696">
        <v>995000</v>
      </c>
      <c r="CP696" t="s">
        <v>210</v>
      </c>
      <c r="CQ696" t="s">
        <v>733</v>
      </c>
      <c r="CR696" t="s">
        <v>733</v>
      </c>
      <c r="CS696" t="s">
        <v>6831</v>
      </c>
      <c r="CT696" s="27">
        <v>40115</v>
      </c>
      <c r="CU696">
        <v>3500000</v>
      </c>
      <c r="CV696" t="s">
        <v>210</v>
      </c>
      <c r="CW696" t="s">
        <v>3065</v>
      </c>
      <c r="CX696" t="s">
        <v>3065</v>
      </c>
      <c r="CY696" t="s">
        <v>6821</v>
      </c>
      <c r="CZ696" t="s">
        <v>6832</v>
      </c>
      <c r="DA696" t="s">
        <v>154</v>
      </c>
      <c r="DB696" t="s">
        <v>299</v>
      </c>
      <c r="DE696">
        <v>1</v>
      </c>
      <c r="DF696">
        <v>1900</v>
      </c>
      <c r="DG696" t="s">
        <v>6833</v>
      </c>
      <c r="DH696">
        <v>7</v>
      </c>
      <c r="DI696" s="128" t="s">
        <v>156</v>
      </c>
      <c r="DJ69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6" s="130">
        <f>Table13[[#This Row],[JUST]]*Table13[[#This Row],[Storm Millage]]/1000</f>
        <v>0</v>
      </c>
      <c r="DL69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96" s="136">
        <f>Table13[[#This Row],[JUST]]*Table13[[#This Row],[Recreational Millage]]/1000</f>
        <v>10318.913425344457</v>
      </c>
      <c r="DN696" s="137">
        <f>Table13[[#This Row],[Recreational Assessment]]+Table13[[#This Row],[Storm Assessment]]</f>
        <v>10318.913425344457</v>
      </c>
      <c r="DO696" s="145" t="e">
        <f>Methodology!#REF!</f>
        <v>#REF!</v>
      </c>
      <c r="DP696" s="146" t="e">
        <f>(Table13[[#This Row],[JUST]]*Table13[[#This Row],[Ad Valorem Recreational Millage]])/1000</f>
        <v>#REF!</v>
      </c>
    </row>
    <row r="697" spans="1:120" x14ac:dyDescent="0.3">
      <c r="A697">
        <v>794</v>
      </c>
      <c r="B697">
        <v>1</v>
      </c>
      <c r="C697" s="165" t="s">
        <v>5455</v>
      </c>
      <c r="D697" t="s">
        <v>5411</v>
      </c>
      <c r="E697" t="s">
        <v>423</v>
      </c>
      <c r="F697">
        <v>10004209</v>
      </c>
      <c r="G697" s="32" t="s">
        <v>181</v>
      </c>
      <c r="I697" t="s">
        <v>226</v>
      </c>
      <c r="J697">
        <v>1</v>
      </c>
      <c r="K697">
        <v>0</v>
      </c>
      <c r="L697">
        <v>0</v>
      </c>
      <c r="M697">
        <v>0.161</v>
      </c>
      <c r="N697" t="s">
        <v>135</v>
      </c>
      <c r="O697" t="s">
        <v>136</v>
      </c>
      <c r="R697" t="s">
        <v>286</v>
      </c>
      <c r="S697" t="s">
        <v>140</v>
      </c>
      <c r="T697">
        <v>100</v>
      </c>
      <c r="U697" t="s">
        <v>511</v>
      </c>
      <c r="W697" t="s">
        <v>5456</v>
      </c>
      <c r="X697" t="s">
        <v>5457</v>
      </c>
      <c r="Y697" t="s">
        <v>5181</v>
      </c>
      <c r="AA697" t="s">
        <v>145</v>
      </c>
      <c r="AB697" t="s">
        <v>146</v>
      </c>
      <c r="AC697" s="119">
        <v>1260498</v>
      </c>
      <c r="AD697">
        <v>1260498</v>
      </c>
      <c r="AE697">
        <v>1260498</v>
      </c>
      <c r="AF697">
        <v>743000</v>
      </c>
      <c r="AG697">
        <v>481942</v>
      </c>
      <c r="AH697">
        <v>4826</v>
      </c>
      <c r="AI697">
        <v>30730</v>
      </c>
      <c r="AJ697">
        <v>0</v>
      </c>
      <c r="AK697">
        <v>0</v>
      </c>
      <c r="AL697">
        <v>0</v>
      </c>
      <c r="AM697">
        <v>0</v>
      </c>
      <c r="AN697" s="32">
        <v>0</v>
      </c>
      <c r="AO697">
        <v>0</v>
      </c>
      <c r="AP697">
        <v>0</v>
      </c>
      <c r="AQ697">
        <v>0</v>
      </c>
      <c r="AR697">
        <v>0</v>
      </c>
      <c r="AS697">
        <v>1</v>
      </c>
      <c r="AT697">
        <v>1980</v>
      </c>
      <c r="AV697">
        <v>6711</v>
      </c>
      <c r="AW697">
        <v>2814</v>
      </c>
      <c r="AX697">
        <v>2</v>
      </c>
      <c r="AY697">
        <v>2</v>
      </c>
      <c r="AZ697">
        <v>2</v>
      </c>
      <c r="BB697" t="s">
        <v>233</v>
      </c>
      <c r="BC697" t="s">
        <v>233</v>
      </c>
      <c r="BS697" t="s">
        <v>5458</v>
      </c>
      <c r="BT697" t="s">
        <v>5459</v>
      </c>
      <c r="BV697" t="s">
        <v>5460</v>
      </c>
      <c r="BX697" t="s">
        <v>5461</v>
      </c>
      <c r="BY697" t="s">
        <v>430</v>
      </c>
      <c r="BZ697" t="s">
        <v>5462</v>
      </c>
      <c r="CB697" s="27">
        <v>32629</v>
      </c>
      <c r="CC697">
        <v>275000</v>
      </c>
      <c r="CD697" t="s">
        <v>210</v>
      </c>
      <c r="CE697" t="s">
        <v>151</v>
      </c>
      <c r="CF697" t="s">
        <v>151</v>
      </c>
      <c r="CG697" t="s">
        <v>5463</v>
      </c>
      <c r="CZ697" t="s">
        <v>5464</v>
      </c>
      <c r="DA697" t="s">
        <v>154</v>
      </c>
      <c r="DB697" t="s">
        <v>299</v>
      </c>
      <c r="DE697">
        <v>1</v>
      </c>
      <c r="DF697">
        <v>1900</v>
      </c>
      <c r="DG697" t="s">
        <v>5465</v>
      </c>
      <c r="DH697">
        <v>7</v>
      </c>
      <c r="DI697" s="128" t="s">
        <v>156</v>
      </c>
      <c r="DJ69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7" s="130">
        <f>Table13[[#This Row],[JUST]]*Table13[[#This Row],[Storm Millage]]/1000</f>
        <v>0</v>
      </c>
      <c r="DL69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97" s="136">
        <f>Table13[[#This Row],[JUST]]*Table13[[#This Row],[Recreational Millage]]/1000</f>
        <v>10338.779004463831</v>
      </c>
      <c r="DN697" s="137">
        <f>Table13[[#This Row],[Recreational Assessment]]+Table13[[#This Row],[Storm Assessment]]</f>
        <v>10338.779004463831</v>
      </c>
      <c r="DO697" s="145" t="e">
        <f>Methodology!#REF!</f>
        <v>#REF!</v>
      </c>
      <c r="DP697" s="146" t="e">
        <f>(Table13[[#This Row],[JUST]]*Table13[[#This Row],[Ad Valorem Recreational Millage]])/1000</f>
        <v>#REF!</v>
      </c>
    </row>
    <row r="698" spans="1:120" x14ac:dyDescent="0.3">
      <c r="A698">
        <v>801</v>
      </c>
      <c r="B698">
        <v>1</v>
      </c>
      <c r="C698" s="165" t="s">
        <v>6064</v>
      </c>
      <c r="D698" t="s">
        <v>158</v>
      </c>
      <c r="E698" t="s">
        <v>314</v>
      </c>
      <c r="F698">
        <v>10004190</v>
      </c>
      <c r="G698" s="32" t="s">
        <v>181</v>
      </c>
      <c r="I698" t="s">
        <v>226</v>
      </c>
      <c r="J698">
        <v>1</v>
      </c>
      <c r="K698">
        <v>0</v>
      </c>
      <c r="L698">
        <v>0</v>
      </c>
      <c r="M698">
        <v>0.155</v>
      </c>
      <c r="N698" t="s">
        <v>135</v>
      </c>
      <c r="O698" t="s">
        <v>136</v>
      </c>
      <c r="R698" t="s">
        <v>227</v>
      </c>
      <c r="S698" t="s">
        <v>140</v>
      </c>
      <c r="T698">
        <v>100</v>
      </c>
      <c r="U698" t="s">
        <v>511</v>
      </c>
      <c r="W698" t="s">
        <v>6065</v>
      </c>
      <c r="X698" t="s">
        <v>6056</v>
      </c>
      <c r="Y698" t="s">
        <v>162</v>
      </c>
      <c r="AA698" t="s">
        <v>145</v>
      </c>
      <c r="AB698" t="s">
        <v>146</v>
      </c>
      <c r="AC698" s="119">
        <v>1261331</v>
      </c>
      <c r="AD698">
        <v>1261331</v>
      </c>
      <c r="AE698">
        <v>1261331</v>
      </c>
      <c r="AF698">
        <v>675500</v>
      </c>
      <c r="AG698">
        <v>545266</v>
      </c>
      <c r="AH698">
        <v>0</v>
      </c>
      <c r="AI698">
        <v>40565</v>
      </c>
      <c r="AJ698">
        <v>0</v>
      </c>
      <c r="AK698">
        <v>0</v>
      </c>
      <c r="AL698">
        <v>0</v>
      </c>
      <c r="AM698">
        <v>0</v>
      </c>
      <c r="AN698" s="32">
        <v>0</v>
      </c>
      <c r="AO698">
        <v>0</v>
      </c>
      <c r="AP698">
        <v>0</v>
      </c>
      <c r="AQ698">
        <v>0</v>
      </c>
      <c r="AR698">
        <v>0</v>
      </c>
      <c r="AS698">
        <v>1</v>
      </c>
      <c r="AT698">
        <v>2003</v>
      </c>
      <c r="AV698">
        <v>6154</v>
      </c>
      <c r="AW698">
        <v>2514</v>
      </c>
      <c r="AX698">
        <v>2</v>
      </c>
      <c r="AY698">
        <v>4</v>
      </c>
      <c r="AZ698">
        <v>3</v>
      </c>
      <c r="BA698" t="s">
        <v>233</v>
      </c>
      <c r="BB698" t="s">
        <v>233</v>
      </c>
      <c r="BC698" t="s">
        <v>233</v>
      </c>
      <c r="BS698" t="s">
        <v>6066</v>
      </c>
      <c r="BV698" t="s">
        <v>6067</v>
      </c>
      <c r="BX698" t="s">
        <v>3529</v>
      </c>
      <c r="BY698" t="s">
        <v>430</v>
      </c>
      <c r="BZ698" t="s">
        <v>3530</v>
      </c>
      <c r="CB698" s="27">
        <v>42643</v>
      </c>
      <c r="CC698">
        <v>1820000</v>
      </c>
      <c r="CD698" t="s">
        <v>210</v>
      </c>
      <c r="CE698" t="s">
        <v>181</v>
      </c>
      <c r="CF698" t="s">
        <v>181</v>
      </c>
      <c r="CG698" t="s">
        <v>6068</v>
      </c>
      <c r="CH698" s="27">
        <v>41089</v>
      </c>
      <c r="CI698">
        <v>1450000</v>
      </c>
      <c r="CJ698" t="s">
        <v>210</v>
      </c>
      <c r="CK698" t="s">
        <v>181</v>
      </c>
      <c r="CL698" t="s">
        <v>181</v>
      </c>
      <c r="CM698" t="s">
        <v>6069</v>
      </c>
      <c r="CN698" s="27">
        <v>38533</v>
      </c>
      <c r="CO698">
        <v>1860000</v>
      </c>
      <c r="CP698" t="s">
        <v>210</v>
      </c>
      <c r="CQ698" t="s">
        <v>151</v>
      </c>
      <c r="CR698" t="s">
        <v>383</v>
      </c>
      <c r="CS698" t="s">
        <v>6070</v>
      </c>
      <c r="CT698" s="27">
        <v>36797</v>
      </c>
      <c r="CU698">
        <v>750000</v>
      </c>
      <c r="CV698" t="s">
        <v>210</v>
      </c>
      <c r="CW698" t="s">
        <v>151</v>
      </c>
      <c r="CX698" t="s">
        <v>151</v>
      </c>
      <c r="CY698" t="s">
        <v>6071</v>
      </c>
      <c r="CZ698" t="s">
        <v>6072</v>
      </c>
      <c r="DA698" t="s">
        <v>154</v>
      </c>
      <c r="DB698" t="s">
        <v>299</v>
      </c>
      <c r="DE698">
        <v>1</v>
      </c>
      <c r="DF698">
        <v>1982</v>
      </c>
      <c r="DG698" t="s">
        <v>6073</v>
      </c>
      <c r="DH698">
        <v>7</v>
      </c>
      <c r="DI698" s="128" t="s">
        <v>156</v>
      </c>
      <c r="DJ6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8" s="130">
        <f>Table13[[#This Row],[JUST]]*Table13[[#This Row],[Storm Millage]]/1000</f>
        <v>0</v>
      </c>
      <c r="DL6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98" s="136">
        <f>Table13[[#This Row],[JUST]]*Table13[[#This Row],[Recreational Millage]]/1000</f>
        <v>10345.61138572165</v>
      </c>
      <c r="DN698" s="137">
        <f>Table13[[#This Row],[Recreational Assessment]]+Table13[[#This Row],[Storm Assessment]]</f>
        <v>10345.61138572165</v>
      </c>
      <c r="DO698" s="145" t="e">
        <f>Methodology!#REF!</f>
        <v>#REF!</v>
      </c>
      <c r="DP698" s="146" t="e">
        <f>(Table13[[#This Row],[JUST]]*Table13[[#This Row],[Ad Valorem Recreational Millage]])/1000</f>
        <v>#REF!</v>
      </c>
    </row>
    <row r="699" spans="1:120" x14ac:dyDescent="0.3">
      <c r="A699">
        <v>595</v>
      </c>
      <c r="B699">
        <v>1</v>
      </c>
      <c r="C699" s="165" t="s">
        <v>5168</v>
      </c>
      <c r="D699" t="s">
        <v>216</v>
      </c>
      <c r="E699" t="s">
        <v>1077</v>
      </c>
      <c r="F699">
        <v>10003971</v>
      </c>
      <c r="G699" s="32" t="s">
        <v>181</v>
      </c>
      <c r="I699" t="s">
        <v>401</v>
      </c>
      <c r="J699">
        <v>1</v>
      </c>
      <c r="K699">
        <v>28600</v>
      </c>
      <c r="L699">
        <v>0</v>
      </c>
      <c r="M699">
        <v>0.97599999999999998</v>
      </c>
      <c r="N699" t="s">
        <v>135</v>
      </c>
      <c r="O699" t="s">
        <v>136</v>
      </c>
      <c r="R699" t="s">
        <v>286</v>
      </c>
      <c r="S699" t="s">
        <v>140</v>
      </c>
      <c r="T699">
        <v>100</v>
      </c>
      <c r="U699" t="s">
        <v>511</v>
      </c>
      <c r="W699" t="s">
        <v>5169</v>
      </c>
      <c r="X699" t="s">
        <v>5170</v>
      </c>
      <c r="Y699" t="s">
        <v>477</v>
      </c>
      <c r="AA699" t="s">
        <v>145</v>
      </c>
      <c r="AB699" t="s">
        <v>146</v>
      </c>
      <c r="AC699" s="119">
        <v>1269374</v>
      </c>
      <c r="AD699">
        <v>1269374</v>
      </c>
      <c r="AE699">
        <v>1269374</v>
      </c>
      <c r="AF699">
        <v>1200000</v>
      </c>
      <c r="AG699">
        <v>58553</v>
      </c>
      <c r="AH699">
        <v>1115</v>
      </c>
      <c r="AI699">
        <v>9706</v>
      </c>
      <c r="AJ699">
        <v>0</v>
      </c>
      <c r="AK699">
        <v>0</v>
      </c>
      <c r="AL699">
        <v>0</v>
      </c>
      <c r="AM699">
        <v>0</v>
      </c>
      <c r="AN699" s="32">
        <v>0</v>
      </c>
      <c r="AO699">
        <v>0</v>
      </c>
      <c r="AP699">
        <v>0</v>
      </c>
      <c r="AQ699">
        <v>0</v>
      </c>
      <c r="AR699">
        <v>0</v>
      </c>
      <c r="AS699">
        <v>1</v>
      </c>
      <c r="AT699">
        <v>1977</v>
      </c>
      <c r="AV699">
        <v>7920</v>
      </c>
      <c r="AW699">
        <v>2770</v>
      </c>
      <c r="AX699">
        <v>2</v>
      </c>
      <c r="AY699">
        <v>4</v>
      </c>
      <c r="AZ699">
        <v>3</v>
      </c>
      <c r="BA699" t="s">
        <v>233</v>
      </c>
      <c r="BB699" t="s">
        <v>233</v>
      </c>
      <c r="BC699" t="s">
        <v>233</v>
      </c>
      <c r="BS699" t="s">
        <v>5171</v>
      </c>
      <c r="BT699" t="s">
        <v>5172</v>
      </c>
      <c r="BV699" t="s">
        <v>3870</v>
      </c>
      <c r="BX699" t="s">
        <v>3871</v>
      </c>
      <c r="BY699" t="s">
        <v>3872</v>
      </c>
      <c r="BZ699" t="s">
        <v>3873</v>
      </c>
      <c r="CB699" s="27">
        <v>39485</v>
      </c>
      <c r="CC699">
        <v>1850000</v>
      </c>
      <c r="CD699" t="s">
        <v>210</v>
      </c>
      <c r="CE699" t="s">
        <v>151</v>
      </c>
      <c r="CF699" t="s">
        <v>151</v>
      </c>
      <c r="CG699" t="s">
        <v>5173</v>
      </c>
      <c r="CH699" s="27">
        <v>38044</v>
      </c>
      <c r="CI699">
        <v>975000</v>
      </c>
      <c r="CJ699" t="s">
        <v>210</v>
      </c>
      <c r="CK699" t="s">
        <v>151</v>
      </c>
      <c r="CL699" t="s">
        <v>151</v>
      </c>
      <c r="CM699" t="s">
        <v>5174</v>
      </c>
      <c r="CN699" s="27">
        <v>27791</v>
      </c>
      <c r="CO699">
        <v>32500</v>
      </c>
      <c r="CP699" t="s">
        <v>150</v>
      </c>
      <c r="CQ699" t="s">
        <v>151</v>
      </c>
      <c r="CR699" t="s">
        <v>151</v>
      </c>
      <c r="CS699" t="s">
        <v>5175</v>
      </c>
      <c r="CZ699" t="s">
        <v>5176</v>
      </c>
      <c r="DA699" t="s">
        <v>154</v>
      </c>
      <c r="DB699" t="s">
        <v>299</v>
      </c>
      <c r="DE699">
        <v>1</v>
      </c>
      <c r="DF699">
        <v>1975</v>
      </c>
      <c r="DG699" t="s">
        <v>5177</v>
      </c>
      <c r="DH699">
        <v>7</v>
      </c>
      <c r="DI699" s="128" t="s">
        <v>156</v>
      </c>
      <c r="DJ6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699" s="130">
        <f>Table13[[#This Row],[JUST]]*Table13[[#This Row],[Storm Millage]]/1000</f>
        <v>0</v>
      </c>
      <c r="DL6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699" s="136">
        <f>Table13[[#This Row],[JUST]]*Table13[[#This Row],[Recreational Millage]]/1000</f>
        <v>10411.581184589162</v>
      </c>
      <c r="DN699" s="137">
        <f>Table13[[#This Row],[Recreational Assessment]]+Table13[[#This Row],[Storm Assessment]]</f>
        <v>10411.581184589162</v>
      </c>
      <c r="DO699" s="145" t="e">
        <f>Methodology!#REF!</f>
        <v>#REF!</v>
      </c>
      <c r="DP699" s="146" t="e">
        <f>(Table13[[#This Row],[JUST]]*Table13[[#This Row],[Ad Valorem Recreational Millage]])/1000</f>
        <v>#REF!</v>
      </c>
    </row>
    <row r="700" spans="1:120" x14ac:dyDescent="0.3">
      <c r="A700">
        <v>322</v>
      </c>
      <c r="B700">
        <v>1</v>
      </c>
      <c r="C700" s="165" t="s">
        <v>8703</v>
      </c>
      <c r="D700" t="s">
        <v>216</v>
      </c>
      <c r="E700" t="s">
        <v>8704</v>
      </c>
      <c r="F700">
        <v>10004080</v>
      </c>
      <c r="G700" s="32" t="s">
        <v>196</v>
      </c>
      <c r="H700" t="s">
        <v>299</v>
      </c>
      <c r="I700" t="s">
        <v>226</v>
      </c>
      <c r="J700">
        <v>1</v>
      </c>
      <c r="K700">
        <v>0</v>
      </c>
      <c r="L700">
        <v>0</v>
      </c>
      <c r="M700">
        <v>8.7300000000000003E-2</v>
      </c>
      <c r="N700" t="s">
        <v>135</v>
      </c>
      <c r="O700" t="s">
        <v>136</v>
      </c>
      <c r="S700" t="s">
        <v>140</v>
      </c>
      <c r="V700" t="s">
        <v>229</v>
      </c>
      <c r="W700" t="s">
        <v>8705</v>
      </c>
      <c r="X700" t="s">
        <v>8704</v>
      </c>
      <c r="Y700" t="s">
        <v>7841</v>
      </c>
      <c r="AA700" t="s">
        <v>145</v>
      </c>
      <c r="AB700" t="s">
        <v>146</v>
      </c>
      <c r="AC700" s="119">
        <v>1270198</v>
      </c>
      <c r="AD700">
        <v>1270198</v>
      </c>
      <c r="AE700">
        <v>1270198</v>
      </c>
      <c r="AF700">
        <v>0</v>
      </c>
      <c r="AG700">
        <v>1270198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 s="32">
        <v>0</v>
      </c>
      <c r="AO700">
        <v>0</v>
      </c>
      <c r="AP700">
        <v>0</v>
      </c>
      <c r="AQ700">
        <v>0</v>
      </c>
      <c r="AR700">
        <v>0</v>
      </c>
      <c r="AS700">
        <v>1</v>
      </c>
      <c r="AT700">
        <v>1985</v>
      </c>
      <c r="AV700">
        <v>2115</v>
      </c>
      <c r="AW700">
        <v>2115</v>
      </c>
      <c r="AX700">
        <v>2</v>
      </c>
      <c r="AY700">
        <v>3</v>
      </c>
      <c r="AZ700">
        <v>3</v>
      </c>
      <c r="BC700" t="s">
        <v>233</v>
      </c>
      <c r="BS700" t="s">
        <v>8706</v>
      </c>
      <c r="BV700" t="s">
        <v>8707</v>
      </c>
      <c r="BX700" t="s">
        <v>8708</v>
      </c>
      <c r="BY700" t="s">
        <v>149</v>
      </c>
      <c r="BZ700" t="s">
        <v>8709</v>
      </c>
      <c r="CB700" s="27">
        <v>37473</v>
      </c>
      <c r="CC700">
        <v>1600000</v>
      </c>
      <c r="CD700" t="s">
        <v>210</v>
      </c>
      <c r="CE700" t="s">
        <v>151</v>
      </c>
      <c r="CF700" t="s">
        <v>151</v>
      </c>
      <c r="CG700" t="s">
        <v>8710</v>
      </c>
      <c r="CH700" s="27">
        <v>36584</v>
      </c>
      <c r="CI700">
        <v>1125000</v>
      </c>
      <c r="CJ700" t="s">
        <v>210</v>
      </c>
      <c r="CK700" t="s">
        <v>151</v>
      </c>
      <c r="CL700" t="s">
        <v>151</v>
      </c>
      <c r="CM700" t="s">
        <v>8711</v>
      </c>
      <c r="CN700" s="27">
        <v>34943</v>
      </c>
      <c r="CO700">
        <v>755000</v>
      </c>
      <c r="CP700" t="s">
        <v>210</v>
      </c>
      <c r="CQ700" t="s">
        <v>151</v>
      </c>
      <c r="CR700" t="s">
        <v>151</v>
      </c>
      <c r="CS700" t="s">
        <v>8712</v>
      </c>
      <c r="CT700" s="27">
        <v>31564</v>
      </c>
      <c r="CU700">
        <v>486600</v>
      </c>
      <c r="CV700" t="s">
        <v>210</v>
      </c>
      <c r="CW700" t="s">
        <v>151</v>
      </c>
      <c r="CX700" t="s">
        <v>151</v>
      </c>
      <c r="CY700" t="s">
        <v>8713</v>
      </c>
      <c r="CZ700" t="s">
        <v>8714</v>
      </c>
      <c r="DA700" t="s">
        <v>154</v>
      </c>
      <c r="DB700" t="s">
        <v>242</v>
      </c>
      <c r="DE700">
        <v>1</v>
      </c>
      <c r="DF700">
        <v>1986</v>
      </c>
      <c r="DG700" t="s">
        <v>8715</v>
      </c>
      <c r="DH700">
        <v>7</v>
      </c>
      <c r="DI700" s="128" t="s">
        <v>156</v>
      </c>
      <c r="DJ7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0" s="130">
        <f>Table13[[#This Row],[JUST]]*Table13[[#This Row],[Storm Millage]]/1000</f>
        <v>0</v>
      </c>
      <c r="DL7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0" s="136">
        <f>Table13[[#This Row],[JUST]]*Table13[[#This Row],[Recreational Millage]]/1000</f>
        <v>10418.3397466017</v>
      </c>
      <c r="DN700" s="137">
        <f>Table13[[#This Row],[Recreational Assessment]]+Table13[[#This Row],[Storm Assessment]]</f>
        <v>10418.3397466017</v>
      </c>
      <c r="DO700" s="145" t="e">
        <f>Methodology!#REF!</f>
        <v>#REF!</v>
      </c>
      <c r="DP700" s="146" t="e">
        <f>(Table13[[#This Row],[JUST]]*Table13[[#This Row],[Ad Valorem Recreational Millage]])/1000</f>
        <v>#REF!</v>
      </c>
    </row>
    <row r="701" spans="1:120" x14ac:dyDescent="0.3">
      <c r="A701">
        <v>570</v>
      </c>
      <c r="B701">
        <v>1</v>
      </c>
      <c r="C701" s="165" t="s">
        <v>8741</v>
      </c>
      <c r="D701" t="s">
        <v>216</v>
      </c>
      <c r="E701" t="s">
        <v>8742</v>
      </c>
      <c r="F701">
        <v>10004082</v>
      </c>
      <c r="G701" s="32" t="s">
        <v>196</v>
      </c>
      <c r="H701" t="s">
        <v>299</v>
      </c>
      <c r="I701" t="s">
        <v>226</v>
      </c>
      <c r="J701">
        <v>1</v>
      </c>
      <c r="K701">
        <v>0</v>
      </c>
      <c r="L701">
        <v>0</v>
      </c>
      <c r="M701">
        <v>8.7300000000000003E-2</v>
      </c>
      <c r="N701" t="s">
        <v>135</v>
      </c>
      <c r="O701" t="s">
        <v>136</v>
      </c>
      <c r="S701" t="s">
        <v>140</v>
      </c>
      <c r="V701" t="s">
        <v>229</v>
      </c>
      <c r="W701" t="s">
        <v>8743</v>
      </c>
      <c r="X701" t="s">
        <v>8742</v>
      </c>
      <c r="Y701" t="s">
        <v>7841</v>
      </c>
      <c r="AA701" t="s">
        <v>145</v>
      </c>
      <c r="AB701" t="s">
        <v>146</v>
      </c>
      <c r="AC701" s="119">
        <v>1270198</v>
      </c>
      <c r="AD701">
        <v>1270198</v>
      </c>
      <c r="AE701">
        <v>1270198</v>
      </c>
      <c r="AF701">
        <v>0</v>
      </c>
      <c r="AG701">
        <v>1270198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 s="32">
        <v>0</v>
      </c>
      <c r="AO701">
        <v>0</v>
      </c>
      <c r="AP701">
        <v>0</v>
      </c>
      <c r="AQ701">
        <v>0</v>
      </c>
      <c r="AR701">
        <v>0</v>
      </c>
      <c r="AS701">
        <v>1</v>
      </c>
      <c r="AT701">
        <v>1986</v>
      </c>
      <c r="AV701">
        <v>2115</v>
      </c>
      <c r="AW701">
        <v>2115</v>
      </c>
      <c r="AX701">
        <v>2</v>
      </c>
      <c r="AY701">
        <v>3</v>
      </c>
      <c r="AZ701">
        <v>3</v>
      </c>
      <c r="BC701" t="s">
        <v>233</v>
      </c>
      <c r="BS701" t="s">
        <v>8744</v>
      </c>
      <c r="BT701" t="s">
        <v>8745</v>
      </c>
      <c r="BV701" t="s">
        <v>8746</v>
      </c>
      <c r="BX701" t="s">
        <v>237</v>
      </c>
      <c r="BY701" t="s">
        <v>238</v>
      </c>
      <c r="BZ701" t="s">
        <v>239</v>
      </c>
      <c r="CB701" s="27">
        <v>42100</v>
      </c>
      <c r="CC701">
        <v>1600000</v>
      </c>
      <c r="CD701" t="s">
        <v>210</v>
      </c>
      <c r="CE701" t="s">
        <v>181</v>
      </c>
      <c r="CF701" t="s">
        <v>181</v>
      </c>
      <c r="CG701" t="s">
        <v>8747</v>
      </c>
      <c r="CH701" s="27">
        <v>31656</v>
      </c>
      <c r="CI701">
        <v>499000</v>
      </c>
      <c r="CJ701" t="s">
        <v>210</v>
      </c>
      <c r="CK701" t="s">
        <v>616</v>
      </c>
      <c r="CL701" t="s">
        <v>151</v>
      </c>
      <c r="CM701" t="s">
        <v>8748</v>
      </c>
      <c r="CZ701" t="s">
        <v>8749</v>
      </c>
      <c r="DA701" t="s">
        <v>154</v>
      </c>
      <c r="DB701" t="s">
        <v>242</v>
      </c>
      <c r="DE701">
        <v>1</v>
      </c>
      <c r="DF701">
        <v>1986</v>
      </c>
      <c r="DG701" t="s">
        <v>8750</v>
      </c>
      <c r="DH701">
        <v>7</v>
      </c>
      <c r="DI701" s="128" t="s">
        <v>156</v>
      </c>
      <c r="DJ7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1" s="130">
        <f>Table13[[#This Row],[JUST]]*Table13[[#This Row],[Storm Millage]]/1000</f>
        <v>0</v>
      </c>
      <c r="DL7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1" s="136">
        <f>Table13[[#This Row],[JUST]]*Table13[[#This Row],[Recreational Millage]]/1000</f>
        <v>10418.3397466017</v>
      </c>
      <c r="DN701" s="137">
        <f>Table13[[#This Row],[Recreational Assessment]]+Table13[[#This Row],[Storm Assessment]]</f>
        <v>10418.3397466017</v>
      </c>
      <c r="DO701" s="145" t="e">
        <f>Methodology!#REF!</f>
        <v>#REF!</v>
      </c>
      <c r="DP701" s="146" t="e">
        <f>(Table13[[#This Row],[JUST]]*Table13[[#This Row],[Ad Valorem Recreational Millage]])/1000</f>
        <v>#REF!</v>
      </c>
    </row>
    <row r="702" spans="1:120" x14ac:dyDescent="0.3">
      <c r="A702">
        <v>395</v>
      </c>
      <c r="B702">
        <v>1</v>
      </c>
      <c r="C702" s="165" t="s">
        <v>8772</v>
      </c>
      <c r="D702" t="s">
        <v>216</v>
      </c>
      <c r="E702" t="s">
        <v>8773</v>
      </c>
      <c r="F702">
        <v>10004084</v>
      </c>
      <c r="G702" s="32" t="s">
        <v>196</v>
      </c>
      <c r="H702" t="s">
        <v>299</v>
      </c>
      <c r="I702" t="s">
        <v>226</v>
      </c>
      <c r="J702">
        <v>1</v>
      </c>
      <c r="K702">
        <v>0</v>
      </c>
      <c r="L702">
        <v>0</v>
      </c>
      <c r="M702">
        <v>8.7300000000000003E-2</v>
      </c>
      <c r="N702" t="s">
        <v>135</v>
      </c>
      <c r="O702" t="s">
        <v>136</v>
      </c>
      <c r="S702" t="s">
        <v>140</v>
      </c>
      <c r="V702" t="s">
        <v>229</v>
      </c>
      <c r="W702" t="s">
        <v>8774</v>
      </c>
      <c r="X702" t="s">
        <v>8773</v>
      </c>
      <c r="Y702" t="s">
        <v>7841</v>
      </c>
      <c r="AA702" t="s">
        <v>145</v>
      </c>
      <c r="AB702" t="s">
        <v>146</v>
      </c>
      <c r="AC702" s="119">
        <v>1270198</v>
      </c>
      <c r="AD702">
        <v>1270198</v>
      </c>
      <c r="AE702">
        <v>1270198</v>
      </c>
      <c r="AF702">
        <v>0</v>
      </c>
      <c r="AG702">
        <v>1270198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 s="32">
        <v>0</v>
      </c>
      <c r="AO702">
        <v>0</v>
      </c>
      <c r="AP702">
        <v>0</v>
      </c>
      <c r="AQ702">
        <v>0</v>
      </c>
      <c r="AR702">
        <v>0</v>
      </c>
      <c r="AS702">
        <v>1</v>
      </c>
      <c r="AT702">
        <v>1986</v>
      </c>
      <c r="AV702">
        <v>2115</v>
      </c>
      <c r="AW702">
        <v>2115</v>
      </c>
      <c r="AX702">
        <v>2</v>
      </c>
      <c r="AY702">
        <v>3</v>
      </c>
      <c r="AZ702">
        <v>3</v>
      </c>
      <c r="BC702" t="s">
        <v>233</v>
      </c>
      <c r="BS702" t="s">
        <v>8775</v>
      </c>
      <c r="BV702" t="s">
        <v>8776</v>
      </c>
      <c r="BX702" t="s">
        <v>8777</v>
      </c>
      <c r="BY702" t="s">
        <v>638</v>
      </c>
      <c r="BZ702" t="s">
        <v>8778</v>
      </c>
      <c r="CB702" s="27">
        <v>40444</v>
      </c>
      <c r="CC702">
        <v>1300000</v>
      </c>
      <c r="CD702" t="s">
        <v>210</v>
      </c>
      <c r="CE702" t="s">
        <v>181</v>
      </c>
      <c r="CF702" t="s">
        <v>181</v>
      </c>
      <c r="CG702" t="s">
        <v>8779</v>
      </c>
      <c r="CH702" s="27">
        <v>39314</v>
      </c>
      <c r="CI702">
        <v>1600000</v>
      </c>
      <c r="CJ702" t="s">
        <v>210</v>
      </c>
      <c r="CK702" t="s">
        <v>151</v>
      </c>
      <c r="CL702" t="s">
        <v>383</v>
      </c>
      <c r="CM702" t="s">
        <v>8780</v>
      </c>
      <c r="CN702" s="27">
        <v>36734</v>
      </c>
      <c r="CO702">
        <v>1600000</v>
      </c>
      <c r="CP702" t="s">
        <v>210</v>
      </c>
      <c r="CQ702" t="s">
        <v>151</v>
      </c>
      <c r="CR702" t="s">
        <v>151</v>
      </c>
      <c r="CS702" t="s">
        <v>8781</v>
      </c>
      <c r="CT702" s="27">
        <v>35125</v>
      </c>
      <c r="CU702">
        <v>675000</v>
      </c>
      <c r="CV702" t="s">
        <v>210</v>
      </c>
      <c r="CW702" t="s">
        <v>151</v>
      </c>
      <c r="CX702" t="s">
        <v>151</v>
      </c>
      <c r="CY702" t="s">
        <v>8782</v>
      </c>
      <c r="CZ702" t="s">
        <v>8783</v>
      </c>
      <c r="DA702" t="s">
        <v>154</v>
      </c>
      <c r="DB702" t="s">
        <v>242</v>
      </c>
      <c r="DE702">
        <v>1</v>
      </c>
      <c r="DF702">
        <v>1986</v>
      </c>
      <c r="DG702" t="s">
        <v>8784</v>
      </c>
      <c r="DH702">
        <v>7</v>
      </c>
      <c r="DI702" s="128" t="s">
        <v>156</v>
      </c>
      <c r="DJ7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2" s="130">
        <f>Table13[[#This Row],[JUST]]*Table13[[#This Row],[Storm Millage]]/1000</f>
        <v>0</v>
      </c>
      <c r="DL7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2" s="136">
        <f>Table13[[#This Row],[JUST]]*Table13[[#This Row],[Recreational Millage]]/1000</f>
        <v>10418.3397466017</v>
      </c>
      <c r="DN702" s="137">
        <f>Table13[[#This Row],[Recreational Assessment]]+Table13[[#This Row],[Storm Assessment]]</f>
        <v>10418.3397466017</v>
      </c>
      <c r="DO702" s="145" t="e">
        <f>Methodology!#REF!</f>
        <v>#REF!</v>
      </c>
      <c r="DP702" s="146" t="e">
        <f>(Table13[[#This Row],[JUST]]*Table13[[#This Row],[Ad Valorem Recreational Millage]])/1000</f>
        <v>#REF!</v>
      </c>
    </row>
    <row r="703" spans="1:120" x14ac:dyDescent="0.3">
      <c r="A703">
        <v>342</v>
      </c>
      <c r="B703">
        <v>1</v>
      </c>
      <c r="C703" s="165" t="s">
        <v>8808</v>
      </c>
      <c r="D703" t="s">
        <v>216</v>
      </c>
      <c r="E703" t="s">
        <v>8809</v>
      </c>
      <c r="F703">
        <v>10004086</v>
      </c>
      <c r="G703" s="32" t="s">
        <v>196</v>
      </c>
      <c r="H703" t="s">
        <v>299</v>
      </c>
      <c r="I703" t="s">
        <v>226</v>
      </c>
      <c r="J703">
        <v>1</v>
      </c>
      <c r="K703">
        <v>0</v>
      </c>
      <c r="L703">
        <v>0</v>
      </c>
      <c r="M703">
        <v>8.7300000000000003E-2</v>
      </c>
      <c r="N703" t="s">
        <v>135</v>
      </c>
      <c r="O703" t="s">
        <v>136</v>
      </c>
      <c r="S703" t="s">
        <v>140</v>
      </c>
      <c r="V703" t="s">
        <v>229</v>
      </c>
      <c r="W703" t="s">
        <v>8810</v>
      </c>
      <c r="X703" t="s">
        <v>8809</v>
      </c>
      <c r="Y703" t="s">
        <v>7841</v>
      </c>
      <c r="AA703" t="s">
        <v>145</v>
      </c>
      <c r="AB703" t="s">
        <v>146</v>
      </c>
      <c r="AC703" s="119">
        <v>1270198</v>
      </c>
      <c r="AD703">
        <v>1270198</v>
      </c>
      <c r="AE703">
        <v>1270198</v>
      </c>
      <c r="AF703">
        <v>0</v>
      </c>
      <c r="AG703">
        <v>1270198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 s="32">
        <v>0</v>
      </c>
      <c r="AO703">
        <v>0</v>
      </c>
      <c r="AP703">
        <v>0</v>
      </c>
      <c r="AQ703">
        <v>0</v>
      </c>
      <c r="AR703">
        <v>0</v>
      </c>
      <c r="AS703">
        <v>1</v>
      </c>
      <c r="AT703">
        <v>1986</v>
      </c>
      <c r="AV703">
        <v>2115</v>
      </c>
      <c r="AW703">
        <v>2115</v>
      </c>
      <c r="AX703">
        <v>2</v>
      </c>
      <c r="AY703">
        <v>3</v>
      </c>
      <c r="AZ703">
        <v>3</v>
      </c>
      <c r="BC703" t="s">
        <v>233</v>
      </c>
      <c r="BS703" t="s">
        <v>8811</v>
      </c>
      <c r="BV703" t="s">
        <v>8812</v>
      </c>
      <c r="BX703" t="s">
        <v>3182</v>
      </c>
      <c r="BY703" t="s">
        <v>149</v>
      </c>
      <c r="BZ703" t="s">
        <v>8813</v>
      </c>
      <c r="CB703" s="27">
        <v>39385</v>
      </c>
      <c r="CC703">
        <v>1675000</v>
      </c>
      <c r="CD703" t="s">
        <v>210</v>
      </c>
      <c r="CE703" t="s">
        <v>151</v>
      </c>
      <c r="CF703" t="s">
        <v>151</v>
      </c>
      <c r="CG703" t="s">
        <v>8814</v>
      </c>
      <c r="CH703" s="27">
        <v>37636</v>
      </c>
      <c r="CI703">
        <v>1675000</v>
      </c>
      <c r="CJ703" t="s">
        <v>210</v>
      </c>
      <c r="CK703" t="s">
        <v>151</v>
      </c>
      <c r="CL703" t="s">
        <v>383</v>
      </c>
      <c r="CM703" t="s">
        <v>8815</v>
      </c>
      <c r="CN703" s="27">
        <v>35096</v>
      </c>
      <c r="CO703">
        <v>715000</v>
      </c>
      <c r="CP703" t="s">
        <v>210</v>
      </c>
      <c r="CQ703" t="s">
        <v>151</v>
      </c>
      <c r="CR703" t="s">
        <v>151</v>
      </c>
      <c r="CS703" t="s">
        <v>8816</v>
      </c>
      <c r="CT703" s="27">
        <v>31686</v>
      </c>
      <c r="CU703">
        <v>494000</v>
      </c>
      <c r="CV703" t="s">
        <v>210</v>
      </c>
      <c r="CW703" t="s">
        <v>616</v>
      </c>
      <c r="CX703" t="s">
        <v>151</v>
      </c>
      <c r="CY703" t="s">
        <v>8817</v>
      </c>
      <c r="CZ703" t="s">
        <v>8818</v>
      </c>
      <c r="DA703" t="s">
        <v>154</v>
      </c>
      <c r="DB703" t="s">
        <v>242</v>
      </c>
      <c r="DE703">
        <v>1</v>
      </c>
      <c r="DF703">
        <v>1986</v>
      </c>
      <c r="DG703" t="s">
        <v>8819</v>
      </c>
      <c r="DH703">
        <v>7</v>
      </c>
      <c r="DI703" s="128" t="s">
        <v>156</v>
      </c>
      <c r="DJ7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3" s="130">
        <f>Table13[[#This Row],[JUST]]*Table13[[#This Row],[Storm Millage]]/1000</f>
        <v>0</v>
      </c>
      <c r="DL7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3" s="136">
        <f>Table13[[#This Row],[JUST]]*Table13[[#This Row],[Recreational Millage]]/1000</f>
        <v>10418.3397466017</v>
      </c>
      <c r="DN703" s="137">
        <f>Table13[[#This Row],[Recreational Assessment]]+Table13[[#This Row],[Storm Assessment]]</f>
        <v>10418.3397466017</v>
      </c>
      <c r="DO703" s="145" t="e">
        <f>Methodology!#REF!</f>
        <v>#REF!</v>
      </c>
      <c r="DP703" s="146" t="e">
        <f>(Table13[[#This Row],[JUST]]*Table13[[#This Row],[Ad Valorem Recreational Millage]])/1000</f>
        <v>#REF!</v>
      </c>
    </row>
    <row r="704" spans="1:120" x14ac:dyDescent="0.3">
      <c r="A704">
        <v>390</v>
      </c>
      <c r="B704">
        <v>1</v>
      </c>
      <c r="C704" s="165" t="s">
        <v>8855</v>
      </c>
      <c r="D704" t="s">
        <v>216</v>
      </c>
      <c r="E704" t="s">
        <v>8856</v>
      </c>
      <c r="F704">
        <v>10004088</v>
      </c>
      <c r="G704" s="32" t="s">
        <v>196</v>
      </c>
      <c r="H704" t="s">
        <v>299</v>
      </c>
      <c r="I704" t="s">
        <v>226</v>
      </c>
      <c r="J704">
        <v>1</v>
      </c>
      <c r="K704">
        <v>0</v>
      </c>
      <c r="L704">
        <v>0</v>
      </c>
      <c r="M704">
        <v>8.7300000000000003E-2</v>
      </c>
      <c r="N704" t="s">
        <v>135</v>
      </c>
      <c r="O704" t="s">
        <v>136</v>
      </c>
      <c r="S704" t="s">
        <v>140</v>
      </c>
      <c r="V704" t="s">
        <v>229</v>
      </c>
      <c r="W704" t="s">
        <v>8857</v>
      </c>
      <c r="X704" t="s">
        <v>8856</v>
      </c>
      <c r="Y704" t="s">
        <v>7841</v>
      </c>
      <c r="AA704" t="s">
        <v>145</v>
      </c>
      <c r="AB704" t="s">
        <v>146</v>
      </c>
      <c r="AC704" s="119">
        <v>1270198</v>
      </c>
      <c r="AD704">
        <v>1270198</v>
      </c>
      <c r="AE704">
        <v>1270198</v>
      </c>
      <c r="AF704">
        <v>0</v>
      </c>
      <c r="AG704">
        <v>1270198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 s="32">
        <v>0</v>
      </c>
      <c r="AO704">
        <v>0</v>
      </c>
      <c r="AP704">
        <v>0</v>
      </c>
      <c r="AQ704">
        <v>0</v>
      </c>
      <c r="AR704">
        <v>0</v>
      </c>
      <c r="AS704">
        <v>1</v>
      </c>
      <c r="AT704">
        <v>1986</v>
      </c>
      <c r="AV704">
        <v>2115</v>
      </c>
      <c r="AW704">
        <v>2115</v>
      </c>
      <c r="AX704">
        <v>2</v>
      </c>
      <c r="AY704">
        <v>3</v>
      </c>
      <c r="AZ704">
        <v>3</v>
      </c>
      <c r="BC704" t="s">
        <v>233</v>
      </c>
      <c r="BS704" t="s">
        <v>8858</v>
      </c>
      <c r="BV704" t="s">
        <v>8859</v>
      </c>
      <c r="BX704" t="s">
        <v>8860</v>
      </c>
      <c r="BY704" t="s">
        <v>238</v>
      </c>
      <c r="BZ704" t="s">
        <v>8861</v>
      </c>
      <c r="CB704" s="27">
        <v>43089</v>
      </c>
      <c r="CC704">
        <v>1537500</v>
      </c>
      <c r="CD704" t="s">
        <v>210</v>
      </c>
      <c r="CE704" t="s">
        <v>181</v>
      </c>
      <c r="CF704" t="s">
        <v>181</v>
      </c>
      <c r="CG704" t="s">
        <v>8862</v>
      </c>
      <c r="CH704" s="27">
        <v>42221</v>
      </c>
      <c r="CI704">
        <v>1350000</v>
      </c>
      <c r="CJ704" t="s">
        <v>210</v>
      </c>
      <c r="CK704" t="s">
        <v>181</v>
      </c>
      <c r="CL704" t="s">
        <v>181</v>
      </c>
      <c r="CM704" t="s">
        <v>8863</v>
      </c>
      <c r="CN704" s="27">
        <v>35186</v>
      </c>
      <c r="CO704">
        <v>720000</v>
      </c>
      <c r="CP704" t="s">
        <v>210</v>
      </c>
      <c r="CQ704" t="s">
        <v>151</v>
      </c>
      <c r="CR704" t="s">
        <v>151</v>
      </c>
      <c r="CS704" t="s">
        <v>8864</v>
      </c>
      <c r="CT704" s="27">
        <v>32599</v>
      </c>
      <c r="CU704">
        <v>484500</v>
      </c>
      <c r="CV704" t="s">
        <v>210</v>
      </c>
      <c r="CW704" t="s">
        <v>151</v>
      </c>
      <c r="CX704" t="s">
        <v>151</v>
      </c>
      <c r="CY704" t="s">
        <v>8865</v>
      </c>
      <c r="CZ704" t="s">
        <v>8866</v>
      </c>
      <c r="DA704" t="s">
        <v>154</v>
      </c>
      <c r="DB704" t="s">
        <v>242</v>
      </c>
      <c r="DE704">
        <v>1</v>
      </c>
      <c r="DF704">
        <v>1986</v>
      </c>
      <c r="DG704" t="s">
        <v>8867</v>
      </c>
      <c r="DH704">
        <v>7</v>
      </c>
      <c r="DI704" s="128" t="s">
        <v>156</v>
      </c>
      <c r="DJ7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4" s="130">
        <f>Table13[[#This Row],[JUST]]*Table13[[#This Row],[Storm Millage]]/1000</f>
        <v>0</v>
      </c>
      <c r="DL7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4" s="136">
        <f>Table13[[#This Row],[JUST]]*Table13[[#This Row],[Recreational Millage]]/1000</f>
        <v>10418.3397466017</v>
      </c>
      <c r="DN704" s="137">
        <f>Table13[[#This Row],[Recreational Assessment]]+Table13[[#This Row],[Storm Assessment]]</f>
        <v>10418.3397466017</v>
      </c>
      <c r="DO704" s="145" t="e">
        <f>Methodology!#REF!</f>
        <v>#REF!</v>
      </c>
      <c r="DP704" s="146" t="e">
        <f>(Table13[[#This Row],[JUST]]*Table13[[#This Row],[Ad Valorem Recreational Millage]])/1000</f>
        <v>#REF!</v>
      </c>
    </row>
    <row r="705" spans="1:120" x14ac:dyDescent="0.3">
      <c r="A705">
        <v>478</v>
      </c>
      <c r="B705">
        <v>1</v>
      </c>
      <c r="C705" s="165" t="s">
        <v>8894</v>
      </c>
      <c r="D705" t="s">
        <v>216</v>
      </c>
      <c r="E705" t="s">
        <v>8895</v>
      </c>
      <c r="F705">
        <v>10004090</v>
      </c>
      <c r="G705" s="32" t="s">
        <v>196</v>
      </c>
      <c r="H705" t="s">
        <v>299</v>
      </c>
      <c r="I705" t="s">
        <v>226</v>
      </c>
      <c r="J705">
        <v>1</v>
      </c>
      <c r="K705">
        <v>0</v>
      </c>
      <c r="L705">
        <v>0</v>
      </c>
      <c r="M705">
        <v>8.7300000000000003E-2</v>
      </c>
      <c r="N705" t="s">
        <v>135</v>
      </c>
      <c r="O705" t="s">
        <v>136</v>
      </c>
      <c r="S705" t="s">
        <v>140</v>
      </c>
      <c r="V705" t="s">
        <v>229</v>
      </c>
      <c r="W705" t="s">
        <v>8896</v>
      </c>
      <c r="X705" t="s">
        <v>8895</v>
      </c>
      <c r="Y705" t="s">
        <v>7841</v>
      </c>
      <c r="AA705" t="s">
        <v>145</v>
      </c>
      <c r="AB705" t="s">
        <v>146</v>
      </c>
      <c r="AC705" s="119">
        <v>1270198</v>
      </c>
      <c r="AD705">
        <v>1270198</v>
      </c>
      <c r="AE705">
        <v>1270198</v>
      </c>
      <c r="AF705">
        <v>0</v>
      </c>
      <c r="AG705">
        <v>1270198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 s="32">
        <v>0</v>
      </c>
      <c r="AO705">
        <v>0</v>
      </c>
      <c r="AP705">
        <v>0</v>
      </c>
      <c r="AQ705">
        <v>0</v>
      </c>
      <c r="AR705">
        <v>0</v>
      </c>
      <c r="AS705">
        <v>1</v>
      </c>
      <c r="AT705">
        <v>1985</v>
      </c>
      <c r="AV705">
        <v>2115</v>
      </c>
      <c r="AW705">
        <v>2115</v>
      </c>
      <c r="AX705">
        <v>2</v>
      </c>
      <c r="AY705">
        <v>3</v>
      </c>
      <c r="AZ705">
        <v>3</v>
      </c>
      <c r="BC705" t="s">
        <v>233</v>
      </c>
      <c r="BS705" t="s">
        <v>8897</v>
      </c>
      <c r="BT705" t="s">
        <v>8898</v>
      </c>
      <c r="BV705" t="s">
        <v>8899</v>
      </c>
      <c r="BX705" t="s">
        <v>8900</v>
      </c>
      <c r="BY705" t="s">
        <v>711</v>
      </c>
      <c r="BZ705" t="s">
        <v>8901</v>
      </c>
      <c r="CB705" s="27">
        <v>35096</v>
      </c>
      <c r="CC705">
        <v>735000</v>
      </c>
      <c r="CD705" t="s">
        <v>210</v>
      </c>
      <c r="CE705" t="s">
        <v>151</v>
      </c>
      <c r="CF705" t="s">
        <v>151</v>
      </c>
      <c r="CG705" t="s">
        <v>8902</v>
      </c>
      <c r="CH705" s="27">
        <v>32994</v>
      </c>
      <c r="CI705">
        <v>665000</v>
      </c>
      <c r="CJ705" t="s">
        <v>210</v>
      </c>
      <c r="CK705" t="s">
        <v>151</v>
      </c>
      <c r="CL705" t="s">
        <v>151</v>
      </c>
      <c r="CM705" t="s">
        <v>8903</v>
      </c>
      <c r="CZ705" t="s">
        <v>8904</v>
      </c>
      <c r="DA705" t="s">
        <v>154</v>
      </c>
      <c r="DB705" t="s">
        <v>242</v>
      </c>
      <c r="DE705">
        <v>1</v>
      </c>
      <c r="DF705">
        <v>1986</v>
      </c>
      <c r="DG705" t="s">
        <v>8905</v>
      </c>
      <c r="DH705">
        <v>7</v>
      </c>
      <c r="DI705" s="128" t="s">
        <v>156</v>
      </c>
      <c r="DJ7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5" s="130">
        <f>Table13[[#This Row],[JUST]]*Table13[[#This Row],[Storm Millage]]/1000</f>
        <v>0</v>
      </c>
      <c r="DL7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5" s="136">
        <f>Table13[[#This Row],[JUST]]*Table13[[#This Row],[Recreational Millage]]/1000</f>
        <v>10418.3397466017</v>
      </c>
      <c r="DN705" s="137">
        <f>Table13[[#This Row],[Recreational Assessment]]+Table13[[#This Row],[Storm Assessment]]</f>
        <v>10418.3397466017</v>
      </c>
      <c r="DO705" s="145" t="e">
        <f>Methodology!#REF!</f>
        <v>#REF!</v>
      </c>
      <c r="DP705" s="146" t="e">
        <f>(Table13[[#This Row],[JUST]]*Table13[[#This Row],[Ad Valorem Recreational Millage]])/1000</f>
        <v>#REF!</v>
      </c>
    </row>
    <row r="706" spans="1:120" x14ac:dyDescent="0.3">
      <c r="A706">
        <v>426</v>
      </c>
      <c r="B706">
        <v>1</v>
      </c>
      <c r="C706" s="165" t="s">
        <v>8927</v>
      </c>
      <c r="D706" t="s">
        <v>216</v>
      </c>
      <c r="E706" t="s">
        <v>8928</v>
      </c>
      <c r="F706">
        <v>10004092</v>
      </c>
      <c r="G706" s="32" t="s">
        <v>196</v>
      </c>
      <c r="H706" t="s">
        <v>299</v>
      </c>
      <c r="I706" t="s">
        <v>226</v>
      </c>
      <c r="J706">
        <v>1</v>
      </c>
      <c r="K706">
        <v>0</v>
      </c>
      <c r="L706">
        <v>0</v>
      </c>
      <c r="M706">
        <v>8.7300000000000003E-2</v>
      </c>
      <c r="N706" t="s">
        <v>135</v>
      </c>
      <c r="O706" t="s">
        <v>136</v>
      </c>
      <c r="S706" t="s">
        <v>140</v>
      </c>
      <c r="V706" t="s">
        <v>229</v>
      </c>
      <c r="W706" t="s">
        <v>8929</v>
      </c>
      <c r="X706" t="s">
        <v>8928</v>
      </c>
      <c r="Y706" t="s">
        <v>7841</v>
      </c>
      <c r="AA706" t="s">
        <v>145</v>
      </c>
      <c r="AB706" t="s">
        <v>146</v>
      </c>
      <c r="AC706" s="119">
        <v>1270198</v>
      </c>
      <c r="AD706">
        <v>1270198</v>
      </c>
      <c r="AE706">
        <v>1270198</v>
      </c>
      <c r="AF706">
        <v>0</v>
      </c>
      <c r="AG706">
        <v>1270198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 s="32">
        <v>0</v>
      </c>
      <c r="AO706">
        <v>0</v>
      </c>
      <c r="AP706">
        <v>0</v>
      </c>
      <c r="AQ706">
        <v>0</v>
      </c>
      <c r="AR706">
        <v>0</v>
      </c>
      <c r="AS706">
        <v>1</v>
      </c>
      <c r="AT706">
        <v>1985</v>
      </c>
      <c r="AV706">
        <v>2115</v>
      </c>
      <c r="AW706">
        <v>2115</v>
      </c>
      <c r="AX706">
        <v>2</v>
      </c>
      <c r="AY706">
        <v>3</v>
      </c>
      <c r="AZ706">
        <v>3</v>
      </c>
      <c r="BC706" t="s">
        <v>233</v>
      </c>
      <c r="BS706" t="s">
        <v>8930</v>
      </c>
      <c r="BV706" t="s">
        <v>8931</v>
      </c>
      <c r="BX706" t="s">
        <v>8932</v>
      </c>
      <c r="BY706" t="s">
        <v>873</v>
      </c>
      <c r="BZ706" t="s">
        <v>8933</v>
      </c>
      <c r="CB706" s="27">
        <v>41089</v>
      </c>
      <c r="CC706">
        <v>1310000</v>
      </c>
      <c r="CD706" t="s">
        <v>210</v>
      </c>
      <c r="CE706" t="s">
        <v>181</v>
      </c>
      <c r="CF706" t="s">
        <v>181</v>
      </c>
      <c r="CG706" t="s">
        <v>8934</v>
      </c>
      <c r="CZ706" t="s">
        <v>8935</v>
      </c>
      <c r="DA706" t="s">
        <v>154</v>
      </c>
      <c r="DB706" t="s">
        <v>242</v>
      </c>
      <c r="DE706">
        <v>1</v>
      </c>
      <c r="DF706">
        <v>1986</v>
      </c>
      <c r="DG706" t="s">
        <v>8936</v>
      </c>
      <c r="DH706">
        <v>7</v>
      </c>
      <c r="DI706" s="128" t="s">
        <v>156</v>
      </c>
      <c r="DJ7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6" s="130">
        <f>Table13[[#This Row],[JUST]]*Table13[[#This Row],[Storm Millage]]/1000</f>
        <v>0</v>
      </c>
      <c r="DL7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6" s="136">
        <f>Table13[[#This Row],[JUST]]*Table13[[#This Row],[Recreational Millage]]/1000</f>
        <v>10418.3397466017</v>
      </c>
      <c r="DN706" s="137">
        <f>Table13[[#This Row],[Recreational Assessment]]+Table13[[#This Row],[Storm Assessment]]</f>
        <v>10418.3397466017</v>
      </c>
      <c r="DO706" s="145" t="e">
        <f>Methodology!#REF!</f>
        <v>#REF!</v>
      </c>
      <c r="DP706" s="146" t="e">
        <f>(Table13[[#This Row],[JUST]]*Table13[[#This Row],[Ad Valorem Recreational Millage]])/1000</f>
        <v>#REF!</v>
      </c>
    </row>
    <row r="707" spans="1:120" x14ac:dyDescent="0.3">
      <c r="A707">
        <v>566</v>
      </c>
      <c r="B707">
        <v>1</v>
      </c>
      <c r="C707" s="165" t="s">
        <v>8960</v>
      </c>
      <c r="D707" t="s">
        <v>216</v>
      </c>
      <c r="E707" t="s">
        <v>8961</v>
      </c>
      <c r="F707">
        <v>10004094</v>
      </c>
      <c r="G707" s="32" t="s">
        <v>196</v>
      </c>
      <c r="H707" t="s">
        <v>299</v>
      </c>
      <c r="I707" t="s">
        <v>226</v>
      </c>
      <c r="J707">
        <v>1</v>
      </c>
      <c r="K707">
        <v>0</v>
      </c>
      <c r="L707">
        <v>0</v>
      </c>
      <c r="M707">
        <v>8.7300000000000003E-2</v>
      </c>
      <c r="N707" t="s">
        <v>135</v>
      </c>
      <c r="O707" t="s">
        <v>136</v>
      </c>
      <c r="S707" t="s">
        <v>140</v>
      </c>
      <c r="V707" t="s">
        <v>229</v>
      </c>
      <c r="W707" t="s">
        <v>8962</v>
      </c>
      <c r="X707" t="s">
        <v>8961</v>
      </c>
      <c r="Y707" t="s">
        <v>7841</v>
      </c>
      <c r="AA707" t="s">
        <v>145</v>
      </c>
      <c r="AB707" t="s">
        <v>146</v>
      </c>
      <c r="AC707" s="119">
        <v>1270198</v>
      </c>
      <c r="AD707">
        <v>1270198</v>
      </c>
      <c r="AE707">
        <v>1270198</v>
      </c>
      <c r="AF707">
        <v>0</v>
      </c>
      <c r="AG707">
        <v>1270198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 s="32">
        <v>0</v>
      </c>
      <c r="AO707">
        <v>0</v>
      </c>
      <c r="AP707">
        <v>0</v>
      </c>
      <c r="AQ707">
        <v>0</v>
      </c>
      <c r="AR707">
        <v>0</v>
      </c>
      <c r="AS707">
        <v>1</v>
      </c>
      <c r="AT707">
        <v>1986</v>
      </c>
      <c r="AV707">
        <v>2115</v>
      </c>
      <c r="AW707">
        <v>2115</v>
      </c>
      <c r="AX707">
        <v>2</v>
      </c>
      <c r="AY707">
        <v>3</v>
      </c>
      <c r="AZ707">
        <v>3</v>
      </c>
      <c r="BC707" t="s">
        <v>233</v>
      </c>
      <c r="BS707" t="s">
        <v>8963</v>
      </c>
      <c r="BV707" t="s">
        <v>8964</v>
      </c>
      <c r="BX707" t="s">
        <v>1549</v>
      </c>
      <c r="BY707" t="s">
        <v>264</v>
      </c>
      <c r="BZ707" t="s">
        <v>1550</v>
      </c>
      <c r="CB707" s="27">
        <v>33298</v>
      </c>
      <c r="CC707">
        <v>685900</v>
      </c>
      <c r="CD707" t="s">
        <v>210</v>
      </c>
      <c r="CE707" t="s">
        <v>151</v>
      </c>
      <c r="CF707" t="s">
        <v>151</v>
      </c>
      <c r="CG707" t="s">
        <v>8965</v>
      </c>
      <c r="CH707" s="27">
        <v>31747</v>
      </c>
      <c r="CI707">
        <v>494000</v>
      </c>
      <c r="CJ707" t="s">
        <v>210</v>
      </c>
      <c r="CK707" t="s">
        <v>616</v>
      </c>
      <c r="CL707" t="s">
        <v>151</v>
      </c>
      <c r="CM707" t="s">
        <v>8966</v>
      </c>
      <c r="CZ707" t="s">
        <v>8967</v>
      </c>
      <c r="DA707" t="s">
        <v>154</v>
      </c>
      <c r="DB707" t="s">
        <v>242</v>
      </c>
      <c r="DE707">
        <v>1</v>
      </c>
      <c r="DF707">
        <v>1986</v>
      </c>
      <c r="DG707" t="s">
        <v>8968</v>
      </c>
      <c r="DH707">
        <v>7</v>
      </c>
      <c r="DI707" s="128" t="s">
        <v>156</v>
      </c>
      <c r="DJ7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7" s="130">
        <f>Table13[[#This Row],[JUST]]*Table13[[#This Row],[Storm Millage]]/1000</f>
        <v>0</v>
      </c>
      <c r="DL7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7" s="136">
        <f>Table13[[#This Row],[JUST]]*Table13[[#This Row],[Recreational Millage]]/1000</f>
        <v>10418.3397466017</v>
      </c>
      <c r="DN707" s="137">
        <f>Table13[[#This Row],[Recreational Assessment]]+Table13[[#This Row],[Storm Assessment]]</f>
        <v>10418.3397466017</v>
      </c>
      <c r="DO707" s="145" t="e">
        <f>Methodology!#REF!</f>
        <v>#REF!</v>
      </c>
      <c r="DP707" s="146" t="e">
        <f>(Table13[[#This Row],[JUST]]*Table13[[#This Row],[Ad Valorem Recreational Millage]])/1000</f>
        <v>#REF!</v>
      </c>
    </row>
    <row r="708" spans="1:120" x14ac:dyDescent="0.3">
      <c r="A708">
        <v>197</v>
      </c>
      <c r="B708">
        <v>1</v>
      </c>
      <c r="C708" s="165" t="s">
        <v>8988</v>
      </c>
      <c r="D708" t="s">
        <v>216</v>
      </c>
      <c r="E708" t="s">
        <v>8989</v>
      </c>
      <c r="F708">
        <v>10004096</v>
      </c>
      <c r="G708" s="32" t="s">
        <v>196</v>
      </c>
      <c r="H708" t="s">
        <v>299</v>
      </c>
      <c r="I708" t="s">
        <v>226</v>
      </c>
      <c r="J708">
        <v>1</v>
      </c>
      <c r="K708">
        <v>0</v>
      </c>
      <c r="L708">
        <v>0</v>
      </c>
      <c r="M708">
        <v>8.7300000000000003E-2</v>
      </c>
      <c r="N708" t="s">
        <v>135</v>
      </c>
      <c r="O708" t="s">
        <v>136</v>
      </c>
      <c r="S708" t="s">
        <v>140</v>
      </c>
      <c r="V708" t="s">
        <v>229</v>
      </c>
      <c r="W708" t="s">
        <v>8990</v>
      </c>
      <c r="X708" t="s">
        <v>8989</v>
      </c>
      <c r="Y708" t="s">
        <v>7841</v>
      </c>
      <c r="AA708" t="s">
        <v>145</v>
      </c>
      <c r="AB708" t="s">
        <v>146</v>
      </c>
      <c r="AC708" s="119">
        <v>1270198</v>
      </c>
      <c r="AD708">
        <v>1270198</v>
      </c>
      <c r="AE708">
        <v>1270198</v>
      </c>
      <c r="AF708">
        <v>0</v>
      </c>
      <c r="AG708">
        <v>1270198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 s="32">
        <v>0</v>
      </c>
      <c r="AO708">
        <v>0</v>
      </c>
      <c r="AP708">
        <v>0</v>
      </c>
      <c r="AQ708">
        <v>0</v>
      </c>
      <c r="AR708">
        <v>0</v>
      </c>
      <c r="AS708">
        <v>1</v>
      </c>
      <c r="AT708">
        <v>1986</v>
      </c>
      <c r="AV708">
        <v>2115</v>
      </c>
      <c r="AW708">
        <v>2115</v>
      </c>
      <c r="AX708">
        <v>2</v>
      </c>
      <c r="AY708">
        <v>3</v>
      </c>
      <c r="AZ708">
        <v>3</v>
      </c>
      <c r="BC708" t="s">
        <v>233</v>
      </c>
      <c r="BS708" t="s">
        <v>8991</v>
      </c>
      <c r="BV708" t="s">
        <v>8992</v>
      </c>
      <c r="BX708" t="s">
        <v>8993</v>
      </c>
      <c r="BY708" t="s">
        <v>171</v>
      </c>
      <c r="BZ708" t="s">
        <v>8994</v>
      </c>
      <c r="CB708" s="27">
        <v>34851</v>
      </c>
      <c r="CC708">
        <v>680000</v>
      </c>
      <c r="CD708" t="s">
        <v>210</v>
      </c>
      <c r="CE708" t="s">
        <v>151</v>
      </c>
      <c r="CF708" t="s">
        <v>151</v>
      </c>
      <c r="CG708" t="s">
        <v>8995</v>
      </c>
      <c r="CH708" s="27">
        <v>32874</v>
      </c>
      <c r="CI708">
        <v>565820</v>
      </c>
      <c r="CJ708" t="s">
        <v>210</v>
      </c>
      <c r="CK708" t="s">
        <v>151</v>
      </c>
      <c r="CL708" t="s">
        <v>151</v>
      </c>
      <c r="CM708" t="s">
        <v>8996</v>
      </c>
      <c r="CZ708" t="s">
        <v>8997</v>
      </c>
      <c r="DA708" t="s">
        <v>154</v>
      </c>
      <c r="DB708" t="s">
        <v>242</v>
      </c>
      <c r="DE708">
        <v>1</v>
      </c>
      <c r="DF708">
        <v>1986</v>
      </c>
      <c r="DG708" t="s">
        <v>8998</v>
      </c>
      <c r="DH708">
        <v>7</v>
      </c>
      <c r="DI708" s="128" t="s">
        <v>156</v>
      </c>
      <c r="DJ7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8" s="130">
        <f>Table13[[#This Row],[JUST]]*Table13[[#This Row],[Storm Millage]]/1000</f>
        <v>0</v>
      </c>
      <c r="DL7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8" s="136">
        <f>Table13[[#This Row],[JUST]]*Table13[[#This Row],[Recreational Millage]]/1000</f>
        <v>10418.3397466017</v>
      </c>
      <c r="DN708" s="137">
        <f>Table13[[#This Row],[Recreational Assessment]]+Table13[[#This Row],[Storm Assessment]]</f>
        <v>10418.3397466017</v>
      </c>
      <c r="DO708" s="145" t="e">
        <f>Methodology!#REF!</f>
        <v>#REF!</v>
      </c>
      <c r="DP708" s="146" t="e">
        <f>(Table13[[#This Row],[JUST]]*Table13[[#This Row],[Ad Valorem Recreational Millage]])/1000</f>
        <v>#REF!</v>
      </c>
    </row>
    <row r="709" spans="1:120" x14ac:dyDescent="0.3">
      <c r="A709">
        <v>685</v>
      </c>
      <c r="B709">
        <v>1</v>
      </c>
      <c r="C709" s="165" t="s">
        <v>6523</v>
      </c>
      <c r="D709" t="s">
        <v>131</v>
      </c>
      <c r="E709" t="s">
        <v>6524</v>
      </c>
      <c r="F709">
        <v>10004175</v>
      </c>
      <c r="G709" s="32" t="s">
        <v>181</v>
      </c>
      <c r="I709" t="s">
        <v>226</v>
      </c>
      <c r="J709">
        <v>1</v>
      </c>
      <c r="K709">
        <v>0</v>
      </c>
      <c r="L709">
        <v>0</v>
      </c>
      <c r="M709">
        <v>0.23200000000000001</v>
      </c>
      <c r="N709" t="s">
        <v>135</v>
      </c>
      <c r="O709" t="s">
        <v>136</v>
      </c>
      <c r="R709" t="s">
        <v>227</v>
      </c>
      <c r="S709" t="s">
        <v>140</v>
      </c>
      <c r="T709">
        <v>100</v>
      </c>
      <c r="U709" t="s">
        <v>511</v>
      </c>
      <c r="W709" t="s">
        <v>6525</v>
      </c>
      <c r="X709" t="s">
        <v>3697</v>
      </c>
      <c r="Y709" t="s">
        <v>3475</v>
      </c>
      <c r="AA709" t="s">
        <v>145</v>
      </c>
      <c r="AB709" t="s">
        <v>146</v>
      </c>
      <c r="AC709" s="119">
        <v>1288766</v>
      </c>
      <c r="AD709">
        <v>1288766</v>
      </c>
      <c r="AE709">
        <v>1288766</v>
      </c>
      <c r="AF709">
        <v>1028100</v>
      </c>
      <c r="AG709">
        <v>229674</v>
      </c>
      <c r="AH709">
        <v>6028</v>
      </c>
      <c r="AI709">
        <v>24964</v>
      </c>
      <c r="AJ709">
        <v>0</v>
      </c>
      <c r="AK709">
        <v>0</v>
      </c>
      <c r="AL709">
        <v>0</v>
      </c>
      <c r="AM709">
        <v>0</v>
      </c>
      <c r="AN709" s="32">
        <v>0</v>
      </c>
      <c r="AO709">
        <v>0</v>
      </c>
      <c r="AP709">
        <v>0</v>
      </c>
      <c r="AQ709">
        <v>0</v>
      </c>
      <c r="AR709">
        <v>0</v>
      </c>
      <c r="AS709">
        <v>1</v>
      </c>
      <c r="AT709">
        <v>2004</v>
      </c>
      <c r="AV709">
        <v>3802</v>
      </c>
      <c r="AW709">
        <v>2154</v>
      </c>
      <c r="AX709">
        <v>1</v>
      </c>
      <c r="AY709">
        <v>4</v>
      </c>
      <c r="AZ709">
        <v>4</v>
      </c>
      <c r="BA709" t="s">
        <v>233</v>
      </c>
      <c r="BC709" t="s">
        <v>233</v>
      </c>
      <c r="BS709" t="s">
        <v>6526</v>
      </c>
      <c r="BT709" t="s">
        <v>6527</v>
      </c>
      <c r="BV709" t="s">
        <v>6528</v>
      </c>
      <c r="BX709" t="s">
        <v>1356</v>
      </c>
      <c r="BY709" t="s">
        <v>688</v>
      </c>
      <c r="BZ709" t="s">
        <v>6529</v>
      </c>
      <c r="CB709" s="27">
        <v>41765</v>
      </c>
      <c r="CC709">
        <v>1650000</v>
      </c>
      <c r="CD709" t="s">
        <v>210</v>
      </c>
      <c r="CE709" t="s">
        <v>320</v>
      </c>
      <c r="CF709" t="s">
        <v>208</v>
      </c>
      <c r="CG709" t="s">
        <v>6530</v>
      </c>
      <c r="CH709" s="27">
        <v>38023</v>
      </c>
      <c r="CI709">
        <v>1717500</v>
      </c>
      <c r="CJ709" t="s">
        <v>210</v>
      </c>
      <c r="CK709" t="s">
        <v>383</v>
      </c>
      <c r="CL709" t="s">
        <v>383</v>
      </c>
      <c r="CM709" t="s">
        <v>6531</v>
      </c>
      <c r="CN709" s="27">
        <v>37364</v>
      </c>
      <c r="CO709">
        <v>800000</v>
      </c>
      <c r="CP709" t="s">
        <v>210</v>
      </c>
      <c r="CQ709" t="s">
        <v>151</v>
      </c>
      <c r="CR709" t="s">
        <v>151</v>
      </c>
      <c r="CS709" t="s">
        <v>6532</v>
      </c>
      <c r="CT709" s="27">
        <v>30864</v>
      </c>
      <c r="CU709">
        <v>145000</v>
      </c>
      <c r="CV709" t="s">
        <v>210</v>
      </c>
      <c r="CW709" t="s">
        <v>151</v>
      </c>
      <c r="CX709" t="s">
        <v>151</v>
      </c>
      <c r="CY709" t="s">
        <v>6533</v>
      </c>
      <c r="CZ709" t="s">
        <v>6534</v>
      </c>
      <c r="DA709" t="s">
        <v>154</v>
      </c>
      <c r="DB709" t="s">
        <v>299</v>
      </c>
      <c r="DE709">
        <v>1</v>
      </c>
      <c r="DF709">
        <v>1900</v>
      </c>
      <c r="DG709" t="s">
        <v>6535</v>
      </c>
      <c r="DH709">
        <v>7</v>
      </c>
      <c r="DI709" s="128" t="s">
        <v>156</v>
      </c>
      <c r="DJ7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09" s="130">
        <f>Table13[[#This Row],[JUST]]*Table13[[#This Row],[Storm Millage]]/1000</f>
        <v>0</v>
      </c>
      <c r="DL7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09" s="136">
        <f>Table13[[#This Row],[JUST]]*Table13[[#This Row],[Recreational Millage]]/1000</f>
        <v>10570.637051757982</v>
      </c>
      <c r="DN709" s="137">
        <f>Table13[[#This Row],[Recreational Assessment]]+Table13[[#This Row],[Storm Assessment]]</f>
        <v>10570.637051757982</v>
      </c>
      <c r="DO709" s="145" t="e">
        <f>Methodology!#REF!</f>
        <v>#REF!</v>
      </c>
      <c r="DP709" s="146" t="e">
        <f>(Table13[[#This Row],[JUST]]*Table13[[#This Row],[Ad Valorem Recreational Millage]])/1000</f>
        <v>#REF!</v>
      </c>
    </row>
    <row r="710" spans="1:120" x14ac:dyDescent="0.3">
      <c r="A710">
        <v>724</v>
      </c>
      <c r="B710">
        <v>1</v>
      </c>
      <c r="C710" s="165" t="s">
        <v>5619</v>
      </c>
      <c r="D710" t="s">
        <v>3790</v>
      </c>
      <c r="E710" t="s">
        <v>400</v>
      </c>
      <c r="F710">
        <v>10455366</v>
      </c>
      <c r="G710" s="32" t="s">
        <v>181</v>
      </c>
      <c r="I710" t="s">
        <v>226</v>
      </c>
      <c r="J710">
        <v>1</v>
      </c>
      <c r="K710">
        <v>0</v>
      </c>
      <c r="L710">
        <v>0</v>
      </c>
      <c r="M710">
        <v>0.22600000000000001</v>
      </c>
      <c r="N710" t="s">
        <v>135</v>
      </c>
      <c r="O710" t="s">
        <v>136</v>
      </c>
      <c r="R710" t="s">
        <v>227</v>
      </c>
      <c r="S710" t="s">
        <v>140</v>
      </c>
      <c r="T710">
        <v>100</v>
      </c>
      <c r="U710" t="s">
        <v>511</v>
      </c>
      <c r="W710" t="s">
        <v>5620</v>
      </c>
      <c r="X710" t="s">
        <v>161</v>
      </c>
      <c r="Y710" t="s">
        <v>5569</v>
      </c>
      <c r="AA710" t="s">
        <v>145</v>
      </c>
      <c r="AB710" t="s">
        <v>146</v>
      </c>
      <c r="AC710" s="119">
        <v>1289592</v>
      </c>
      <c r="AD710">
        <v>1289592</v>
      </c>
      <c r="AE710">
        <v>1289592</v>
      </c>
      <c r="AF710">
        <v>675000</v>
      </c>
      <c r="AG710">
        <v>553892</v>
      </c>
      <c r="AH710">
        <v>0</v>
      </c>
      <c r="AI710">
        <v>60700</v>
      </c>
      <c r="AJ710">
        <v>0</v>
      </c>
      <c r="AK710">
        <v>0</v>
      </c>
      <c r="AL710">
        <v>0</v>
      </c>
      <c r="AM710">
        <v>0</v>
      </c>
      <c r="AN710" s="32">
        <v>0</v>
      </c>
      <c r="AO710">
        <v>0</v>
      </c>
      <c r="AP710">
        <v>0</v>
      </c>
      <c r="AQ710">
        <v>0</v>
      </c>
      <c r="AR710">
        <v>0</v>
      </c>
      <c r="AS710">
        <v>1</v>
      </c>
      <c r="AT710">
        <v>2001</v>
      </c>
      <c r="AV710">
        <v>6727</v>
      </c>
      <c r="AW710">
        <v>3302</v>
      </c>
      <c r="AX710">
        <v>2</v>
      </c>
      <c r="AY710">
        <v>5</v>
      </c>
      <c r="AZ710">
        <v>5</v>
      </c>
      <c r="BA710" t="s">
        <v>233</v>
      </c>
      <c r="BB710" t="s">
        <v>233</v>
      </c>
      <c r="BC710" t="s">
        <v>233</v>
      </c>
      <c r="BS710" t="s">
        <v>4876</v>
      </c>
      <c r="BV710" t="s">
        <v>4877</v>
      </c>
      <c r="BX710" t="s">
        <v>4878</v>
      </c>
      <c r="BY710" t="s">
        <v>149</v>
      </c>
      <c r="BZ710" t="s">
        <v>4879</v>
      </c>
      <c r="CB710" s="27">
        <v>39590</v>
      </c>
      <c r="CC710">
        <v>1850000</v>
      </c>
      <c r="CD710" t="s">
        <v>210</v>
      </c>
      <c r="CE710" t="s">
        <v>151</v>
      </c>
      <c r="CF710" t="s">
        <v>151</v>
      </c>
      <c r="CG710" t="s">
        <v>5621</v>
      </c>
      <c r="CH710" s="27">
        <v>36406</v>
      </c>
      <c r="CI710">
        <v>453000</v>
      </c>
      <c r="CJ710" t="s">
        <v>150</v>
      </c>
      <c r="CK710" t="s">
        <v>208</v>
      </c>
      <c r="CL710" t="s">
        <v>208</v>
      </c>
      <c r="CM710" t="s">
        <v>5622</v>
      </c>
      <c r="CZ710" t="s">
        <v>5623</v>
      </c>
      <c r="DA710" t="s">
        <v>154</v>
      </c>
      <c r="DB710" t="s">
        <v>299</v>
      </c>
      <c r="DE710">
        <v>1</v>
      </c>
      <c r="DF710">
        <v>2000</v>
      </c>
      <c r="DG710" t="s">
        <v>5624</v>
      </c>
      <c r="DH710">
        <v>7</v>
      </c>
      <c r="DI710" s="128" t="s">
        <v>156</v>
      </c>
      <c r="DJ7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10" s="130">
        <f>Table13[[#This Row],[JUST]]*Table13[[#This Row],[Storm Millage]]/1000</f>
        <v>0</v>
      </c>
      <c r="DL7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10" s="136">
        <f>Table13[[#This Row],[JUST]]*Table13[[#This Row],[Recreational Millage]]/1000</f>
        <v>10577.412018047249</v>
      </c>
      <c r="DN710" s="137">
        <f>Table13[[#This Row],[Recreational Assessment]]+Table13[[#This Row],[Storm Assessment]]</f>
        <v>10577.412018047249</v>
      </c>
      <c r="DO710" s="145" t="e">
        <f>Methodology!#REF!</f>
        <v>#REF!</v>
      </c>
      <c r="DP710" s="146" t="e">
        <f>(Table13[[#This Row],[JUST]]*Table13[[#This Row],[Ad Valorem Recreational Millage]])/1000</f>
        <v>#REF!</v>
      </c>
    </row>
    <row r="711" spans="1:120" x14ac:dyDescent="0.3">
      <c r="A711">
        <v>986</v>
      </c>
      <c r="B711">
        <v>1</v>
      </c>
      <c r="C711" s="165" t="s">
        <v>9123</v>
      </c>
      <c r="D711" t="s">
        <v>4659</v>
      </c>
      <c r="E711" t="s">
        <v>170</v>
      </c>
      <c r="F711">
        <v>10004941</v>
      </c>
      <c r="G711" s="32" t="s">
        <v>181</v>
      </c>
      <c r="I711" t="s">
        <v>226</v>
      </c>
      <c r="J711">
        <v>1</v>
      </c>
      <c r="K711">
        <v>0</v>
      </c>
      <c r="L711">
        <v>0</v>
      </c>
      <c r="M711">
        <v>1.07725</v>
      </c>
      <c r="N711" t="s">
        <v>135</v>
      </c>
      <c r="O711" t="s">
        <v>136</v>
      </c>
      <c r="R711" t="s">
        <v>3669</v>
      </c>
      <c r="S711" t="s">
        <v>140</v>
      </c>
      <c r="T711">
        <v>121</v>
      </c>
      <c r="U711" t="s">
        <v>3670</v>
      </c>
      <c r="V711" t="s">
        <v>205</v>
      </c>
      <c r="W711" t="s">
        <v>9124</v>
      </c>
      <c r="X711" t="s">
        <v>9125</v>
      </c>
      <c r="Y711" t="s">
        <v>189</v>
      </c>
      <c r="AA711" t="s">
        <v>145</v>
      </c>
      <c r="AB711" t="s">
        <v>146</v>
      </c>
      <c r="AC711" s="119">
        <v>1291177</v>
      </c>
      <c r="AD711">
        <v>1291177</v>
      </c>
      <c r="AE711">
        <v>1291177</v>
      </c>
      <c r="AF711">
        <v>918000</v>
      </c>
      <c r="AG711">
        <v>359330</v>
      </c>
      <c r="AH711">
        <v>11892</v>
      </c>
      <c r="AI711">
        <v>1955</v>
      </c>
      <c r="AJ711">
        <v>0</v>
      </c>
      <c r="AK711">
        <v>0</v>
      </c>
      <c r="AL711">
        <v>0</v>
      </c>
      <c r="AM711">
        <v>0</v>
      </c>
      <c r="AN711" s="32">
        <v>0</v>
      </c>
      <c r="AO711">
        <v>0</v>
      </c>
      <c r="AP711">
        <v>0</v>
      </c>
      <c r="AQ711">
        <v>0</v>
      </c>
      <c r="AR711">
        <v>0</v>
      </c>
      <c r="AS711">
        <v>1</v>
      </c>
      <c r="AT711">
        <v>1999</v>
      </c>
      <c r="AV711">
        <v>5845</v>
      </c>
      <c r="AW711">
        <v>2247</v>
      </c>
      <c r="AX711">
        <v>1</v>
      </c>
      <c r="AY711">
        <v>3</v>
      </c>
      <c r="AZ711">
        <v>2</v>
      </c>
      <c r="BA711" t="s">
        <v>233</v>
      </c>
      <c r="BP711" t="s">
        <v>233</v>
      </c>
      <c r="BR711" t="s">
        <v>233</v>
      </c>
      <c r="BS711" t="s">
        <v>9126</v>
      </c>
      <c r="BV711" t="s">
        <v>9127</v>
      </c>
      <c r="BX711" t="s">
        <v>176</v>
      </c>
      <c r="BY711" t="s">
        <v>149</v>
      </c>
      <c r="BZ711" t="s">
        <v>177</v>
      </c>
      <c r="CB711" s="27">
        <v>43665</v>
      </c>
      <c r="CC711">
        <v>2316055</v>
      </c>
      <c r="CD711" t="s">
        <v>210</v>
      </c>
      <c r="CE711" t="s">
        <v>181</v>
      </c>
      <c r="CF711" t="s">
        <v>181</v>
      </c>
      <c r="CG711" t="s">
        <v>9128</v>
      </c>
      <c r="CH711" s="27">
        <v>38001</v>
      </c>
      <c r="CI711">
        <v>1950000</v>
      </c>
      <c r="CJ711" t="s">
        <v>210</v>
      </c>
      <c r="CK711" t="s">
        <v>151</v>
      </c>
      <c r="CL711" t="s">
        <v>151</v>
      </c>
      <c r="CM711" t="s">
        <v>9129</v>
      </c>
      <c r="CN711" s="27">
        <v>35916</v>
      </c>
      <c r="CO711">
        <v>625000</v>
      </c>
      <c r="CP711" t="s">
        <v>150</v>
      </c>
      <c r="CQ711" t="s">
        <v>151</v>
      </c>
      <c r="CR711" t="s">
        <v>151</v>
      </c>
      <c r="CS711" t="s">
        <v>9130</v>
      </c>
      <c r="CT711" s="27">
        <v>30803</v>
      </c>
      <c r="CU711">
        <v>180000</v>
      </c>
      <c r="CV711" t="s">
        <v>150</v>
      </c>
      <c r="CW711" t="s">
        <v>151</v>
      </c>
      <c r="CX711" t="s">
        <v>151</v>
      </c>
      <c r="CY711" t="s">
        <v>9131</v>
      </c>
      <c r="CZ711" t="s">
        <v>9132</v>
      </c>
      <c r="DA711" t="s">
        <v>154</v>
      </c>
      <c r="DB711" t="s">
        <v>299</v>
      </c>
      <c r="DE711">
        <v>1</v>
      </c>
      <c r="DF711">
        <v>1900</v>
      </c>
      <c r="DG711" t="s">
        <v>9133</v>
      </c>
      <c r="DH711">
        <v>7</v>
      </c>
      <c r="DI711" s="128" t="s">
        <v>156</v>
      </c>
      <c r="DJ7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11" s="130">
        <f>Table13[[#This Row],[JUST]]*Table13[[#This Row],[Storm Millage]]/1000</f>
        <v>0</v>
      </c>
      <c r="DL7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11" s="136">
        <f>Table13[[#This Row],[JUST]]*Table13[[#This Row],[Recreational Millage]]/1000</f>
        <v>10590.412407355343</v>
      </c>
      <c r="DN711" s="137">
        <f>Table13[[#This Row],[Recreational Assessment]]+Table13[[#This Row],[Storm Assessment]]</f>
        <v>10590.412407355343</v>
      </c>
      <c r="DO711" s="145" t="e">
        <f>Methodology!#REF!</f>
        <v>#REF!</v>
      </c>
      <c r="DP711" s="146" t="e">
        <f>(Table13[[#This Row],[JUST]]*Table13[[#This Row],[Ad Valorem Recreational Millage]])/1000</f>
        <v>#REF!</v>
      </c>
    </row>
    <row r="712" spans="1:120" x14ac:dyDescent="0.3">
      <c r="A712">
        <v>137</v>
      </c>
      <c r="B712">
        <v>1</v>
      </c>
      <c r="C712" s="165" t="s">
        <v>916</v>
      </c>
      <c r="D712" t="s">
        <v>904</v>
      </c>
      <c r="E712" t="s">
        <v>400</v>
      </c>
      <c r="F712">
        <v>10004263</v>
      </c>
      <c r="G712" s="32" t="s">
        <v>196</v>
      </c>
      <c r="H712" t="s">
        <v>299</v>
      </c>
      <c r="I712" t="s">
        <v>778</v>
      </c>
      <c r="J712">
        <v>0</v>
      </c>
      <c r="K712">
        <v>0</v>
      </c>
      <c r="L712">
        <v>0</v>
      </c>
      <c r="M712">
        <v>5.7180000000000002E-2</v>
      </c>
      <c r="N712" t="s">
        <v>135</v>
      </c>
      <c r="O712" t="s">
        <v>136</v>
      </c>
      <c r="P712" t="s">
        <v>137</v>
      </c>
      <c r="Q712" t="s">
        <v>138</v>
      </c>
      <c r="S712" t="s">
        <v>140</v>
      </c>
      <c r="V712" t="s">
        <v>229</v>
      </c>
      <c r="W712" t="s">
        <v>917</v>
      </c>
      <c r="X712" t="s">
        <v>918</v>
      </c>
      <c r="Y712" t="s">
        <v>771</v>
      </c>
      <c r="AA712" t="s">
        <v>145</v>
      </c>
      <c r="AB712" t="s">
        <v>146</v>
      </c>
      <c r="AC712" s="30">
        <v>892288</v>
      </c>
      <c r="AD712">
        <v>600779</v>
      </c>
      <c r="AE712">
        <v>550779</v>
      </c>
      <c r="AF712">
        <v>0</v>
      </c>
      <c r="AG712">
        <v>892288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50000</v>
      </c>
      <c r="AO712">
        <v>0</v>
      </c>
      <c r="AP712">
        <v>0</v>
      </c>
      <c r="AQ712">
        <v>0</v>
      </c>
      <c r="AR712">
        <v>0</v>
      </c>
      <c r="AS712">
        <v>1</v>
      </c>
      <c r="AT712">
        <v>1976</v>
      </c>
      <c r="AV712">
        <v>825</v>
      </c>
      <c r="AW712">
        <v>825</v>
      </c>
      <c r="AX712">
        <v>2</v>
      </c>
      <c r="AY712">
        <v>3</v>
      </c>
      <c r="AZ712">
        <v>2</v>
      </c>
      <c r="BC712" t="s">
        <v>233</v>
      </c>
      <c r="BS712" t="s">
        <v>919</v>
      </c>
      <c r="BT712" t="s">
        <v>920</v>
      </c>
      <c r="BV712" t="s">
        <v>921</v>
      </c>
      <c r="BX712" t="s">
        <v>145</v>
      </c>
      <c r="BY712" t="s">
        <v>149</v>
      </c>
      <c r="BZ712" t="s">
        <v>146</v>
      </c>
      <c r="CB712" s="27">
        <v>39329</v>
      </c>
      <c r="CC712">
        <v>191300</v>
      </c>
      <c r="CD712" t="s">
        <v>210</v>
      </c>
      <c r="CE712" t="s">
        <v>383</v>
      </c>
      <c r="CF712" t="s">
        <v>383</v>
      </c>
      <c r="CG712" t="s">
        <v>922</v>
      </c>
      <c r="CH712" s="27">
        <v>36199</v>
      </c>
      <c r="CI712">
        <v>677000</v>
      </c>
      <c r="CJ712" t="s">
        <v>210</v>
      </c>
      <c r="CK712" t="s">
        <v>151</v>
      </c>
      <c r="CL712" t="s">
        <v>151</v>
      </c>
      <c r="CM712" t="s">
        <v>923</v>
      </c>
      <c r="CN712" s="27">
        <v>33147</v>
      </c>
      <c r="CO712">
        <v>410000</v>
      </c>
      <c r="CP712" t="s">
        <v>210</v>
      </c>
      <c r="CQ712" t="s">
        <v>151</v>
      </c>
      <c r="CR712" t="s">
        <v>151</v>
      </c>
      <c r="CS712" t="s">
        <v>924</v>
      </c>
      <c r="CZ712" t="s">
        <v>925</v>
      </c>
      <c r="DA712" t="s">
        <v>154</v>
      </c>
      <c r="DB712" t="s">
        <v>242</v>
      </c>
      <c r="DE712">
        <v>1</v>
      </c>
      <c r="DF712">
        <v>1976</v>
      </c>
      <c r="DG712" t="s">
        <v>926</v>
      </c>
      <c r="DH712">
        <v>2</v>
      </c>
      <c r="DI712" s="128" t="s">
        <v>696</v>
      </c>
      <c r="DJ7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12" s="130">
        <f>Table13[[#This Row],[JUST]]*Table13[[#This Row],[Storm Millage]]/1000</f>
        <v>6821.9926814179516</v>
      </c>
      <c r="DL7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712" s="136">
        <f>Table13[[#This Row],[JUST]]*Table13[[#This Row],[Recreational Millage]]/1000</f>
        <v>3792.6323004060232</v>
      </c>
      <c r="DN712" s="137">
        <f>Table13[[#This Row],[Recreational Assessment]]+Table13[[#This Row],[Storm Assessment]]</f>
        <v>10614.624981823974</v>
      </c>
      <c r="DO712" s="145" t="e">
        <f>Methodology!#REF!</f>
        <v>#REF!</v>
      </c>
      <c r="DP712" s="146" t="e">
        <f>(Table13[[#This Row],[JUST]]*Table13[[#This Row],[Ad Valorem Recreational Millage]])/1000</f>
        <v>#REF!</v>
      </c>
    </row>
    <row r="713" spans="1:120" x14ac:dyDescent="0.3">
      <c r="A713">
        <v>856</v>
      </c>
      <c r="B713">
        <v>1</v>
      </c>
      <c r="C713" s="165" t="s">
        <v>6668</v>
      </c>
      <c r="D713" t="s">
        <v>3890</v>
      </c>
      <c r="E713" t="s">
        <v>400</v>
      </c>
      <c r="F713">
        <v>10004136</v>
      </c>
      <c r="G713" s="32" t="s">
        <v>181</v>
      </c>
      <c r="I713" t="s">
        <v>226</v>
      </c>
      <c r="J713">
        <v>1</v>
      </c>
      <c r="K713">
        <v>0</v>
      </c>
      <c r="L713">
        <v>0</v>
      </c>
      <c r="M713">
        <v>0.23200000000000001</v>
      </c>
      <c r="N713" t="s">
        <v>135</v>
      </c>
      <c r="O713" t="s">
        <v>136</v>
      </c>
      <c r="R713" t="s">
        <v>227</v>
      </c>
      <c r="S713" t="s">
        <v>140</v>
      </c>
      <c r="T713">
        <v>100</v>
      </c>
      <c r="U713" t="s">
        <v>511</v>
      </c>
      <c r="W713" t="s">
        <v>6669</v>
      </c>
      <c r="X713" t="s">
        <v>3706</v>
      </c>
      <c r="Y713" t="s">
        <v>3475</v>
      </c>
      <c r="AA713" t="s">
        <v>145</v>
      </c>
      <c r="AB713" t="s">
        <v>146</v>
      </c>
      <c r="AC713" s="119">
        <v>1297386</v>
      </c>
      <c r="AD713">
        <v>1297386</v>
      </c>
      <c r="AE713">
        <v>1297386</v>
      </c>
      <c r="AF713">
        <v>1152300</v>
      </c>
      <c r="AG713">
        <v>121886</v>
      </c>
      <c r="AH713">
        <v>0</v>
      </c>
      <c r="AI713">
        <v>23200</v>
      </c>
      <c r="AJ713">
        <v>0</v>
      </c>
      <c r="AK713">
        <v>0</v>
      </c>
      <c r="AL713">
        <v>0</v>
      </c>
      <c r="AM713">
        <v>0</v>
      </c>
      <c r="AN713" s="32">
        <v>0</v>
      </c>
      <c r="AO713">
        <v>0</v>
      </c>
      <c r="AP713">
        <v>0</v>
      </c>
      <c r="AQ713">
        <v>0</v>
      </c>
      <c r="AR713">
        <v>0</v>
      </c>
      <c r="AS713">
        <v>1</v>
      </c>
      <c r="AT713">
        <v>1973</v>
      </c>
      <c r="AV713">
        <v>3120</v>
      </c>
      <c r="AW713">
        <v>1462</v>
      </c>
      <c r="AX713">
        <v>1</v>
      </c>
      <c r="AY713">
        <v>4</v>
      </c>
      <c r="AZ713">
        <v>3.5</v>
      </c>
      <c r="BB713" t="s">
        <v>233</v>
      </c>
      <c r="BC713" t="s">
        <v>233</v>
      </c>
      <c r="BS713" t="s">
        <v>6622</v>
      </c>
      <c r="BT713" t="s">
        <v>6623</v>
      </c>
      <c r="BU713" t="s">
        <v>6670</v>
      </c>
      <c r="BV713" t="s">
        <v>6624</v>
      </c>
      <c r="BX713" t="s">
        <v>6625</v>
      </c>
      <c r="BY713" t="s">
        <v>5291</v>
      </c>
      <c r="BZ713" t="s">
        <v>6626</v>
      </c>
      <c r="CB713" s="27">
        <v>40815</v>
      </c>
      <c r="CC713">
        <v>1400000</v>
      </c>
      <c r="CD713" t="s">
        <v>210</v>
      </c>
      <c r="CE713" t="s">
        <v>181</v>
      </c>
      <c r="CF713" t="s">
        <v>181</v>
      </c>
      <c r="CG713" t="s">
        <v>6671</v>
      </c>
      <c r="CH713" s="27">
        <v>37506</v>
      </c>
      <c r="CI713">
        <v>1300000</v>
      </c>
      <c r="CJ713" t="s">
        <v>210</v>
      </c>
      <c r="CK713" t="s">
        <v>151</v>
      </c>
      <c r="CL713" t="s">
        <v>151</v>
      </c>
      <c r="CM713" t="s">
        <v>6672</v>
      </c>
      <c r="CN713" s="27">
        <v>33725</v>
      </c>
      <c r="CO713">
        <v>310000</v>
      </c>
      <c r="CP713" t="s">
        <v>210</v>
      </c>
      <c r="CQ713" t="s">
        <v>151</v>
      </c>
      <c r="CR713" t="s">
        <v>151</v>
      </c>
      <c r="CS713" t="s">
        <v>6673</v>
      </c>
      <c r="CT713" s="27">
        <v>25324</v>
      </c>
      <c r="CU713">
        <v>6300</v>
      </c>
      <c r="CY713" t="s">
        <v>6674</v>
      </c>
      <c r="CZ713" t="s">
        <v>6675</v>
      </c>
      <c r="DA713" t="s">
        <v>154</v>
      </c>
      <c r="DB713" t="s">
        <v>299</v>
      </c>
      <c r="DE713">
        <v>1</v>
      </c>
      <c r="DF713">
        <v>1900</v>
      </c>
      <c r="DG713" t="s">
        <v>6676</v>
      </c>
      <c r="DH713">
        <v>7</v>
      </c>
      <c r="DI713" s="128" t="s">
        <v>156</v>
      </c>
      <c r="DJ7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13" s="130">
        <f>Table13[[#This Row],[JUST]]*Table13[[#This Row],[Storm Millage]]/1000</f>
        <v>0</v>
      </c>
      <c r="DL7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13" s="136">
        <f>Table13[[#This Row],[JUST]]*Table13[[#This Row],[Recreational Millage]]/1000</f>
        <v>10641.339484461945</v>
      </c>
      <c r="DN713" s="137">
        <f>Table13[[#This Row],[Recreational Assessment]]+Table13[[#This Row],[Storm Assessment]]</f>
        <v>10641.339484461945</v>
      </c>
      <c r="DO713" s="145" t="e">
        <f>Methodology!#REF!</f>
        <v>#REF!</v>
      </c>
      <c r="DP713" s="146" t="e">
        <f>(Table13[[#This Row],[JUST]]*Table13[[#This Row],[Ad Valorem Recreational Millage]])/1000</f>
        <v>#REF!</v>
      </c>
    </row>
    <row r="714" spans="1:120" x14ac:dyDescent="0.3">
      <c r="A714">
        <v>852</v>
      </c>
      <c r="B714">
        <v>1</v>
      </c>
      <c r="C714" s="165" t="s">
        <v>7103</v>
      </c>
      <c r="D714" t="s">
        <v>3484</v>
      </c>
      <c r="E714" t="s">
        <v>510</v>
      </c>
      <c r="F714">
        <v>10004784</v>
      </c>
      <c r="G714" s="32" t="s">
        <v>181</v>
      </c>
      <c r="I714" t="s">
        <v>401</v>
      </c>
      <c r="J714">
        <v>1</v>
      </c>
      <c r="K714">
        <v>0</v>
      </c>
      <c r="L714">
        <v>0</v>
      </c>
      <c r="M714">
        <v>0.25900000000000001</v>
      </c>
      <c r="N714" t="s">
        <v>135</v>
      </c>
      <c r="O714" t="s">
        <v>136</v>
      </c>
      <c r="R714" t="s">
        <v>139</v>
      </c>
      <c r="S714" t="s">
        <v>140</v>
      </c>
      <c r="T714">
        <v>121</v>
      </c>
      <c r="U714" t="s">
        <v>3670</v>
      </c>
      <c r="V714" t="s">
        <v>205</v>
      </c>
      <c r="W714" t="s">
        <v>7104</v>
      </c>
      <c r="X714" t="s">
        <v>7105</v>
      </c>
      <c r="Y714" t="s">
        <v>6986</v>
      </c>
      <c r="AA714" t="s">
        <v>145</v>
      </c>
      <c r="AB714" t="s">
        <v>146</v>
      </c>
      <c r="AC714" s="30">
        <v>2519408</v>
      </c>
      <c r="AD714">
        <v>2519408</v>
      </c>
      <c r="AE714">
        <v>2469408</v>
      </c>
      <c r="AF714">
        <v>1207500</v>
      </c>
      <c r="AG714">
        <v>1129097</v>
      </c>
      <c r="AH714">
        <v>104747</v>
      </c>
      <c r="AI714">
        <v>78064</v>
      </c>
      <c r="AJ714">
        <v>0</v>
      </c>
      <c r="AK714">
        <v>0</v>
      </c>
      <c r="AL714">
        <v>0</v>
      </c>
      <c r="AM714">
        <v>0</v>
      </c>
      <c r="AN714">
        <v>50000</v>
      </c>
      <c r="AO714">
        <v>0</v>
      </c>
      <c r="AP714">
        <v>0</v>
      </c>
      <c r="AQ714">
        <v>0</v>
      </c>
      <c r="AR714">
        <v>0</v>
      </c>
      <c r="AS714">
        <v>1</v>
      </c>
      <c r="AT714">
        <v>1964</v>
      </c>
      <c r="AV714">
        <v>6813</v>
      </c>
      <c r="AW714">
        <v>3757</v>
      </c>
      <c r="AX714">
        <v>2</v>
      </c>
      <c r="AY714">
        <v>2</v>
      </c>
      <c r="AZ714">
        <v>3.5</v>
      </c>
      <c r="BA714" t="s">
        <v>233</v>
      </c>
      <c r="BC714" t="s">
        <v>233</v>
      </c>
      <c r="BE714" t="s">
        <v>233</v>
      </c>
      <c r="BS714" t="s">
        <v>7106</v>
      </c>
      <c r="BV714" t="s">
        <v>723</v>
      </c>
      <c r="BX714" t="s">
        <v>145</v>
      </c>
      <c r="BY714" t="s">
        <v>149</v>
      </c>
      <c r="BZ714" t="s">
        <v>146</v>
      </c>
      <c r="CB714" s="27">
        <v>42178</v>
      </c>
      <c r="CC714">
        <v>3525000</v>
      </c>
      <c r="CD714" t="s">
        <v>210</v>
      </c>
      <c r="CE714" t="s">
        <v>181</v>
      </c>
      <c r="CF714" t="s">
        <v>181</v>
      </c>
      <c r="CG714" t="s">
        <v>7107</v>
      </c>
      <c r="CH714" s="27">
        <v>39722</v>
      </c>
      <c r="CI714">
        <v>4200000</v>
      </c>
      <c r="CJ714" t="s">
        <v>210</v>
      </c>
      <c r="CK714" t="s">
        <v>151</v>
      </c>
      <c r="CL714" t="s">
        <v>151</v>
      </c>
      <c r="CM714" t="s">
        <v>7108</v>
      </c>
      <c r="CN714" s="27">
        <v>35583</v>
      </c>
      <c r="CO714">
        <v>571600</v>
      </c>
      <c r="CP714" t="s">
        <v>210</v>
      </c>
      <c r="CQ714" t="s">
        <v>151</v>
      </c>
      <c r="CR714" t="s">
        <v>151</v>
      </c>
      <c r="CS714" t="s">
        <v>7109</v>
      </c>
      <c r="CT714" s="27">
        <v>34455</v>
      </c>
      <c r="CU714">
        <v>925000</v>
      </c>
      <c r="CV714" t="s">
        <v>210</v>
      </c>
      <c r="CW714" t="s">
        <v>208</v>
      </c>
      <c r="CX714" t="s">
        <v>208</v>
      </c>
      <c r="CY714" t="s">
        <v>7110</v>
      </c>
      <c r="CZ714" t="s">
        <v>7111</v>
      </c>
      <c r="DA714" t="s">
        <v>154</v>
      </c>
      <c r="DB714" t="s">
        <v>299</v>
      </c>
      <c r="DE714">
        <v>3</v>
      </c>
      <c r="DF714">
        <v>1987</v>
      </c>
      <c r="DG714" t="s">
        <v>7112</v>
      </c>
      <c r="DH714">
        <v>7</v>
      </c>
      <c r="DI714" s="128" t="s">
        <v>156</v>
      </c>
      <c r="DJ7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14" s="130">
        <f>Table13[[#This Row],[JUST]]*Table13[[#This Row],[Storm Millage]]/1000</f>
        <v>0</v>
      </c>
      <c r="DL7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714" s="136">
        <f>Table13[[#This Row],[JUST]]*Table13[[#This Row],[Recreational Millage]]/1000</f>
        <v>10708.636851219941</v>
      </c>
      <c r="DN714" s="137">
        <f>Table13[[#This Row],[Recreational Assessment]]+Table13[[#This Row],[Storm Assessment]]</f>
        <v>10708.636851219941</v>
      </c>
      <c r="DO714" s="145" t="e">
        <f>Methodology!#REF!</f>
        <v>#REF!</v>
      </c>
      <c r="DP714" s="146" t="e">
        <f>(Table13[[#This Row],[JUST]]*Table13[[#This Row],[Ad Valorem Recreational Millage]])/1000</f>
        <v>#REF!</v>
      </c>
    </row>
    <row r="715" spans="1:120" x14ac:dyDescent="0.3">
      <c r="A715">
        <v>1108</v>
      </c>
      <c r="B715">
        <v>1</v>
      </c>
      <c r="C715" s="165" t="s">
        <v>8533</v>
      </c>
      <c r="D715" t="s">
        <v>158</v>
      </c>
      <c r="E715" t="s">
        <v>132</v>
      </c>
      <c r="F715">
        <v>10005020</v>
      </c>
      <c r="G715" s="32" t="s">
        <v>383</v>
      </c>
      <c r="I715" t="s">
        <v>226</v>
      </c>
      <c r="J715">
        <v>1</v>
      </c>
      <c r="K715">
        <v>100</v>
      </c>
      <c r="L715">
        <v>616</v>
      </c>
      <c r="M715">
        <v>1.5009999999999999</v>
      </c>
      <c r="N715" t="s">
        <v>135</v>
      </c>
      <c r="O715" t="s">
        <v>136</v>
      </c>
      <c r="R715" t="s">
        <v>3669</v>
      </c>
      <c r="S715" t="s">
        <v>140</v>
      </c>
      <c r="T715">
        <v>821</v>
      </c>
      <c r="U715" t="s">
        <v>4182</v>
      </c>
      <c r="V715" t="s">
        <v>205</v>
      </c>
      <c r="W715" t="s">
        <v>8534</v>
      </c>
      <c r="X715" t="s">
        <v>8535</v>
      </c>
      <c r="Y715" t="s">
        <v>189</v>
      </c>
      <c r="AA715" t="s">
        <v>145</v>
      </c>
      <c r="AB715" t="s">
        <v>146</v>
      </c>
      <c r="AC715" s="119">
        <v>1308152</v>
      </c>
      <c r="AD715">
        <v>1308152</v>
      </c>
      <c r="AE715">
        <v>1308152</v>
      </c>
      <c r="AF715">
        <v>1080000</v>
      </c>
      <c r="AG715">
        <v>165513</v>
      </c>
      <c r="AH715">
        <v>27107</v>
      </c>
      <c r="AI715">
        <v>35532</v>
      </c>
      <c r="AJ715">
        <v>0</v>
      </c>
      <c r="AK715">
        <v>0</v>
      </c>
      <c r="AL715">
        <v>0</v>
      </c>
      <c r="AM715">
        <v>0</v>
      </c>
      <c r="AN715" s="32">
        <v>0</v>
      </c>
      <c r="AO715">
        <v>0</v>
      </c>
      <c r="AP715">
        <v>0</v>
      </c>
      <c r="AQ715">
        <v>0</v>
      </c>
      <c r="AR715">
        <v>0</v>
      </c>
      <c r="AS715">
        <v>2</v>
      </c>
      <c r="AT715">
        <v>1983</v>
      </c>
      <c r="AV715">
        <v>2913</v>
      </c>
      <c r="AW715">
        <v>1588</v>
      </c>
      <c r="AX715">
        <v>1</v>
      </c>
      <c r="AY715">
        <v>3</v>
      </c>
      <c r="AZ715">
        <v>3</v>
      </c>
      <c r="BC715" t="s">
        <v>233</v>
      </c>
      <c r="BS715" t="s">
        <v>8536</v>
      </c>
      <c r="BV715" t="s">
        <v>8537</v>
      </c>
      <c r="BX715" t="s">
        <v>8538</v>
      </c>
      <c r="BY715" t="s">
        <v>264</v>
      </c>
      <c r="BZ715" t="s">
        <v>8539</v>
      </c>
      <c r="CB715" s="27">
        <v>36692</v>
      </c>
      <c r="CC715">
        <v>2600000</v>
      </c>
      <c r="CD715" t="s">
        <v>210</v>
      </c>
      <c r="CE715" t="s">
        <v>208</v>
      </c>
      <c r="CF715" t="s">
        <v>208</v>
      </c>
      <c r="CG715" t="s">
        <v>8540</v>
      </c>
      <c r="CZ715" t="s">
        <v>8541</v>
      </c>
      <c r="DA715" t="s">
        <v>154</v>
      </c>
      <c r="DB715" t="s">
        <v>299</v>
      </c>
      <c r="DE715">
        <v>1</v>
      </c>
      <c r="DF715">
        <v>1991</v>
      </c>
      <c r="DG715" t="s">
        <v>8542</v>
      </c>
      <c r="DH715">
        <v>7</v>
      </c>
      <c r="DI715" s="128" t="s">
        <v>156</v>
      </c>
      <c r="DJ7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15" s="130">
        <f>Table13[[#This Row],[JUST]]*Table13[[#This Row],[Storm Millage]]/1000</f>
        <v>0</v>
      </c>
      <c r="DL7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15" s="136">
        <f>Table13[[#This Row],[JUST]]*Table13[[#This Row],[Recreational Millage]]/1000</f>
        <v>10729.643706096615</v>
      </c>
      <c r="DN715" s="137">
        <f>Table13[[#This Row],[Recreational Assessment]]+Table13[[#This Row],[Storm Assessment]]</f>
        <v>10729.643706096615</v>
      </c>
      <c r="DO715" s="145" t="e">
        <f>Methodology!#REF!</f>
        <v>#REF!</v>
      </c>
      <c r="DP715" s="146" t="e">
        <f>(Table13[[#This Row],[JUST]]*Table13[[#This Row],[Ad Valorem Recreational Millage]])/1000</f>
        <v>#REF!</v>
      </c>
    </row>
    <row r="716" spans="1:120" x14ac:dyDescent="0.3">
      <c r="A716">
        <v>850</v>
      </c>
      <c r="B716">
        <v>1</v>
      </c>
      <c r="C716" s="165" t="s">
        <v>6124</v>
      </c>
      <c r="D716" t="s">
        <v>3790</v>
      </c>
      <c r="E716" t="s">
        <v>1026</v>
      </c>
      <c r="F716">
        <v>10004738</v>
      </c>
      <c r="G716" s="32" t="s">
        <v>181</v>
      </c>
      <c r="I716" t="s">
        <v>226</v>
      </c>
      <c r="J716">
        <v>1</v>
      </c>
      <c r="K716">
        <v>0</v>
      </c>
      <c r="L716">
        <v>0</v>
      </c>
      <c r="M716">
        <v>0.22500000000000001</v>
      </c>
      <c r="N716" t="s">
        <v>135</v>
      </c>
      <c r="O716" t="s">
        <v>136</v>
      </c>
      <c r="R716" t="s">
        <v>227</v>
      </c>
      <c r="S716" t="s">
        <v>140</v>
      </c>
      <c r="T716">
        <v>100</v>
      </c>
      <c r="U716" t="s">
        <v>511</v>
      </c>
      <c r="W716" t="s">
        <v>6125</v>
      </c>
      <c r="X716" t="s">
        <v>6103</v>
      </c>
      <c r="Y716" t="s">
        <v>5569</v>
      </c>
      <c r="AA716" t="s">
        <v>145</v>
      </c>
      <c r="AB716" t="s">
        <v>146</v>
      </c>
      <c r="AC716" s="119">
        <v>1309769</v>
      </c>
      <c r="AD716">
        <v>1309769</v>
      </c>
      <c r="AE716">
        <v>1309769</v>
      </c>
      <c r="AF716">
        <v>675000</v>
      </c>
      <c r="AG716">
        <v>598015</v>
      </c>
      <c r="AH716">
        <v>0</v>
      </c>
      <c r="AI716">
        <v>36754</v>
      </c>
      <c r="AJ716">
        <v>0</v>
      </c>
      <c r="AK716">
        <v>0</v>
      </c>
      <c r="AL716">
        <v>0</v>
      </c>
      <c r="AM716">
        <v>0</v>
      </c>
      <c r="AN716" s="32">
        <v>0</v>
      </c>
      <c r="AO716">
        <v>0</v>
      </c>
      <c r="AP716">
        <v>0</v>
      </c>
      <c r="AQ716">
        <v>0</v>
      </c>
      <c r="AR716">
        <v>0</v>
      </c>
      <c r="AS716">
        <v>1</v>
      </c>
      <c r="AT716">
        <v>1980</v>
      </c>
      <c r="AV716">
        <v>9364</v>
      </c>
      <c r="AW716">
        <v>3256</v>
      </c>
      <c r="AX716">
        <v>2</v>
      </c>
      <c r="AY716">
        <v>4</v>
      </c>
      <c r="AZ716">
        <v>4</v>
      </c>
      <c r="BA716" t="s">
        <v>233</v>
      </c>
      <c r="BB716" t="s">
        <v>233</v>
      </c>
      <c r="BC716" t="s">
        <v>233</v>
      </c>
      <c r="BS716" t="s">
        <v>6126</v>
      </c>
      <c r="BV716" t="s">
        <v>6127</v>
      </c>
      <c r="BX716" t="s">
        <v>1158</v>
      </c>
      <c r="BY716" t="s">
        <v>430</v>
      </c>
      <c r="BZ716" t="s">
        <v>6128</v>
      </c>
      <c r="CB716" s="27">
        <v>42137</v>
      </c>
      <c r="CC716">
        <v>392000</v>
      </c>
      <c r="CD716" t="s">
        <v>210</v>
      </c>
      <c r="CE716" t="s">
        <v>320</v>
      </c>
      <c r="CF716" t="s">
        <v>320</v>
      </c>
      <c r="CG716" t="s">
        <v>6129</v>
      </c>
      <c r="CH716" s="27">
        <v>40471</v>
      </c>
      <c r="CI716">
        <v>1620000</v>
      </c>
      <c r="CJ716" t="s">
        <v>210</v>
      </c>
      <c r="CK716" t="s">
        <v>181</v>
      </c>
      <c r="CL716" t="s">
        <v>181</v>
      </c>
      <c r="CM716" t="s">
        <v>6130</v>
      </c>
      <c r="CN716" s="27">
        <v>38049</v>
      </c>
      <c r="CO716">
        <v>854000</v>
      </c>
      <c r="CP716" t="s">
        <v>210</v>
      </c>
      <c r="CQ716" t="s">
        <v>151</v>
      </c>
      <c r="CR716" t="s">
        <v>151</v>
      </c>
      <c r="CS716" t="s">
        <v>6131</v>
      </c>
      <c r="CT716" s="27">
        <v>28672</v>
      </c>
      <c r="CU716">
        <v>27500</v>
      </c>
      <c r="CV716" t="s">
        <v>150</v>
      </c>
      <c r="CW716" t="s">
        <v>151</v>
      </c>
      <c r="CX716" t="s">
        <v>151</v>
      </c>
      <c r="CY716" t="s">
        <v>6132</v>
      </c>
      <c r="CZ716" t="s">
        <v>6133</v>
      </c>
      <c r="DA716" t="s">
        <v>154</v>
      </c>
      <c r="DB716" t="s">
        <v>299</v>
      </c>
      <c r="DE716">
        <v>2</v>
      </c>
      <c r="DF716">
        <v>1900</v>
      </c>
      <c r="DG716" t="s">
        <v>6134</v>
      </c>
      <c r="DH716">
        <v>7</v>
      </c>
      <c r="DI716" s="128" t="s">
        <v>156</v>
      </c>
      <c r="DJ7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16" s="130">
        <f>Table13[[#This Row],[JUST]]*Table13[[#This Row],[Storm Millage]]/1000</f>
        <v>0</v>
      </c>
      <c r="DL7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16" s="136">
        <f>Table13[[#This Row],[JUST]]*Table13[[#This Row],[Recreational Millage]]/1000</f>
        <v>10742.906563832379</v>
      </c>
      <c r="DN716" s="137">
        <f>Table13[[#This Row],[Recreational Assessment]]+Table13[[#This Row],[Storm Assessment]]</f>
        <v>10742.906563832379</v>
      </c>
      <c r="DO716" s="145" t="e">
        <f>Methodology!#REF!</f>
        <v>#REF!</v>
      </c>
      <c r="DP716" s="146" t="e">
        <f>(Table13[[#This Row],[JUST]]*Table13[[#This Row],[Ad Valorem Recreational Millage]])/1000</f>
        <v>#REF!</v>
      </c>
    </row>
    <row r="717" spans="1:120" x14ac:dyDescent="0.3">
      <c r="A717">
        <v>716</v>
      </c>
      <c r="B717">
        <v>1</v>
      </c>
      <c r="C717" s="165" t="s">
        <v>5990</v>
      </c>
      <c r="D717" t="s">
        <v>3790</v>
      </c>
      <c r="E717" t="s">
        <v>1092</v>
      </c>
      <c r="F717">
        <v>10004743</v>
      </c>
      <c r="G717" s="32" t="s">
        <v>181</v>
      </c>
      <c r="I717" t="s">
        <v>226</v>
      </c>
      <c r="J717">
        <v>1</v>
      </c>
      <c r="K717">
        <v>0</v>
      </c>
      <c r="L717">
        <v>0</v>
      </c>
      <c r="M717">
        <v>0.22500000000000001</v>
      </c>
      <c r="N717" t="s">
        <v>135</v>
      </c>
      <c r="O717" t="s">
        <v>136</v>
      </c>
      <c r="R717" t="s">
        <v>227</v>
      </c>
      <c r="S717" t="s">
        <v>140</v>
      </c>
      <c r="T717">
        <v>100</v>
      </c>
      <c r="U717" t="s">
        <v>511</v>
      </c>
      <c r="W717" t="s">
        <v>5991</v>
      </c>
      <c r="X717" t="s">
        <v>5947</v>
      </c>
      <c r="Y717" t="s">
        <v>5738</v>
      </c>
      <c r="AA717" t="s">
        <v>145</v>
      </c>
      <c r="AB717" t="s">
        <v>146</v>
      </c>
      <c r="AC717" s="119">
        <v>1310569</v>
      </c>
      <c r="AD717">
        <v>1310569</v>
      </c>
      <c r="AE717">
        <v>1310569</v>
      </c>
      <c r="AF717">
        <v>675000</v>
      </c>
      <c r="AG717">
        <v>595952</v>
      </c>
      <c r="AH717">
        <v>0</v>
      </c>
      <c r="AI717">
        <v>39617</v>
      </c>
      <c r="AJ717">
        <v>0</v>
      </c>
      <c r="AK717">
        <v>0</v>
      </c>
      <c r="AL717">
        <v>0</v>
      </c>
      <c r="AM717">
        <v>0</v>
      </c>
      <c r="AN717" s="32">
        <v>0</v>
      </c>
      <c r="AO717">
        <v>0</v>
      </c>
      <c r="AP717">
        <v>0</v>
      </c>
      <c r="AQ717">
        <v>0</v>
      </c>
      <c r="AR717">
        <v>0</v>
      </c>
      <c r="AS717">
        <v>1</v>
      </c>
      <c r="AT717">
        <v>2002</v>
      </c>
      <c r="AV717">
        <v>6705</v>
      </c>
      <c r="AW717">
        <v>3296</v>
      </c>
      <c r="AX717">
        <v>2</v>
      </c>
      <c r="AY717">
        <v>5</v>
      </c>
      <c r="AZ717">
        <v>6</v>
      </c>
      <c r="BA717" t="s">
        <v>233</v>
      </c>
      <c r="BB717" t="s">
        <v>233</v>
      </c>
      <c r="BC717" t="s">
        <v>233</v>
      </c>
      <c r="BS717" t="s">
        <v>5549</v>
      </c>
      <c r="BT717" t="s">
        <v>5550</v>
      </c>
      <c r="BV717" t="s">
        <v>175</v>
      </c>
      <c r="BX717" t="s">
        <v>176</v>
      </c>
      <c r="BY717" t="s">
        <v>149</v>
      </c>
      <c r="BZ717" t="s">
        <v>177</v>
      </c>
      <c r="CB717" s="27">
        <v>35370</v>
      </c>
      <c r="CC717">
        <v>217500</v>
      </c>
      <c r="CD717" t="s">
        <v>210</v>
      </c>
      <c r="CE717" t="s">
        <v>151</v>
      </c>
      <c r="CF717" t="s">
        <v>151</v>
      </c>
      <c r="CG717" t="s">
        <v>5992</v>
      </c>
      <c r="CH717" s="27">
        <v>31199</v>
      </c>
      <c r="CI717">
        <v>82800</v>
      </c>
      <c r="CJ717" t="s">
        <v>210</v>
      </c>
      <c r="CK717" t="s">
        <v>151</v>
      </c>
      <c r="CL717" t="s">
        <v>151</v>
      </c>
      <c r="CM717" t="s">
        <v>5993</v>
      </c>
      <c r="CZ717" t="s">
        <v>5994</v>
      </c>
      <c r="DA717" t="s">
        <v>154</v>
      </c>
      <c r="DB717" t="s">
        <v>299</v>
      </c>
      <c r="DE717">
        <v>1</v>
      </c>
      <c r="DF717">
        <v>1900</v>
      </c>
      <c r="DG717" t="s">
        <v>5995</v>
      </c>
      <c r="DH717">
        <v>7</v>
      </c>
      <c r="DI717" s="128" t="s">
        <v>156</v>
      </c>
      <c r="DJ7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17" s="130">
        <f>Table13[[#This Row],[JUST]]*Table13[[#This Row],[Storm Millage]]/1000</f>
        <v>0</v>
      </c>
      <c r="DL7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17" s="136">
        <f>Table13[[#This Row],[JUST]]*Table13[[#This Row],[Recreational Millage]]/1000</f>
        <v>10749.468274524163</v>
      </c>
      <c r="DN717" s="137">
        <f>Table13[[#This Row],[Recreational Assessment]]+Table13[[#This Row],[Storm Assessment]]</f>
        <v>10749.468274524163</v>
      </c>
      <c r="DO717" s="145" t="e">
        <f>Methodology!#REF!</f>
        <v>#REF!</v>
      </c>
      <c r="DP717" s="146" t="e">
        <f>(Table13[[#This Row],[JUST]]*Table13[[#This Row],[Ad Valorem Recreational Millage]])/1000</f>
        <v>#REF!</v>
      </c>
    </row>
    <row r="718" spans="1:120" x14ac:dyDescent="0.3">
      <c r="A718">
        <v>902</v>
      </c>
      <c r="B718">
        <v>1</v>
      </c>
      <c r="C718" s="165" t="s">
        <v>5608</v>
      </c>
      <c r="D718" t="s">
        <v>3790</v>
      </c>
      <c r="E718" t="s">
        <v>466</v>
      </c>
      <c r="F718">
        <v>10004722</v>
      </c>
      <c r="G718" s="32" t="s">
        <v>181</v>
      </c>
      <c r="I718" t="s">
        <v>226</v>
      </c>
      <c r="J718">
        <v>1</v>
      </c>
      <c r="K718">
        <v>0</v>
      </c>
      <c r="L718">
        <v>0</v>
      </c>
      <c r="M718">
        <v>0.17599999999999999</v>
      </c>
      <c r="N718" t="s">
        <v>135</v>
      </c>
      <c r="O718" t="s">
        <v>136</v>
      </c>
      <c r="R718" t="s">
        <v>227</v>
      </c>
      <c r="S718" t="s">
        <v>140</v>
      </c>
      <c r="T718">
        <v>100</v>
      </c>
      <c r="U718" t="s">
        <v>511</v>
      </c>
      <c r="W718" t="s">
        <v>5609</v>
      </c>
      <c r="X718" t="s">
        <v>161</v>
      </c>
      <c r="Y718" t="s">
        <v>5557</v>
      </c>
      <c r="AA718" t="s">
        <v>145</v>
      </c>
      <c r="AB718" t="s">
        <v>146</v>
      </c>
      <c r="AC718" s="119">
        <v>1311399</v>
      </c>
      <c r="AD718">
        <v>1311399</v>
      </c>
      <c r="AE718">
        <v>1311399</v>
      </c>
      <c r="AF718">
        <v>607500</v>
      </c>
      <c r="AG718">
        <v>684990</v>
      </c>
      <c r="AH718">
        <v>0</v>
      </c>
      <c r="AI718">
        <v>18909</v>
      </c>
      <c r="AJ718">
        <v>2866</v>
      </c>
      <c r="AK718">
        <v>0</v>
      </c>
      <c r="AL718">
        <v>0</v>
      </c>
      <c r="AM718">
        <v>0</v>
      </c>
      <c r="AN718" s="32">
        <v>0</v>
      </c>
      <c r="AO718">
        <v>0</v>
      </c>
      <c r="AP718">
        <v>0</v>
      </c>
      <c r="AQ718">
        <v>0</v>
      </c>
      <c r="AR718">
        <v>0</v>
      </c>
      <c r="AS718">
        <v>1</v>
      </c>
      <c r="AT718">
        <v>2000</v>
      </c>
      <c r="AV718">
        <v>7056</v>
      </c>
      <c r="AW718">
        <v>3005</v>
      </c>
      <c r="AX718">
        <v>1.7999999499999999</v>
      </c>
      <c r="AY718">
        <v>4</v>
      </c>
      <c r="AZ718">
        <v>4</v>
      </c>
      <c r="BA718" t="s">
        <v>233</v>
      </c>
      <c r="BB718" t="s">
        <v>233</v>
      </c>
      <c r="BC718" t="s">
        <v>233</v>
      </c>
      <c r="BS718" t="s">
        <v>5610</v>
      </c>
      <c r="BV718" t="s">
        <v>5611</v>
      </c>
      <c r="BX718" t="s">
        <v>5612</v>
      </c>
      <c r="BY718" t="s">
        <v>331</v>
      </c>
      <c r="BZ718" t="s">
        <v>5613</v>
      </c>
      <c r="CB718" s="27">
        <v>36938</v>
      </c>
      <c r="CC718">
        <v>1495000</v>
      </c>
      <c r="CD718" t="s">
        <v>210</v>
      </c>
      <c r="CE718" t="s">
        <v>616</v>
      </c>
      <c r="CF718" t="s">
        <v>151</v>
      </c>
      <c r="CG718" t="s">
        <v>5614</v>
      </c>
      <c r="CH718" s="27">
        <v>36678</v>
      </c>
      <c r="CI718">
        <v>350000</v>
      </c>
      <c r="CJ718" t="s">
        <v>150</v>
      </c>
      <c r="CK718" t="s">
        <v>151</v>
      </c>
      <c r="CL718" t="s">
        <v>151</v>
      </c>
      <c r="CM718" t="s">
        <v>5615</v>
      </c>
      <c r="CN718" s="27">
        <v>36286</v>
      </c>
      <c r="CO718">
        <v>500000</v>
      </c>
      <c r="CP718" t="s">
        <v>210</v>
      </c>
      <c r="CQ718" t="s">
        <v>208</v>
      </c>
      <c r="CR718" t="s">
        <v>208</v>
      </c>
      <c r="CS718" t="s">
        <v>5616</v>
      </c>
      <c r="CZ718" t="s">
        <v>5617</v>
      </c>
      <c r="DA718" t="s">
        <v>154</v>
      </c>
      <c r="DB718" t="s">
        <v>299</v>
      </c>
      <c r="DE718">
        <v>1</v>
      </c>
      <c r="DF718">
        <v>1900</v>
      </c>
      <c r="DG718" t="s">
        <v>5618</v>
      </c>
      <c r="DH718">
        <v>7</v>
      </c>
      <c r="DI718" s="128" t="s">
        <v>156</v>
      </c>
      <c r="DJ7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18" s="130">
        <f>Table13[[#This Row],[JUST]]*Table13[[#This Row],[Storm Millage]]/1000</f>
        <v>0</v>
      </c>
      <c r="DL7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18" s="136">
        <f>Table13[[#This Row],[JUST]]*Table13[[#This Row],[Recreational Millage]]/1000</f>
        <v>10756.276049366888</v>
      </c>
      <c r="DN718" s="137">
        <f>Table13[[#This Row],[Recreational Assessment]]+Table13[[#This Row],[Storm Assessment]]</f>
        <v>10756.276049366888</v>
      </c>
      <c r="DO718" s="145" t="e">
        <f>Methodology!#REF!</f>
        <v>#REF!</v>
      </c>
      <c r="DP718" s="146" t="e">
        <f>(Table13[[#This Row],[JUST]]*Table13[[#This Row],[Ad Valorem Recreational Millage]])/1000</f>
        <v>#REF!</v>
      </c>
    </row>
    <row r="719" spans="1:120" x14ac:dyDescent="0.3">
      <c r="A719">
        <v>1032</v>
      </c>
      <c r="B719">
        <v>1</v>
      </c>
      <c r="C719" s="165" t="s">
        <v>9272</v>
      </c>
      <c r="D719" t="s">
        <v>4714</v>
      </c>
      <c r="E719" t="s">
        <v>390</v>
      </c>
      <c r="F719">
        <v>10005141</v>
      </c>
      <c r="G719" s="32" t="s">
        <v>181</v>
      </c>
      <c r="I719" t="s">
        <v>226</v>
      </c>
      <c r="J719">
        <v>1</v>
      </c>
      <c r="K719">
        <v>0</v>
      </c>
      <c r="L719">
        <v>0</v>
      </c>
      <c r="M719">
        <v>1.476</v>
      </c>
      <c r="N719" t="s">
        <v>135</v>
      </c>
      <c r="O719" t="s">
        <v>136</v>
      </c>
      <c r="R719" t="s">
        <v>4384</v>
      </c>
      <c r="S719" t="s">
        <v>140</v>
      </c>
      <c r="T719">
        <v>121</v>
      </c>
      <c r="U719" t="s">
        <v>3670</v>
      </c>
      <c r="V719" t="s">
        <v>205</v>
      </c>
      <c r="W719" t="s">
        <v>9273</v>
      </c>
      <c r="X719" t="s">
        <v>9274</v>
      </c>
      <c r="Y719" t="s">
        <v>189</v>
      </c>
      <c r="AA719" t="s">
        <v>145</v>
      </c>
      <c r="AB719" t="s">
        <v>146</v>
      </c>
      <c r="AC719" s="119">
        <v>1321076</v>
      </c>
      <c r="AD719">
        <v>1321076</v>
      </c>
      <c r="AE719">
        <v>1321076</v>
      </c>
      <c r="AF719">
        <v>1080000</v>
      </c>
      <c r="AG719">
        <v>217161</v>
      </c>
      <c r="AH719">
        <v>12450</v>
      </c>
      <c r="AI719">
        <v>11465</v>
      </c>
      <c r="AJ719">
        <v>0</v>
      </c>
      <c r="AK719">
        <v>0</v>
      </c>
      <c r="AL719">
        <v>0</v>
      </c>
      <c r="AM719">
        <v>0</v>
      </c>
      <c r="AN719" s="32">
        <v>0</v>
      </c>
      <c r="AO719">
        <v>0</v>
      </c>
      <c r="AP719">
        <v>0</v>
      </c>
      <c r="AQ719">
        <v>0</v>
      </c>
      <c r="AR719">
        <v>0</v>
      </c>
      <c r="AS719">
        <v>1</v>
      </c>
      <c r="AT719">
        <v>1984</v>
      </c>
      <c r="AV719">
        <v>3978</v>
      </c>
      <c r="AW719">
        <v>2090</v>
      </c>
      <c r="AX719">
        <v>1</v>
      </c>
      <c r="AY719">
        <v>2</v>
      </c>
      <c r="AZ719">
        <v>3</v>
      </c>
      <c r="BA719" t="s">
        <v>233</v>
      </c>
      <c r="BB719" t="s">
        <v>233</v>
      </c>
      <c r="BS719" t="s">
        <v>9275</v>
      </c>
      <c r="BV719" t="s">
        <v>9276</v>
      </c>
      <c r="BX719" t="s">
        <v>357</v>
      </c>
      <c r="BY719" t="s">
        <v>194</v>
      </c>
      <c r="BZ719" t="s">
        <v>358</v>
      </c>
      <c r="CB719" s="27">
        <v>43829</v>
      </c>
      <c r="CC719">
        <v>1600000</v>
      </c>
      <c r="CD719" t="s">
        <v>210</v>
      </c>
      <c r="CE719" t="s">
        <v>181</v>
      </c>
      <c r="CF719" t="s">
        <v>181</v>
      </c>
      <c r="CG719" t="s">
        <v>9277</v>
      </c>
      <c r="CH719" s="27">
        <v>41677</v>
      </c>
      <c r="CI719">
        <v>1490000</v>
      </c>
      <c r="CJ719" t="s">
        <v>210</v>
      </c>
      <c r="CK719" t="s">
        <v>181</v>
      </c>
      <c r="CL719" t="s">
        <v>181</v>
      </c>
      <c r="CM719" t="s">
        <v>9278</v>
      </c>
      <c r="CN719" s="27">
        <v>35935</v>
      </c>
      <c r="CO719">
        <v>875000</v>
      </c>
      <c r="CP719" t="s">
        <v>210</v>
      </c>
      <c r="CQ719" t="s">
        <v>151</v>
      </c>
      <c r="CR719" t="s">
        <v>151</v>
      </c>
      <c r="CS719" t="s">
        <v>9279</v>
      </c>
      <c r="CT719" s="27">
        <v>34731</v>
      </c>
      <c r="CU719">
        <v>680000</v>
      </c>
      <c r="CV719" t="s">
        <v>210</v>
      </c>
      <c r="CW719" t="s">
        <v>151</v>
      </c>
      <c r="CX719" t="s">
        <v>151</v>
      </c>
      <c r="CY719" t="s">
        <v>9280</v>
      </c>
      <c r="CZ719" t="s">
        <v>9281</v>
      </c>
      <c r="DA719" t="s">
        <v>154</v>
      </c>
      <c r="DB719" t="s">
        <v>299</v>
      </c>
      <c r="DE719">
        <v>1</v>
      </c>
      <c r="DF719">
        <v>1982</v>
      </c>
      <c r="DG719" t="s">
        <v>9282</v>
      </c>
      <c r="DH719">
        <v>7</v>
      </c>
      <c r="DI719" s="128" t="s">
        <v>156</v>
      </c>
      <c r="DJ7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19" s="130">
        <f>Table13[[#This Row],[JUST]]*Table13[[#This Row],[Storm Millage]]/1000</f>
        <v>0</v>
      </c>
      <c r="DL7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19" s="136">
        <f>Table13[[#This Row],[JUST]]*Table13[[#This Row],[Recreational Millage]]/1000</f>
        <v>10835.648142322367</v>
      </c>
      <c r="DN719" s="137">
        <f>Table13[[#This Row],[Recreational Assessment]]+Table13[[#This Row],[Storm Assessment]]</f>
        <v>10835.648142322367</v>
      </c>
      <c r="DO719" s="145" t="e">
        <f>Methodology!#REF!</f>
        <v>#REF!</v>
      </c>
      <c r="DP719" s="146" t="e">
        <f>(Table13[[#This Row],[JUST]]*Table13[[#This Row],[Ad Valorem Recreational Millage]])/1000</f>
        <v>#REF!</v>
      </c>
    </row>
    <row r="720" spans="1:120" x14ac:dyDescent="0.3">
      <c r="A720">
        <v>536</v>
      </c>
      <c r="B720">
        <v>1</v>
      </c>
      <c r="C720" s="165" t="s">
        <v>1956</v>
      </c>
      <c r="D720" t="s">
        <v>854</v>
      </c>
      <c r="E720" t="s">
        <v>1957</v>
      </c>
      <c r="F720">
        <v>10004352</v>
      </c>
      <c r="G720" s="32" t="s">
        <v>196</v>
      </c>
      <c r="H720" t="s">
        <v>299</v>
      </c>
      <c r="I720" t="s">
        <v>778</v>
      </c>
      <c r="J720">
        <v>0</v>
      </c>
      <c r="K720">
        <v>0</v>
      </c>
      <c r="L720">
        <v>0</v>
      </c>
      <c r="M720">
        <v>0.15836</v>
      </c>
      <c r="N720" t="s">
        <v>135</v>
      </c>
      <c r="O720" t="s">
        <v>136</v>
      </c>
      <c r="S720" t="s">
        <v>140</v>
      </c>
      <c r="V720" t="s">
        <v>229</v>
      </c>
      <c r="W720" t="s">
        <v>1958</v>
      </c>
      <c r="X720" t="s">
        <v>1959</v>
      </c>
      <c r="Y720" t="s">
        <v>1743</v>
      </c>
      <c r="AA720" t="s">
        <v>145</v>
      </c>
      <c r="AB720" t="s">
        <v>146</v>
      </c>
      <c r="AC720" s="119">
        <v>683953</v>
      </c>
      <c r="AD720">
        <v>683953</v>
      </c>
      <c r="AE720">
        <v>683953</v>
      </c>
      <c r="AF720">
        <v>0</v>
      </c>
      <c r="AG720">
        <v>683953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 s="32">
        <v>0</v>
      </c>
      <c r="AO720">
        <v>0</v>
      </c>
      <c r="AP720">
        <v>0</v>
      </c>
      <c r="AQ720">
        <v>0</v>
      </c>
      <c r="AR720">
        <v>0</v>
      </c>
      <c r="AS720">
        <v>1</v>
      </c>
      <c r="AT720">
        <v>1978</v>
      </c>
      <c r="AV720">
        <v>1455</v>
      </c>
      <c r="AW720">
        <v>1455</v>
      </c>
      <c r="AX720">
        <v>3</v>
      </c>
      <c r="AY720">
        <v>3</v>
      </c>
      <c r="AZ720">
        <v>2</v>
      </c>
      <c r="BC720" t="s">
        <v>233</v>
      </c>
      <c r="BS720" t="s">
        <v>1960</v>
      </c>
      <c r="BV720" t="s">
        <v>795</v>
      </c>
      <c r="BX720" t="s">
        <v>503</v>
      </c>
      <c r="BY720" t="s">
        <v>264</v>
      </c>
      <c r="BZ720" t="s">
        <v>504</v>
      </c>
      <c r="CB720" s="27">
        <v>37364</v>
      </c>
      <c r="CC720">
        <v>820000</v>
      </c>
      <c r="CD720" t="s">
        <v>210</v>
      </c>
      <c r="CE720" t="s">
        <v>151</v>
      </c>
      <c r="CF720" t="s">
        <v>151</v>
      </c>
      <c r="CG720" t="s">
        <v>1961</v>
      </c>
      <c r="CH720" s="27">
        <v>33756</v>
      </c>
      <c r="CI720">
        <v>340000</v>
      </c>
      <c r="CJ720" t="s">
        <v>210</v>
      </c>
      <c r="CK720" t="s">
        <v>151</v>
      </c>
      <c r="CL720" t="s">
        <v>151</v>
      </c>
      <c r="CM720" t="s">
        <v>1962</v>
      </c>
      <c r="CN720" s="27">
        <v>31503</v>
      </c>
      <c r="CO720">
        <v>270000</v>
      </c>
      <c r="CP720" t="s">
        <v>210</v>
      </c>
      <c r="CQ720" t="s">
        <v>151</v>
      </c>
      <c r="CR720" t="s">
        <v>151</v>
      </c>
      <c r="CS720" t="s">
        <v>1963</v>
      </c>
      <c r="CZ720" t="s">
        <v>1964</v>
      </c>
      <c r="DA720" t="s">
        <v>154</v>
      </c>
      <c r="DB720" t="s">
        <v>242</v>
      </c>
      <c r="DE720">
        <v>1</v>
      </c>
      <c r="DF720">
        <v>1978</v>
      </c>
      <c r="DG720" t="s">
        <v>1965</v>
      </c>
      <c r="DH720">
        <v>2</v>
      </c>
      <c r="DI720" s="128" t="s">
        <v>696</v>
      </c>
      <c r="DJ7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20" s="130">
        <f>Table13[[#This Row],[JUST]]*Table13[[#This Row],[Storm Millage]]/1000</f>
        <v>5229.166323467146</v>
      </c>
      <c r="DL7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20" s="136">
        <f>Table13[[#This Row],[JUST]]*Table13[[#This Row],[Recreational Millage]]/1000</f>
        <v>5609.8771409713063</v>
      </c>
      <c r="DN720" s="137">
        <f>Table13[[#This Row],[Recreational Assessment]]+Table13[[#This Row],[Storm Assessment]]</f>
        <v>10839.043464438451</v>
      </c>
      <c r="DO720" s="145" t="e">
        <f>Methodology!#REF!</f>
        <v>#REF!</v>
      </c>
      <c r="DP720" s="146" t="e">
        <f>(Table13[[#This Row],[JUST]]*Table13[[#This Row],[Ad Valorem Recreational Millage]])/1000</f>
        <v>#REF!</v>
      </c>
    </row>
    <row r="721" spans="1:120" x14ac:dyDescent="0.3">
      <c r="A721">
        <v>159</v>
      </c>
      <c r="B721">
        <v>1</v>
      </c>
      <c r="C721" s="165" t="s">
        <v>2262</v>
      </c>
      <c r="D721" t="s">
        <v>904</v>
      </c>
      <c r="E721" t="s">
        <v>1957</v>
      </c>
      <c r="F721">
        <v>10004376</v>
      </c>
      <c r="G721" s="32" t="s">
        <v>196</v>
      </c>
      <c r="H721" t="s">
        <v>299</v>
      </c>
      <c r="I721" t="s">
        <v>778</v>
      </c>
      <c r="J721">
        <v>0</v>
      </c>
      <c r="K721">
        <v>0</v>
      </c>
      <c r="L721">
        <v>0</v>
      </c>
      <c r="M721">
        <v>0.17154</v>
      </c>
      <c r="N721" t="s">
        <v>135</v>
      </c>
      <c r="O721" t="s">
        <v>136</v>
      </c>
      <c r="S721" t="s">
        <v>140</v>
      </c>
      <c r="V721" t="s">
        <v>229</v>
      </c>
      <c r="W721" t="s">
        <v>2263</v>
      </c>
      <c r="X721" t="s">
        <v>2264</v>
      </c>
      <c r="Y721" t="s">
        <v>1743</v>
      </c>
      <c r="AA721" t="s">
        <v>145</v>
      </c>
      <c r="AB721" t="s">
        <v>146</v>
      </c>
      <c r="AC721" s="119">
        <v>683953</v>
      </c>
      <c r="AD721">
        <v>683953</v>
      </c>
      <c r="AE721">
        <v>683953</v>
      </c>
      <c r="AF721">
        <v>0</v>
      </c>
      <c r="AG721">
        <v>683953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 s="32">
        <v>0</v>
      </c>
      <c r="AO721">
        <v>0</v>
      </c>
      <c r="AP721">
        <v>0</v>
      </c>
      <c r="AQ721">
        <v>0</v>
      </c>
      <c r="AR721">
        <v>0</v>
      </c>
      <c r="AS721">
        <v>1</v>
      </c>
      <c r="AT721">
        <v>1978</v>
      </c>
      <c r="AV721">
        <v>1455</v>
      </c>
      <c r="AW721">
        <v>1455</v>
      </c>
      <c r="AX721">
        <v>3</v>
      </c>
      <c r="AY721">
        <v>3</v>
      </c>
      <c r="AZ721">
        <v>2</v>
      </c>
      <c r="BC721" t="s">
        <v>233</v>
      </c>
      <c r="BS721" t="s">
        <v>2265</v>
      </c>
      <c r="BV721" t="s">
        <v>2266</v>
      </c>
      <c r="BX721" t="s">
        <v>2267</v>
      </c>
      <c r="BY721" t="s">
        <v>171</v>
      </c>
      <c r="BZ721" t="s">
        <v>2268</v>
      </c>
      <c r="CB721" s="27">
        <v>36157</v>
      </c>
      <c r="CC721">
        <v>507500</v>
      </c>
      <c r="CD721" t="s">
        <v>210</v>
      </c>
      <c r="CE721" t="s">
        <v>151</v>
      </c>
      <c r="CF721" t="s">
        <v>151</v>
      </c>
      <c r="CG721" t="s">
        <v>2269</v>
      </c>
      <c r="CH721" s="27">
        <v>33147</v>
      </c>
      <c r="CI721">
        <v>315000</v>
      </c>
      <c r="CJ721" t="s">
        <v>210</v>
      </c>
      <c r="CK721" t="s">
        <v>151</v>
      </c>
      <c r="CL721" t="s">
        <v>151</v>
      </c>
      <c r="CM721" t="s">
        <v>2270</v>
      </c>
      <c r="CN721" s="27">
        <v>30560</v>
      </c>
      <c r="CO721">
        <v>267000</v>
      </c>
      <c r="CP721" t="s">
        <v>210</v>
      </c>
      <c r="CQ721" t="s">
        <v>151</v>
      </c>
      <c r="CR721" t="s">
        <v>151</v>
      </c>
      <c r="CS721" t="s">
        <v>2271</v>
      </c>
      <c r="CZ721" t="s">
        <v>2272</v>
      </c>
      <c r="DA721" t="s">
        <v>154</v>
      </c>
      <c r="DB721" t="s">
        <v>242</v>
      </c>
      <c r="DE721">
        <v>1</v>
      </c>
      <c r="DF721">
        <v>1978</v>
      </c>
      <c r="DG721" t="s">
        <v>2273</v>
      </c>
      <c r="DH721">
        <v>2</v>
      </c>
      <c r="DI721" s="128" t="s">
        <v>696</v>
      </c>
      <c r="DJ7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21" s="130">
        <f>Table13[[#This Row],[JUST]]*Table13[[#This Row],[Storm Millage]]/1000</f>
        <v>5229.166323467146</v>
      </c>
      <c r="DL7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21" s="136">
        <f>Table13[[#This Row],[JUST]]*Table13[[#This Row],[Recreational Millage]]/1000</f>
        <v>5609.8771409713063</v>
      </c>
      <c r="DN721" s="137">
        <f>Table13[[#This Row],[Recreational Assessment]]+Table13[[#This Row],[Storm Assessment]]</f>
        <v>10839.043464438451</v>
      </c>
      <c r="DO721" s="145" t="e">
        <f>Methodology!#REF!</f>
        <v>#REF!</v>
      </c>
      <c r="DP721" s="146" t="e">
        <f>(Table13[[#This Row],[JUST]]*Table13[[#This Row],[Ad Valorem Recreational Millage]])/1000</f>
        <v>#REF!</v>
      </c>
    </row>
    <row r="722" spans="1:120" x14ac:dyDescent="0.3">
      <c r="A722">
        <v>780</v>
      </c>
      <c r="B722">
        <v>1</v>
      </c>
      <c r="C722" s="165" t="s">
        <v>6028</v>
      </c>
      <c r="D722" t="s">
        <v>158</v>
      </c>
      <c r="E722" t="s">
        <v>285</v>
      </c>
      <c r="F722">
        <v>10004191</v>
      </c>
      <c r="G722" s="32" t="s">
        <v>181</v>
      </c>
      <c r="I722" t="s">
        <v>226</v>
      </c>
      <c r="J722">
        <v>1</v>
      </c>
      <c r="K722">
        <v>0</v>
      </c>
      <c r="L722">
        <v>0</v>
      </c>
      <c r="M722">
        <v>0.155</v>
      </c>
      <c r="N722" t="s">
        <v>135</v>
      </c>
      <c r="O722" t="s">
        <v>136</v>
      </c>
      <c r="R722" t="s">
        <v>227</v>
      </c>
      <c r="S722" t="s">
        <v>140</v>
      </c>
      <c r="T722">
        <v>100</v>
      </c>
      <c r="U722" t="s">
        <v>511</v>
      </c>
      <c r="W722" t="s">
        <v>6029</v>
      </c>
      <c r="X722" t="s">
        <v>6011</v>
      </c>
      <c r="Y722" t="s">
        <v>162</v>
      </c>
      <c r="AA722" t="s">
        <v>145</v>
      </c>
      <c r="AB722" t="s">
        <v>146</v>
      </c>
      <c r="AC722" s="119">
        <v>1333999</v>
      </c>
      <c r="AD722">
        <v>1333999</v>
      </c>
      <c r="AE722">
        <v>1333999</v>
      </c>
      <c r="AF722">
        <v>675500</v>
      </c>
      <c r="AG722">
        <v>558379</v>
      </c>
      <c r="AH722">
        <v>8469</v>
      </c>
      <c r="AI722">
        <v>91651</v>
      </c>
      <c r="AJ722">
        <v>0</v>
      </c>
      <c r="AK722">
        <v>0</v>
      </c>
      <c r="AL722">
        <v>0</v>
      </c>
      <c r="AM722">
        <v>0</v>
      </c>
      <c r="AN722" s="32">
        <v>0</v>
      </c>
      <c r="AO722">
        <v>0</v>
      </c>
      <c r="AP722">
        <v>0</v>
      </c>
      <c r="AQ722">
        <v>0</v>
      </c>
      <c r="AR722">
        <v>0</v>
      </c>
      <c r="AS722">
        <v>1</v>
      </c>
      <c r="AT722">
        <v>2012</v>
      </c>
      <c r="AV722">
        <v>5012</v>
      </c>
      <c r="AW722">
        <v>2284</v>
      </c>
      <c r="AX722">
        <v>2</v>
      </c>
      <c r="AY722">
        <v>4</v>
      </c>
      <c r="AZ722">
        <v>3</v>
      </c>
      <c r="BA722" t="s">
        <v>233</v>
      </c>
      <c r="BB722" t="s">
        <v>233</v>
      </c>
      <c r="BC722" t="s">
        <v>233</v>
      </c>
      <c r="BS722" t="s">
        <v>6030</v>
      </c>
      <c r="BV722" t="s">
        <v>6031</v>
      </c>
      <c r="BX722" t="s">
        <v>6032</v>
      </c>
      <c r="BY722" t="s">
        <v>2172</v>
      </c>
      <c r="BZ722" t="s">
        <v>6033</v>
      </c>
      <c r="CB722" s="27">
        <v>41054</v>
      </c>
      <c r="CC722">
        <v>1450000</v>
      </c>
      <c r="CD722" t="s">
        <v>210</v>
      </c>
      <c r="CE722" t="s">
        <v>181</v>
      </c>
      <c r="CF722" t="s">
        <v>181</v>
      </c>
      <c r="CG722" t="s">
        <v>6034</v>
      </c>
      <c r="CH722" s="27">
        <v>38118</v>
      </c>
      <c r="CI722">
        <v>1625000</v>
      </c>
      <c r="CJ722" t="s">
        <v>210</v>
      </c>
      <c r="CK722" t="s">
        <v>208</v>
      </c>
      <c r="CL722" t="s">
        <v>208</v>
      </c>
      <c r="CM722" t="s">
        <v>5882</v>
      </c>
      <c r="CZ722" t="s">
        <v>6035</v>
      </c>
      <c r="DA722" t="s">
        <v>154</v>
      </c>
      <c r="DB722" t="s">
        <v>299</v>
      </c>
      <c r="DE722">
        <v>1</v>
      </c>
      <c r="DF722">
        <v>1900</v>
      </c>
      <c r="DG722" t="s">
        <v>6036</v>
      </c>
      <c r="DH722">
        <v>7</v>
      </c>
      <c r="DI722" s="128" t="s">
        <v>156</v>
      </c>
      <c r="DJ7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22" s="130">
        <f>Table13[[#This Row],[JUST]]*Table13[[#This Row],[Storm Millage]]/1000</f>
        <v>0</v>
      </c>
      <c r="DL7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22" s="136">
        <f>Table13[[#This Row],[JUST]]*Table13[[#This Row],[Recreational Millage]]/1000</f>
        <v>10941.644376409758</v>
      </c>
      <c r="DN722" s="137">
        <f>Table13[[#This Row],[Recreational Assessment]]+Table13[[#This Row],[Storm Assessment]]</f>
        <v>10941.644376409758</v>
      </c>
      <c r="DO722" s="145" t="e">
        <f>Methodology!#REF!</f>
        <v>#REF!</v>
      </c>
      <c r="DP722" s="146" t="e">
        <f>(Table13[[#This Row],[JUST]]*Table13[[#This Row],[Ad Valorem Recreational Millage]])/1000</f>
        <v>#REF!</v>
      </c>
    </row>
    <row r="723" spans="1:120" x14ac:dyDescent="0.3">
      <c r="A723">
        <v>1060</v>
      </c>
      <c r="B723">
        <v>1</v>
      </c>
      <c r="C723" s="165" t="s">
        <v>8303</v>
      </c>
      <c r="D723" t="s">
        <v>777</v>
      </c>
      <c r="E723" t="s">
        <v>452</v>
      </c>
      <c r="F723">
        <v>10005107</v>
      </c>
      <c r="G723" s="32" t="s">
        <v>553</v>
      </c>
      <c r="I723" t="s">
        <v>226</v>
      </c>
      <c r="J723">
        <v>1</v>
      </c>
      <c r="K723">
        <v>0</v>
      </c>
      <c r="L723">
        <v>0</v>
      </c>
      <c r="M723">
        <v>1.891</v>
      </c>
      <c r="N723" t="s">
        <v>135</v>
      </c>
      <c r="O723" t="s">
        <v>136</v>
      </c>
      <c r="R723" t="s">
        <v>3669</v>
      </c>
      <c r="S723" t="s">
        <v>140</v>
      </c>
      <c r="T723">
        <v>0</v>
      </c>
      <c r="U723" t="s">
        <v>554</v>
      </c>
      <c r="V723" t="s">
        <v>205</v>
      </c>
      <c r="W723" t="s">
        <v>8304</v>
      </c>
      <c r="X723" t="s">
        <v>8305</v>
      </c>
      <c r="Y723" t="s">
        <v>189</v>
      </c>
      <c r="AA723" t="s">
        <v>145</v>
      </c>
      <c r="AB723" t="s">
        <v>146</v>
      </c>
      <c r="AC723" s="119">
        <v>1334661</v>
      </c>
      <c r="AD723">
        <v>1334661</v>
      </c>
      <c r="AE723">
        <v>1334661</v>
      </c>
      <c r="AF723">
        <v>1295000</v>
      </c>
      <c r="AG723">
        <v>0</v>
      </c>
      <c r="AH723">
        <v>34248</v>
      </c>
      <c r="AI723">
        <v>5413</v>
      </c>
      <c r="AJ723">
        <v>0</v>
      </c>
      <c r="AK723">
        <v>0</v>
      </c>
      <c r="AL723">
        <v>0</v>
      </c>
      <c r="AM723">
        <v>0</v>
      </c>
      <c r="AN723" s="32">
        <v>0</v>
      </c>
      <c r="AO723">
        <v>0</v>
      </c>
      <c r="AP723">
        <v>0</v>
      </c>
      <c r="AQ723">
        <v>0</v>
      </c>
      <c r="AR723">
        <v>0</v>
      </c>
      <c r="BE723" t="s">
        <v>233</v>
      </c>
      <c r="BS723" t="s">
        <v>8306</v>
      </c>
      <c r="BV723" t="s">
        <v>4398</v>
      </c>
      <c r="BX723" t="s">
        <v>1283</v>
      </c>
      <c r="BY723" t="s">
        <v>343</v>
      </c>
      <c r="BZ723" t="s">
        <v>4399</v>
      </c>
      <c r="CB723" s="27">
        <v>42459</v>
      </c>
      <c r="CC723">
        <v>1400000</v>
      </c>
      <c r="CD723" t="s">
        <v>150</v>
      </c>
      <c r="CE723" t="s">
        <v>181</v>
      </c>
      <c r="CF723" t="s">
        <v>181</v>
      </c>
      <c r="CG723" t="s">
        <v>8307</v>
      </c>
      <c r="CH723" s="27">
        <v>39149</v>
      </c>
      <c r="CI723">
        <v>2300000</v>
      </c>
      <c r="CJ723" t="s">
        <v>210</v>
      </c>
      <c r="CK723" t="s">
        <v>151</v>
      </c>
      <c r="CL723" t="s">
        <v>151</v>
      </c>
      <c r="CM723" t="s">
        <v>8308</v>
      </c>
      <c r="CN723" s="27">
        <v>38110</v>
      </c>
      <c r="CO723">
        <v>1895000</v>
      </c>
      <c r="CP723" t="s">
        <v>210</v>
      </c>
      <c r="CQ723" t="s">
        <v>151</v>
      </c>
      <c r="CR723" t="s">
        <v>383</v>
      </c>
      <c r="CS723" t="s">
        <v>8309</v>
      </c>
      <c r="CZ723" t="s">
        <v>8310</v>
      </c>
      <c r="DA723" t="s">
        <v>154</v>
      </c>
      <c r="DB723" t="s">
        <v>299</v>
      </c>
      <c r="DF723">
        <v>1900</v>
      </c>
      <c r="DG723" t="s">
        <v>8311</v>
      </c>
      <c r="DH723">
        <v>7</v>
      </c>
      <c r="DI723" s="128" t="s">
        <v>156</v>
      </c>
      <c r="DJ7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23" s="130">
        <f>Table13[[#This Row],[JUST]]*Table13[[#This Row],[Storm Millage]]/1000</f>
        <v>0</v>
      </c>
      <c r="DL7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23" s="136">
        <f>Table13[[#This Row],[JUST]]*Table13[[#This Row],[Recreational Millage]]/1000</f>
        <v>10947.074192007209</v>
      </c>
      <c r="DN723" s="137">
        <f>Table13[[#This Row],[Recreational Assessment]]+Table13[[#This Row],[Storm Assessment]]</f>
        <v>10947.074192007209</v>
      </c>
      <c r="DO723" s="145" t="e">
        <f>Methodology!#REF!</f>
        <v>#REF!</v>
      </c>
      <c r="DP723" s="146" t="e">
        <f>(Table13[[#This Row],[JUST]]*Table13[[#This Row],[Ad Valorem Recreational Millage]])/1000</f>
        <v>#REF!</v>
      </c>
    </row>
    <row r="724" spans="1:120" x14ac:dyDescent="0.3">
      <c r="A724">
        <v>263</v>
      </c>
      <c r="B724">
        <v>1</v>
      </c>
      <c r="C724" s="165" t="s">
        <v>1966</v>
      </c>
      <c r="D724" t="s">
        <v>854</v>
      </c>
      <c r="E724" t="s">
        <v>1967</v>
      </c>
      <c r="F724">
        <v>10004353</v>
      </c>
      <c r="G724" s="32" t="s">
        <v>196</v>
      </c>
      <c r="H724" t="s">
        <v>299</v>
      </c>
      <c r="I724" t="s">
        <v>778</v>
      </c>
      <c r="J724">
        <v>0</v>
      </c>
      <c r="K724">
        <v>0</v>
      </c>
      <c r="L724">
        <v>0</v>
      </c>
      <c r="M724">
        <v>0.15836</v>
      </c>
      <c r="N724" t="s">
        <v>135</v>
      </c>
      <c r="O724" t="s">
        <v>136</v>
      </c>
      <c r="S724" t="s">
        <v>140</v>
      </c>
      <c r="V724" t="s">
        <v>229</v>
      </c>
      <c r="W724" t="s">
        <v>1968</v>
      </c>
      <c r="X724" t="s">
        <v>1969</v>
      </c>
      <c r="Y724" t="s">
        <v>1743</v>
      </c>
      <c r="AA724" t="s">
        <v>145</v>
      </c>
      <c r="AB724" t="s">
        <v>146</v>
      </c>
      <c r="AC724" s="119">
        <v>692028</v>
      </c>
      <c r="AD724">
        <v>692028</v>
      </c>
      <c r="AE724">
        <v>692028</v>
      </c>
      <c r="AF724">
        <v>0</v>
      </c>
      <c r="AG724">
        <v>692028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 s="32">
        <v>0</v>
      </c>
      <c r="AO724">
        <v>0</v>
      </c>
      <c r="AP724">
        <v>0</v>
      </c>
      <c r="AQ724">
        <v>0</v>
      </c>
      <c r="AR724">
        <v>0</v>
      </c>
      <c r="AS724">
        <v>1</v>
      </c>
      <c r="AT724">
        <v>1978</v>
      </c>
      <c r="AV724">
        <v>1492</v>
      </c>
      <c r="AW724">
        <v>1492</v>
      </c>
      <c r="AX724">
        <v>3</v>
      </c>
      <c r="AY724">
        <v>3</v>
      </c>
      <c r="AZ724">
        <v>2</v>
      </c>
      <c r="BC724" t="s">
        <v>233</v>
      </c>
      <c r="BS724" t="s">
        <v>1970</v>
      </c>
      <c r="BT724" t="s">
        <v>1971</v>
      </c>
      <c r="BV724" t="s">
        <v>1972</v>
      </c>
      <c r="BX724" t="s">
        <v>176</v>
      </c>
      <c r="BY724" t="s">
        <v>149</v>
      </c>
      <c r="BZ724" t="s">
        <v>177</v>
      </c>
      <c r="CB724" s="27">
        <v>40389</v>
      </c>
      <c r="CC724">
        <v>840000</v>
      </c>
      <c r="CD724" t="s">
        <v>210</v>
      </c>
      <c r="CE724" t="s">
        <v>181</v>
      </c>
      <c r="CF724" t="s">
        <v>181</v>
      </c>
      <c r="CG724" t="s">
        <v>1973</v>
      </c>
      <c r="CH724" s="27">
        <v>37586</v>
      </c>
      <c r="CI724">
        <v>775000</v>
      </c>
      <c r="CJ724" t="s">
        <v>210</v>
      </c>
      <c r="CK724" t="s">
        <v>151</v>
      </c>
      <c r="CL724" t="s">
        <v>151</v>
      </c>
      <c r="CM724" t="s">
        <v>1974</v>
      </c>
      <c r="CN724" s="27">
        <v>36404</v>
      </c>
      <c r="CO724">
        <v>520000</v>
      </c>
      <c r="CP724" t="s">
        <v>210</v>
      </c>
      <c r="CQ724" t="s">
        <v>151</v>
      </c>
      <c r="CR724" t="s">
        <v>151</v>
      </c>
      <c r="CS724" t="s">
        <v>1975</v>
      </c>
      <c r="CT724" s="27">
        <v>33420</v>
      </c>
      <c r="CU724">
        <v>340000</v>
      </c>
      <c r="CV724" t="s">
        <v>210</v>
      </c>
      <c r="CW724" t="s">
        <v>151</v>
      </c>
      <c r="CX724" t="s">
        <v>151</v>
      </c>
      <c r="CY724" t="s">
        <v>1976</v>
      </c>
      <c r="CZ724" t="s">
        <v>1977</v>
      </c>
      <c r="DA724" t="s">
        <v>154</v>
      </c>
      <c r="DB724" t="s">
        <v>242</v>
      </c>
      <c r="DE724">
        <v>1</v>
      </c>
      <c r="DF724">
        <v>1978</v>
      </c>
      <c r="DG724" t="s">
        <v>1978</v>
      </c>
      <c r="DH724">
        <v>2</v>
      </c>
      <c r="DI724" s="128" t="s">
        <v>696</v>
      </c>
      <c r="DJ7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24" s="130">
        <f>Table13[[#This Row],[JUST]]*Table13[[#This Row],[Storm Millage]]/1000</f>
        <v>5290.9037792016725</v>
      </c>
      <c r="DL7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24" s="136">
        <f>Table13[[#This Row],[JUST]]*Table13[[#This Row],[Recreational Millage]]/1000</f>
        <v>5676.1094082664913</v>
      </c>
      <c r="DN724" s="137">
        <f>Table13[[#This Row],[Recreational Assessment]]+Table13[[#This Row],[Storm Assessment]]</f>
        <v>10967.013187468165</v>
      </c>
      <c r="DO724" s="145" t="e">
        <f>Methodology!#REF!</f>
        <v>#REF!</v>
      </c>
      <c r="DP724" s="146" t="e">
        <f>(Table13[[#This Row],[JUST]]*Table13[[#This Row],[Ad Valorem Recreational Millage]])/1000</f>
        <v>#REF!</v>
      </c>
    </row>
    <row r="725" spans="1:120" x14ac:dyDescent="0.3">
      <c r="A725">
        <v>244</v>
      </c>
      <c r="B725">
        <v>1</v>
      </c>
      <c r="C725" s="165" t="s">
        <v>2274</v>
      </c>
      <c r="D725" t="s">
        <v>904</v>
      </c>
      <c r="E725" t="s">
        <v>1967</v>
      </c>
      <c r="F725">
        <v>10004377</v>
      </c>
      <c r="G725" s="32" t="s">
        <v>196</v>
      </c>
      <c r="H725" t="s">
        <v>299</v>
      </c>
      <c r="I725" t="s">
        <v>778</v>
      </c>
      <c r="J725">
        <v>0</v>
      </c>
      <c r="K725">
        <v>0</v>
      </c>
      <c r="L725">
        <v>0</v>
      </c>
      <c r="M725">
        <v>0.17154</v>
      </c>
      <c r="N725" t="s">
        <v>135</v>
      </c>
      <c r="O725" t="s">
        <v>136</v>
      </c>
      <c r="S725" t="s">
        <v>140</v>
      </c>
      <c r="V725" t="s">
        <v>229</v>
      </c>
      <c r="W725" t="s">
        <v>2275</v>
      </c>
      <c r="X725" t="s">
        <v>2276</v>
      </c>
      <c r="Y725" t="s">
        <v>1743</v>
      </c>
      <c r="AA725" t="s">
        <v>145</v>
      </c>
      <c r="AB725" t="s">
        <v>146</v>
      </c>
      <c r="AC725" s="119">
        <v>692028</v>
      </c>
      <c r="AD725">
        <v>692028</v>
      </c>
      <c r="AE725">
        <v>692028</v>
      </c>
      <c r="AF725">
        <v>0</v>
      </c>
      <c r="AG725">
        <v>692028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 s="32">
        <v>0</v>
      </c>
      <c r="AO725">
        <v>0</v>
      </c>
      <c r="AP725">
        <v>0</v>
      </c>
      <c r="AQ725">
        <v>0</v>
      </c>
      <c r="AR725">
        <v>0</v>
      </c>
      <c r="AS725">
        <v>1</v>
      </c>
      <c r="AT725">
        <v>1978</v>
      </c>
      <c r="AV725">
        <v>1492</v>
      </c>
      <c r="AW725">
        <v>1492</v>
      </c>
      <c r="AX725">
        <v>3</v>
      </c>
      <c r="AY725">
        <v>3</v>
      </c>
      <c r="AZ725">
        <v>2</v>
      </c>
      <c r="BC725" t="s">
        <v>233</v>
      </c>
      <c r="BS725" t="s">
        <v>2277</v>
      </c>
      <c r="BT725" t="s">
        <v>2278</v>
      </c>
      <c r="BV725" t="s">
        <v>2279</v>
      </c>
      <c r="BX725" t="s">
        <v>2280</v>
      </c>
      <c r="BY725" t="s">
        <v>331</v>
      </c>
      <c r="BZ725" t="s">
        <v>2281</v>
      </c>
      <c r="CB725" s="27">
        <v>42126</v>
      </c>
      <c r="CC725">
        <v>755000</v>
      </c>
      <c r="CD725" t="s">
        <v>210</v>
      </c>
      <c r="CE725" t="s">
        <v>181</v>
      </c>
      <c r="CF725" t="s">
        <v>181</v>
      </c>
      <c r="CG725" t="s">
        <v>2282</v>
      </c>
      <c r="CH725" s="27">
        <v>37483</v>
      </c>
      <c r="CI725">
        <v>835000</v>
      </c>
      <c r="CJ725" t="s">
        <v>210</v>
      </c>
      <c r="CK725" t="s">
        <v>151</v>
      </c>
      <c r="CL725" t="s">
        <v>151</v>
      </c>
      <c r="CM725" t="s">
        <v>2283</v>
      </c>
      <c r="CN725" s="27">
        <v>28460</v>
      </c>
      <c r="CO725">
        <v>91900</v>
      </c>
      <c r="CP725" t="s">
        <v>210</v>
      </c>
      <c r="CQ725" t="s">
        <v>151</v>
      </c>
      <c r="CR725" t="s">
        <v>151</v>
      </c>
      <c r="CS725" t="s">
        <v>2284</v>
      </c>
      <c r="CZ725" t="s">
        <v>2285</v>
      </c>
      <c r="DA725" t="s">
        <v>154</v>
      </c>
      <c r="DB725" t="s">
        <v>242</v>
      </c>
      <c r="DE725">
        <v>1</v>
      </c>
      <c r="DF725">
        <v>1978</v>
      </c>
      <c r="DG725" t="s">
        <v>2286</v>
      </c>
      <c r="DH725">
        <v>2</v>
      </c>
      <c r="DI725" s="128" t="s">
        <v>696</v>
      </c>
      <c r="DJ7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25" s="130">
        <f>Table13[[#This Row],[JUST]]*Table13[[#This Row],[Storm Millage]]/1000</f>
        <v>5290.9037792016725</v>
      </c>
      <c r="DL7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25" s="136">
        <f>Table13[[#This Row],[JUST]]*Table13[[#This Row],[Recreational Millage]]/1000</f>
        <v>5676.1094082664913</v>
      </c>
      <c r="DN725" s="137">
        <f>Table13[[#This Row],[Recreational Assessment]]+Table13[[#This Row],[Storm Assessment]]</f>
        <v>10967.013187468165</v>
      </c>
      <c r="DO725" s="145" t="e">
        <f>Methodology!#REF!</f>
        <v>#REF!</v>
      </c>
      <c r="DP725" s="146" t="e">
        <f>(Table13[[#This Row],[JUST]]*Table13[[#This Row],[Ad Valorem Recreational Millage]])/1000</f>
        <v>#REF!</v>
      </c>
    </row>
    <row r="726" spans="1:120" x14ac:dyDescent="0.3">
      <c r="A726">
        <v>1072</v>
      </c>
      <c r="B726">
        <v>1</v>
      </c>
      <c r="C726" s="165" t="s">
        <v>5554</v>
      </c>
      <c r="D726" t="s">
        <v>5555</v>
      </c>
      <c r="E726" t="s">
        <v>413</v>
      </c>
      <c r="F726">
        <v>10004726</v>
      </c>
      <c r="G726" s="32" t="s">
        <v>181</v>
      </c>
      <c r="I726" t="s">
        <v>226</v>
      </c>
      <c r="J726">
        <v>1</v>
      </c>
      <c r="K726">
        <v>0</v>
      </c>
      <c r="L726">
        <v>0</v>
      </c>
      <c r="M726">
        <v>0.36368</v>
      </c>
      <c r="N726" t="s">
        <v>135</v>
      </c>
      <c r="O726" t="s">
        <v>136</v>
      </c>
      <c r="R726" t="s">
        <v>227</v>
      </c>
      <c r="S726" t="s">
        <v>140</v>
      </c>
      <c r="T726">
        <v>100</v>
      </c>
      <c r="U726" t="s">
        <v>511</v>
      </c>
      <c r="W726" t="s">
        <v>5556</v>
      </c>
      <c r="X726" t="s">
        <v>664</v>
      </c>
      <c r="Y726" t="s">
        <v>5557</v>
      </c>
      <c r="AA726" t="s">
        <v>145</v>
      </c>
      <c r="AB726" t="s">
        <v>146</v>
      </c>
      <c r="AC726" s="119">
        <v>1338826</v>
      </c>
      <c r="AD726">
        <v>1338826</v>
      </c>
      <c r="AE726">
        <v>1338826</v>
      </c>
      <c r="AF726">
        <v>675000</v>
      </c>
      <c r="AG726">
        <v>632083</v>
      </c>
      <c r="AH726">
        <v>0</v>
      </c>
      <c r="AI726">
        <v>31743</v>
      </c>
      <c r="AJ726">
        <v>0</v>
      </c>
      <c r="AK726">
        <v>0</v>
      </c>
      <c r="AL726">
        <v>0</v>
      </c>
      <c r="AM726">
        <v>0</v>
      </c>
      <c r="AN726" s="32">
        <v>0</v>
      </c>
      <c r="AO726">
        <v>0</v>
      </c>
      <c r="AP726">
        <v>0</v>
      </c>
      <c r="AQ726">
        <v>0</v>
      </c>
      <c r="AR726">
        <v>0</v>
      </c>
      <c r="AS726">
        <v>1</v>
      </c>
      <c r="AT726">
        <v>1987</v>
      </c>
      <c r="AV726">
        <v>7639</v>
      </c>
      <c r="AW726">
        <v>2839</v>
      </c>
      <c r="AX726">
        <v>1</v>
      </c>
      <c r="AY726">
        <v>4</v>
      </c>
      <c r="AZ726">
        <v>3.5</v>
      </c>
      <c r="BA726" t="s">
        <v>233</v>
      </c>
      <c r="BB726" t="s">
        <v>233</v>
      </c>
      <c r="BC726" t="s">
        <v>233</v>
      </c>
      <c r="BS726" t="s">
        <v>5558</v>
      </c>
      <c r="BV726" t="s">
        <v>5559</v>
      </c>
      <c r="BX726" t="s">
        <v>5560</v>
      </c>
      <c r="BY726" t="s">
        <v>711</v>
      </c>
      <c r="BZ726" t="s">
        <v>5561</v>
      </c>
      <c r="CB726" s="27">
        <v>43019</v>
      </c>
      <c r="CC726">
        <v>1650000</v>
      </c>
      <c r="CD726" t="s">
        <v>210</v>
      </c>
      <c r="CE726" t="s">
        <v>181</v>
      </c>
      <c r="CF726" t="s">
        <v>181</v>
      </c>
      <c r="CG726" t="s">
        <v>5562</v>
      </c>
      <c r="CH726" s="27">
        <v>38189</v>
      </c>
      <c r="CI726">
        <v>1000000</v>
      </c>
      <c r="CJ726" t="s">
        <v>210</v>
      </c>
      <c r="CK726" t="s">
        <v>151</v>
      </c>
      <c r="CL726" t="s">
        <v>151</v>
      </c>
      <c r="CM726" t="s">
        <v>5563</v>
      </c>
      <c r="CN726" s="27">
        <v>31229</v>
      </c>
      <c r="CO726">
        <v>80000</v>
      </c>
      <c r="CP726" t="s">
        <v>150</v>
      </c>
      <c r="CQ726" t="s">
        <v>151</v>
      </c>
      <c r="CR726" t="s">
        <v>151</v>
      </c>
      <c r="CS726" t="s">
        <v>5564</v>
      </c>
      <c r="CZ726" t="s">
        <v>5565</v>
      </c>
      <c r="DA726" t="s">
        <v>154</v>
      </c>
      <c r="DB726" t="s">
        <v>299</v>
      </c>
      <c r="DE726">
        <v>1</v>
      </c>
      <c r="DF726">
        <v>1900</v>
      </c>
      <c r="DG726" t="s">
        <v>5566</v>
      </c>
      <c r="DH726">
        <v>7</v>
      </c>
      <c r="DI726" s="128" t="s">
        <v>156</v>
      </c>
      <c r="DJ7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26" s="130">
        <f>Table13[[#This Row],[JUST]]*Table13[[#This Row],[Storm Millage]]/1000</f>
        <v>0</v>
      </c>
      <c r="DL7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26" s="136">
        <f>Table13[[#This Row],[JUST]]*Table13[[#This Row],[Recreational Millage]]/1000</f>
        <v>10981.236098296304</v>
      </c>
      <c r="DN726" s="137">
        <f>Table13[[#This Row],[Recreational Assessment]]+Table13[[#This Row],[Storm Assessment]]</f>
        <v>10981.236098296304</v>
      </c>
      <c r="DO726" s="145" t="e">
        <f>Methodology!#REF!</f>
        <v>#REF!</v>
      </c>
      <c r="DP726" s="146" t="e">
        <f>(Table13[[#This Row],[JUST]]*Table13[[#This Row],[Ad Valorem Recreational Millage]])/1000</f>
        <v>#REF!</v>
      </c>
    </row>
    <row r="727" spans="1:120" x14ac:dyDescent="0.3">
      <c r="A727">
        <v>574</v>
      </c>
      <c r="B727">
        <v>1</v>
      </c>
      <c r="C727" s="165" t="s">
        <v>6724</v>
      </c>
      <c r="D727" t="s">
        <v>216</v>
      </c>
      <c r="E727" t="s">
        <v>6725</v>
      </c>
      <c r="F727">
        <v>10004105</v>
      </c>
      <c r="G727" s="32" t="s">
        <v>196</v>
      </c>
      <c r="H727" t="s">
        <v>299</v>
      </c>
      <c r="I727" t="s">
        <v>778</v>
      </c>
      <c r="J727">
        <v>0</v>
      </c>
      <c r="K727">
        <v>0</v>
      </c>
      <c r="L727">
        <v>0</v>
      </c>
      <c r="M727">
        <v>0.22883000000000001</v>
      </c>
      <c r="N727" t="s">
        <v>135</v>
      </c>
      <c r="O727" t="s">
        <v>136</v>
      </c>
      <c r="S727" t="s">
        <v>140</v>
      </c>
      <c r="V727" t="s">
        <v>205</v>
      </c>
      <c r="W727" t="s">
        <v>6726</v>
      </c>
      <c r="X727" t="s">
        <v>6725</v>
      </c>
      <c r="Y727" t="s">
        <v>232</v>
      </c>
      <c r="AA727" t="s">
        <v>145</v>
      </c>
      <c r="AB727" t="s">
        <v>146</v>
      </c>
      <c r="AC727" s="119">
        <v>1346103</v>
      </c>
      <c r="AD727">
        <v>1346103</v>
      </c>
      <c r="AE727">
        <v>1346103</v>
      </c>
      <c r="AF727">
        <v>0</v>
      </c>
      <c r="AG727">
        <v>1346103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 s="32">
        <v>0</v>
      </c>
      <c r="AO727">
        <v>0</v>
      </c>
      <c r="AP727">
        <v>0</v>
      </c>
      <c r="AQ727">
        <v>0</v>
      </c>
      <c r="AR727">
        <v>0</v>
      </c>
      <c r="AS727">
        <v>1</v>
      </c>
      <c r="AT727">
        <v>1994</v>
      </c>
      <c r="AV727">
        <v>1405</v>
      </c>
      <c r="AW727">
        <v>1405</v>
      </c>
      <c r="AX727">
        <v>2</v>
      </c>
      <c r="AY727">
        <v>3</v>
      </c>
      <c r="AZ727">
        <v>3</v>
      </c>
      <c r="BS727" t="s">
        <v>6727</v>
      </c>
      <c r="BT727" t="s">
        <v>6728</v>
      </c>
      <c r="BV727" t="s">
        <v>6729</v>
      </c>
      <c r="BX727" t="s">
        <v>6730</v>
      </c>
      <c r="BY727" t="s">
        <v>711</v>
      </c>
      <c r="BZ727" t="s">
        <v>6731</v>
      </c>
      <c r="CB727" s="27">
        <v>44021</v>
      </c>
      <c r="CC727">
        <v>1325000</v>
      </c>
      <c r="CD727" t="s">
        <v>210</v>
      </c>
      <c r="CE727" t="s">
        <v>181</v>
      </c>
      <c r="CF727" t="s">
        <v>181</v>
      </c>
      <c r="CG727" t="s">
        <v>6732</v>
      </c>
      <c r="CH727" s="27">
        <v>42698</v>
      </c>
      <c r="CI727">
        <v>1497000</v>
      </c>
      <c r="CJ727" t="s">
        <v>210</v>
      </c>
      <c r="CK727" t="s">
        <v>181</v>
      </c>
      <c r="CL727" t="s">
        <v>181</v>
      </c>
      <c r="CM727" t="s">
        <v>6733</v>
      </c>
      <c r="CN727" s="27">
        <v>40162</v>
      </c>
      <c r="CO727">
        <v>551300</v>
      </c>
      <c r="CP727" t="s">
        <v>210</v>
      </c>
      <c r="CQ727" t="s">
        <v>178</v>
      </c>
      <c r="CR727" t="s">
        <v>178</v>
      </c>
      <c r="CS727" t="s">
        <v>6734</v>
      </c>
      <c r="CT727" s="27">
        <v>40136</v>
      </c>
      <c r="CU727">
        <v>1575000</v>
      </c>
      <c r="CV727" t="s">
        <v>210</v>
      </c>
      <c r="CW727" t="s">
        <v>181</v>
      </c>
      <c r="CX727" t="s">
        <v>181</v>
      </c>
      <c r="CY727" t="s">
        <v>6735</v>
      </c>
      <c r="CZ727" t="s">
        <v>6736</v>
      </c>
      <c r="DA727" t="s">
        <v>154</v>
      </c>
      <c r="DB727" t="s">
        <v>242</v>
      </c>
      <c r="DE727">
        <v>1</v>
      </c>
      <c r="DF727">
        <v>1994</v>
      </c>
      <c r="DG727" t="s">
        <v>6737</v>
      </c>
      <c r="DH727">
        <v>7</v>
      </c>
      <c r="DI727" s="128" t="s">
        <v>156</v>
      </c>
      <c r="DJ7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27" s="130">
        <f>Table13[[#This Row],[JUST]]*Table13[[#This Row],[Storm Millage]]/1000</f>
        <v>0</v>
      </c>
      <c r="DL7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27" s="136">
        <f>Table13[[#This Row],[JUST]]*Table13[[#This Row],[Recreational Millage]]/1000</f>
        <v>11040.923059176434</v>
      </c>
      <c r="DN727" s="137">
        <f>Table13[[#This Row],[Recreational Assessment]]+Table13[[#This Row],[Storm Assessment]]</f>
        <v>11040.923059176434</v>
      </c>
      <c r="DO727" s="145" t="e">
        <f>Methodology!#REF!</f>
        <v>#REF!</v>
      </c>
      <c r="DP727" s="146" t="e">
        <f>(Table13[[#This Row],[JUST]]*Table13[[#This Row],[Ad Valorem Recreational Millage]])/1000</f>
        <v>#REF!</v>
      </c>
    </row>
    <row r="728" spans="1:120" x14ac:dyDescent="0.3">
      <c r="A728">
        <v>4</v>
      </c>
      <c r="B728">
        <v>1</v>
      </c>
      <c r="C728" s="165" t="s">
        <v>6738</v>
      </c>
      <c r="D728" t="s">
        <v>216</v>
      </c>
      <c r="E728" t="s">
        <v>6739</v>
      </c>
      <c r="F728">
        <v>10004106</v>
      </c>
      <c r="G728" s="32" t="s">
        <v>196</v>
      </c>
      <c r="H728" t="s">
        <v>299</v>
      </c>
      <c r="I728" t="s">
        <v>778</v>
      </c>
      <c r="J728">
        <v>0</v>
      </c>
      <c r="K728">
        <v>0</v>
      </c>
      <c r="L728">
        <v>0</v>
      </c>
      <c r="M728">
        <v>0.22883000000000001</v>
      </c>
      <c r="N728" t="s">
        <v>135</v>
      </c>
      <c r="O728" t="s">
        <v>136</v>
      </c>
      <c r="S728" t="s">
        <v>140</v>
      </c>
      <c r="V728" t="s">
        <v>205</v>
      </c>
      <c r="W728" t="s">
        <v>6740</v>
      </c>
      <c r="X728" t="s">
        <v>6739</v>
      </c>
      <c r="Y728" t="s">
        <v>232</v>
      </c>
      <c r="AA728" t="s">
        <v>145</v>
      </c>
      <c r="AB728" t="s">
        <v>146</v>
      </c>
      <c r="AC728" s="119">
        <v>1346103</v>
      </c>
      <c r="AD728">
        <v>1346103</v>
      </c>
      <c r="AE728">
        <v>1346103</v>
      </c>
      <c r="AF728">
        <v>0</v>
      </c>
      <c r="AG728">
        <v>1346103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 s="32">
        <v>0</v>
      </c>
      <c r="AO728">
        <v>0</v>
      </c>
      <c r="AP728">
        <v>0</v>
      </c>
      <c r="AQ728">
        <v>0</v>
      </c>
      <c r="AR728">
        <v>0</v>
      </c>
      <c r="AS728">
        <v>1</v>
      </c>
      <c r="AT728">
        <v>1994</v>
      </c>
      <c r="AV728">
        <v>1405</v>
      </c>
      <c r="AW728">
        <v>1405</v>
      </c>
      <c r="AX728">
        <v>2</v>
      </c>
      <c r="AY728">
        <v>3</v>
      </c>
      <c r="AZ728">
        <v>3</v>
      </c>
      <c r="BS728" t="s">
        <v>6741</v>
      </c>
      <c r="BV728" t="s">
        <v>6742</v>
      </c>
      <c r="BX728" t="s">
        <v>6743</v>
      </c>
      <c r="BY728" t="s">
        <v>444</v>
      </c>
      <c r="BZ728" t="s">
        <v>6744</v>
      </c>
      <c r="CB728" s="27">
        <v>37075</v>
      </c>
      <c r="CC728">
        <v>1521300</v>
      </c>
      <c r="CD728" t="s">
        <v>210</v>
      </c>
      <c r="CE728" t="s">
        <v>151</v>
      </c>
      <c r="CF728" t="s">
        <v>151</v>
      </c>
      <c r="CG728" t="s">
        <v>6745</v>
      </c>
      <c r="CH728" s="27">
        <v>36580</v>
      </c>
      <c r="CI728">
        <v>1200000</v>
      </c>
      <c r="CJ728" t="s">
        <v>210</v>
      </c>
      <c r="CK728" t="s">
        <v>151</v>
      </c>
      <c r="CL728" t="s">
        <v>151</v>
      </c>
      <c r="CM728" t="s">
        <v>6746</v>
      </c>
      <c r="CN728" s="27">
        <v>36192</v>
      </c>
      <c r="CO728">
        <v>942500</v>
      </c>
      <c r="CP728" t="s">
        <v>210</v>
      </c>
      <c r="CQ728" t="s">
        <v>151</v>
      </c>
      <c r="CR728" t="s">
        <v>151</v>
      </c>
      <c r="CS728" t="s">
        <v>6747</v>
      </c>
      <c r="CT728" s="27">
        <v>35028</v>
      </c>
      <c r="CU728">
        <v>649000</v>
      </c>
      <c r="CV728" t="s">
        <v>210</v>
      </c>
      <c r="CW728" t="s">
        <v>181</v>
      </c>
      <c r="CX728" t="s">
        <v>181</v>
      </c>
      <c r="CY728" t="s">
        <v>6748</v>
      </c>
      <c r="CZ728" t="s">
        <v>6749</v>
      </c>
      <c r="DA728" t="s">
        <v>154</v>
      </c>
      <c r="DB728" t="s">
        <v>242</v>
      </c>
      <c r="DE728">
        <v>1</v>
      </c>
      <c r="DF728">
        <v>1994</v>
      </c>
      <c r="DG728" t="s">
        <v>6750</v>
      </c>
      <c r="DH728">
        <v>7</v>
      </c>
      <c r="DI728" s="128" t="s">
        <v>156</v>
      </c>
      <c r="DJ7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28" s="130">
        <f>Table13[[#This Row],[JUST]]*Table13[[#This Row],[Storm Millage]]/1000</f>
        <v>0</v>
      </c>
      <c r="DL7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28" s="136">
        <f>Table13[[#This Row],[JUST]]*Table13[[#This Row],[Recreational Millage]]/1000</f>
        <v>11040.923059176434</v>
      </c>
      <c r="DN728" s="137">
        <f>Table13[[#This Row],[Recreational Assessment]]+Table13[[#This Row],[Storm Assessment]]</f>
        <v>11040.923059176434</v>
      </c>
      <c r="DO728" s="145" t="e">
        <f>Methodology!#REF!</f>
        <v>#REF!</v>
      </c>
      <c r="DP728" s="146" t="e">
        <f>(Table13[[#This Row],[JUST]]*Table13[[#This Row],[Ad Valorem Recreational Millage]])/1000</f>
        <v>#REF!</v>
      </c>
    </row>
    <row r="729" spans="1:120" x14ac:dyDescent="0.3">
      <c r="A729">
        <v>3</v>
      </c>
      <c r="B729">
        <v>1</v>
      </c>
      <c r="C729" s="165" t="s">
        <v>6751</v>
      </c>
      <c r="D729" t="s">
        <v>216</v>
      </c>
      <c r="E729" t="s">
        <v>6752</v>
      </c>
      <c r="F729">
        <v>10004107</v>
      </c>
      <c r="G729" s="32" t="s">
        <v>196</v>
      </c>
      <c r="H729" t="s">
        <v>299</v>
      </c>
      <c r="I729" t="s">
        <v>778</v>
      </c>
      <c r="J729">
        <v>0</v>
      </c>
      <c r="K729">
        <v>0</v>
      </c>
      <c r="L729">
        <v>0</v>
      </c>
      <c r="M729">
        <v>0.22883000000000001</v>
      </c>
      <c r="N729" t="s">
        <v>135</v>
      </c>
      <c r="O729" t="s">
        <v>136</v>
      </c>
      <c r="S729" t="s">
        <v>140</v>
      </c>
      <c r="V729" t="s">
        <v>205</v>
      </c>
      <c r="W729" t="s">
        <v>6753</v>
      </c>
      <c r="X729" t="s">
        <v>6752</v>
      </c>
      <c r="Y729" t="s">
        <v>232</v>
      </c>
      <c r="AA729" t="s">
        <v>145</v>
      </c>
      <c r="AB729" t="s">
        <v>146</v>
      </c>
      <c r="AC729" s="119">
        <v>1346103</v>
      </c>
      <c r="AD729">
        <v>1346103</v>
      </c>
      <c r="AE729">
        <v>1346103</v>
      </c>
      <c r="AF729">
        <v>0</v>
      </c>
      <c r="AG729">
        <v>1346103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 s="32">
        <v>0</v>
      </c>
      <c r="AO729">
        <v>0</v>
      </c>
      <c r="AP729">
        <v>0</v>
      </c>
      <c r="AQ729">
        <v>0</v>
      </c>
      <c r="AR729">
        <v>0</v>
      </c>
      <c r="AS729">
        <v>1</v>
      </c>
      <c r="AT729">
        <v>1994</v>
      </c>
      <c r="AV729">
        <v>1405</v>
      </c>
      <c r="AW729">
        <v>1405</v>
      </c>
      <c r="AX729">
        <v>2</v>
      </c>
      <c r="AY729">
        <v>3</v>
      </c>
      <c r="AZ729">
        <v>3</v>
      </c>
      <c r="BS729" t="s">
        <v>6754</v>
      </c>
      <c r="BV729" t="s">
        <v>6755</v>
      </c>
      <c r="BX729" t="s">
        <v>6730</v>
      </c>
      <c r="BY729" t="s">
        <v>711</v>
      </c>
      <c r="BZ729" t="s">
        <v>6731</v>
      </c>
      <c r="CB729" s="27">
        <v>40057</v>
      </c>
      <c r="CC729">
        <v>1575000</v>
      </c>
      <c r="CD729" t="s">
        <v>210</v>
      </c>
      <c r="CE729" t="s">
        <v>181</v>
      </c>
      <c r="CF729" t="s">
        <v>208</v>
      </c>
      <c r="CG729" t="s">
        <v>6756</v>
      </c>
      <c r="CH729" s="27">
        <v>35943</v>
      </c>
      <c r="CI729">
        <v>825000</v>
      </c>
      <c r="CJ729" t="s">
        <v>210</v>
      </c>
      <c r="CK729" t="s">
        <v>151</v>
      </c>
      <c r="CL729" t="s">
        <v>151</v>
      </c>
      <c r="CM729" t="s">
        <v>6757</v>
      </c>
      <c r="CN729" s="27">
        <v>34274</v>
      </c>
      <c r="CO729">
        <v>611000</v>
      </c>
      <c r="CP729" t="s">
        <v>210</v>
      </c>
      <c r="CQ729" t="s">
        <v>151</v>
      </c>
      <c r="CR729" t="s">
        <v>151</v>
      </c>
      <c r="CS729" t="s">
        <v>6758</v>
      </c>
      <c r="CZ729" t="s">
        <v>6759</v>
      </c>
      <c r="DA729" t="s">
        <v>154</v>
      </c>
      <c r="DB729" t="s">
        <v>242</v>
      </c>
      <c r="DE729">
        <v>1</v>
      </c>
      <c r="DF729">
        <v>1994</v>
      </c>
      <c r="DG729" t="s">
        <v>6760</v>
      </c>
      <c r="DH729">
        <v>7</v>
      </c>
      <c r="DI729" s="128" t="s">
        <v>156</v>
      </c>
      <c r="DJ7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29" s="130">
        <f>Table13[[#This Row],[JUST]]*Table13[[#This Row],[Storm Millage]]/1000</f>
        <v>0</v>
      </c>
      <c r="DL7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29" s="136">
        <f>Table13[[#This Row],[JUST]]*Table13[[#This Row],[Recreational Millage]]/1000</f>
        <v>11040.923059176434</v>
      </c>
      <c r="DN729" s="137">
        <f>Table13[[#This Row],[Recreational Assessment]]+Table13[[#This Row],[Storm Assessment]]</f>
        <v>11040.923059176434</v>
      </c>
      <c r="DO729" s="145" t="e">
        <f>Methodology!#REF!</f>
        <v>#REF!</v>
      </c>
      <c r="DP729" s="146" t="e">
        <f>(Table13[[#This Row],[JUST]]*Table13[[#This Row],[Ad Valorem Recreational Millage]])/1000</f>
        <v>#REF!</v>
      </c>
    </row>
    <row r="730" spans="1:120" x14ac:dyDescent="0.3">
      <c r="A730">
        <v>156</v>
      </c>
      <c r="B730">
        <v>1</v>
      </c>
      <c r="C730" s="165" t="s">
        <v>2224</v>
      </c>
      <c r="D730" t="s">
        <v>904</v>
      </c>
      <c r="E730" t="s">
        <v>1921</v>
      </c>
      <c r="F730">
        <v>10004373</v>
      </c>
      <c r="G730" s="32" t="s">
        <v>196</v>
      </c>
      <c r="H730" t="s">
        <v>299</v>
      </c>
      <c r="I730" t="s">
        <v>778</v>
      </c>
      <c r="J730">
        <v>0</v>
      </c>
      <c r="K730">
        <v>0</v>
      </c>
      <c r="L730">
        <v>0</v>
      </c>
      <c r="M730">
        <v>0.17154</v>
      </c>
      <c r="N730" t="s">
        <v>135</v>
      </c>
      <c r="O730" t="s">
        <v>136</v>
      </c>
      <c r="S730" t="s">
        <v>140</v>
      </c>
      <c r="V730" t="s">
        <v>229</v>
      </c>
      <c r="W730" t="s">
        <v>2225</v>
      </c>
      <c r="X730" t="s">
        <v>2226</v>
      </c>
      <c r="Y730" t="s">
        <v>1743</v>
      </c>
      <c r="AA730" t="s">
        <v>145</v>
      </c>
      <c r="AB730" t="s">
        <v>146</v>
      </c>
      <c r="AC730" s="119">
        <v>707370</v>
      </c>
      <c r="AD730">
        <v>707370</v>
      </c>
      <c r="AE730">
        <v>707370</v>
      </c>
      <c r="AF730">
        <v>0</v>
      </c>
      <c r="AG730">
        <v>707370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 s="32">
        <v>0</v>
      </c>
      <c r="AO730">
        <v>0</v>
      </c>
      <c r="AP730">
        <v>0</v>
      </c>
      <c r="AQ730">
        <v>0</v>
      </c>
      <c r="AR730">
        <v>0</v>
      </c>
      <c r="AS730">
        <v>1</v>
      </c>
      <c r="AT730">
        <v>1978</v>
      </c>
      <c r="AV730">
        <v>1455</v>
      </c>
      <c r="AW730">
        <v>1455</v>
      </c>
      <c r="AX730">
        <v>3</v>
      </c>
      <c r="AY730">
        <v>3</v>
      </c>
      <c r="AZ730">
        <v>2</v>
      </c>
      <c r="BC730" t="s">
        <v>233</v>
      </c>
      <c r="BS730" t="s">
        <v>2227</v>
      </c>
      <c r="BV730" t="s">
        <v>2228</v>
      </c>
      <c r="BX730" t="s">
        <v>2033</v>
      </c>
      <c r="BY730" t="s">
        <v>785</v>
      </c>
      <c r="BZ730" t="s">
        <v>2034</v>
      </c>
      <c r="CB730" s="27">
        <v>37904</v>
      </c>
      <c r="CC730">
        <v>905000</v>
      </c>
      <c r="CD730" t="s">
        <v>210</v>
      </c>
      <c r="CE730" t="s">
        <v>151</v>
      </c>
      <c r="CF730" t="s">
        <v>151</v>
      </c>
      <c r="CG730" t="s">
        <v>2229</v>
      </c>
      <c r="CH730" s="27">
        <v>37701</v>
      </c>
      <c r="CI730">
        <v>830000</v>
      </c>
      <c r="CJ730" t="s">
        <v>210</v>
      </c>
      <c r="CK730" t="s">
        <v>151</v>
      </c>
      <c r="CL730" t="s">
        <v>151</v>
      </c>
      <c r="CM730" t="s">
        <v>2230</v>
      </c>
      <c r="CN730" s="27">
        <v>37365</v>
      </c>
      <c r="CO730">
        <v>825000</v>
      </c>
      <c r="CP730" t="s">
        <v>210</v>
      </c>
      <c r="CQ730" t="s">
        <v>151</v>
      </c>
      <c r="CR730" t="s">
        <v>151</v>
      </c>
      <c r="CS730" t="s">
        <v>2231</v>
      </c>
      <c r="CT730" s="27">
        <v>36563</v>
      </c>
      <c r="CU730">
        <v>540000</v>
      </c>
      <c r="CV730" t="s">
        <v>210</v>
      </c>
      <c r="CW730" t="s">
        <v>151</v>
      </c>
      <c r="CX730" t="s">
        <v>151</v>
      </c>
      <c r="CY730" t="s">
        <v>2232</v>
      </c>
      <c r="CZ730" t="s">
        <v>2233</v>
      </c>
      <c r="DA730" t="s">
        <v>154</v>
      </c>
      <c r="DB730" t="s">
        <v>242</v>
      </c>
      <c r="DE730">
        <v>1</v>
      </c>
      <c r="DF730">
        <v>1978</v>
      </c>
      <c r="DG730" t="s">
        <v>2234</v>
      </c>
      <c r="DH730">
        <v>2</v>
      </c>
      <c r="DI730" s="128" t="s">
        <v>696</v>
      </c>
      <c r="DJ7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30" s="130">
        <f>Table13[[#This Row],[JUST]]*Table13[[#This Row],[Storm Millage]]/1000</f>
        <v>5408.201122344597</v>
      </c>
      <c r="DL7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30" s="136">
        <f>Table13[[#This Row],[JUST]]*Table13[[#This Row],[Recreational Millage]]/1000</f>
        <v>5801.9466150581593</v>
      </c>
      <c r="DN730" s="137">
        <f>Table13[[#This Row],[Recreational Assessment]]+Table13[[#This Row],[Storm Assessment]]</f>
        <v>11210.147737402756</v>
      </c>
      <c r="DO730" s="145" t="e">
        <f>Methodology!#REF!</f>
        <v>#REF!</v>
      </c>
      <c r="DP730" s="146" t="e">
        <f>(Table13[[#This Row],[JUST]]*Table13[[#This Row],[Ad Valorem Recreational Millage]])/1000</f>
        <v>#REF!</v>
      </c>
    </row>
    <row r="731" spans="1:120" x14ac:dyDescent="0.3">
      <c r="A731">
        <v>297</v>
      </c>
      <c r="B731">
        <v>1</v>
      </c>
      <c r="C731" s="165" t="s">
        <v>2520</v>
      </c>
      <c r="D731" t="s">
        <v>928</v>
      </c>
      <c r="E731" t="s">
        <v>1921</v>
      </c>
      <c r="F731">
        <v>10004460</v>
      </c>
      <c r="G731" s="32" t="s">
        <v>196</v>
      </c>
      <c r="H731" t="s">
        <v>299</v>
      </c>
      <c r="I731" t="s">
        <v>226</v>
      </c>
      <c r="J731">
        <v>1</v>
      </c>
      <c r="K731">
        <v>0</v>
      </c>
      <c r="L731">
        <v>0</v>
      </c>
      <c r="M731">
        <v>0.17787</v>
      </c>
      <c r="N731" t="s">
        <v>135</v>
      </c>
      <c r="O731" t="s">
        <v>136</v>
      </c>
      <c r="S731" t="s">
        <v>140</v>
      </c>
      <c r="V731" t="s">
        <v>229</v>
      </c>
      <c r="W731" t="s">
        <v>2521</v>
      </c>
      <c r="X731" t="s">
        <v>2522</v>
      </c>
      <c r="Y731" t="s">
        <v>1743</v>
      </c>
      <c r="AA731" t="s">
        <v>145</v>
      </c>
      <c r="AB731" t="s">
        <v>146</v>
      </c>
      <c r="AC731" s="119">
        <v>707370</v>
      </c>
      <c r="AD731">
        <v>707370</v>
      </c>
      <c r="AE731">
        <v>707370</v>
      </c>
      <c r="AF731">
        <v>0</v>
      </c>
      <c r="AG731">
        <v>707370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 s="32">
        <v>0</v>
      </c>
      <c r="AO731">
        <v>0</v>
      </c>
      <c r="AP731">
        <v>0</v>
      </c>
      <c r="AQ731">
        <v>0</v>
      </c>
      <c r="AR731">
        <v>0</v>
      </c>
      <c r="AS731">
        <v>1</v>
      </c>
      <c r="AT731">
        <v>1978</v>
      </c>
      <c r="AV731">
        <v>1455</v>
      </c>
      <c r="AW731">
        <v>1455</v>
      </c>
      <c r="AX731">
        <v>3</v>
      </c>
      <c r="AY731">
        <v>3</v>
      </c>
      <c r="AZ731">
        <v>2</v>
      </c>
      <c r="BC731" t="s">
        <v>233</v>
      </c>
      <c r="BS731" t="s">
        <v>2523</v>
      </c>
      <c r="BV731" t="s">
        <v>2524</v>
      </c>
      <c r="BX731" t="s">
        <v>2525</v>
      </c>
      <c r="BY731" t="s">
        <v>149</v>
      </c>
      <c r="BZ731" t="s">
        <v>2526</v>
      </c>
      <c r="CB731" s="27">
        <v>32295</v>
      </c>
      <c r="CC731">
        <v>270000</v>
      </c>
      <c r="CD731" t="s">
        <v>210</v>
      </c>
      <c r="CE731" t="s">
        <v>151</v>
      </c>
      <c r="CF731" t="s">
        <v>151</v>
      </c>
      <c r="CG731" t="s">
        <v>2527</v>
      </c>
      <c r="CH731" s="27">
        <v>29738</v>
      </c>
      <c r="CI731">
        <v>215000</v>
      </c>
      <c r="CJ731" t="s">
        <v>210</v>
      </c>
      <c r="CK731" t="s">
        <v>151</v>
      </c>
      <c r="CL731" t="s">
        <v>151</v>
      </c>
      <c r="CM731" t="s">
        <v>2528</v>
      </c>
      <c r="CZ731" t="s">
        <v>2529</v>
      </c>
      <c r="DA731" t="s">
        <v>154</v>
      </c>
      <c r="DB731" t="s">
        <v>242</v>
      </c>
      <c r="DE731">
        <v>1</v>
      </c>
      <c r="DF731">
        <v>1979</v>
      </c>
      <c r="DG731" t="s">
        <v>2530</v>
      </c>
      <c r="DH731">
        <v>2</v>
      </c>
      <c r="DI731" s="128" t="s">
        <v>696</v>
      </c>
      <c r="DJ7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31" s="130">
        <f>Table13[[#This Row],[JUST]]*Table13[[#This Row],[Storm Millage]]/1000</f>
        <v>5408.201122344597</v>
      </c>
      <c r="DL7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31" s="136">
        <f>Table13[[#This Row],[JUST]]*Table13[[#This Row],[Recreational Millage]]/1000</f>
        <v>5801.9466150581593</v>
      </c>
      <c r="DN731" s="137">
        <f>Table13[[#This Row],[Recreational Assessment]]+Table13[[#This Row],[Storm Assessment]]</f>
        <v>11210.147737402756</v>
      </c>
      <c r="DO731" s="145" t="e">
        <f>Methodology!#REF!</f>
        <v>#REF!</v>
      </c>
      <c r="DP731" s="146" t="e">
        <f>(Table13[[#This Row],[JUST]]*Table13[[#This Row],[Ad Valorem Recreational Millage]])/1000</f>
        <v>#REF!</v>
      </c>
    </row>
    <row r="732" spans="1:120" x14ac:dyDescent="0.3">
      <c r="A732">
        <v>537</v>
      </c>
      <c r="B732">
        <v>1</v>
      </c>
      <c r="C732" s="165" t="s">
        <v>2006</v>
      </c>
      <c r="D732" t="s">
        <v>854</v>
      </c>
      <c r="E732" t="s">
        <v>2007</v>
      </c>
      <c r="F732">
        <v>10004356</v>
      </c>
      <c r="G732" s="32" t="s">
        <v>196</v>
      </c>
      <c r="H732" t="s">
        <v>299</v>
      </c>
      <c r="I732" t="s">
        <v>778</v>
      </c>
      <c r="J732">
        <v>0</v>
      </c>
      <c r="K732">
        <v>0</v>
      </c>
      <c r="L732">
        <v>0</v>
      </c>
      <c r="M732">
        <v>0.15836</v>
      </c>
      <c r="N732" t="s">
        <v>135</v>
      </c>
      <c r="O732" t="s">
        <v>136</v>
      </c>
      <c r="S732" t="s">
        <v>140</v>
      </c>
      <c r="V732" t="s">
        <v>229</v>
      </c>
      <c r="W732" t="s">
        <v>2008</v>
      </c>
      <c r="X732" t="s">
        <v>2009</v>
      </c>
      <c r="Y732" t="s">
        <v>1743</v>
      </c>
      <c r="AA732" t="s">
        <v>145</v>
      </c>
      <c r="AB732" t="s">
        <v>146</v>
      </c>
      <c r="AC732" s="119">
        <v>715445</v>
      </c>
      <c r="AD732">
        <v>715445</v>
      </c>
      <c r="AE732">
        <v>715445</v>
      </c>
      <c r="AF732">
        <v>0</v>
      </c>
      <c r="AG732">
        <v>715445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 s="32">
        <v>0</v>
      </c>
      <c r="AO732">
        <v>0</v>
      </c>
      <c r="AP732">
        <v>0</v>
      </c>
      <c r="AQ732">
        <v>0</v>
      </c>
      <c r="AR732">
        <v>0</v>
      </c>
      <c r="AS732">
        <v>1</v>
      </c>
      <c r="AT732">
        <v>1978</v>
      </c>
      <c r="AV732">
        <v>1492</v>
      </c>
      <c r="AW732">
        <v>1492</v>
      </c>
      <c r="AX732">
        <v>3</v>
      </c>
      <c r="AY732">
        <v>3</v>
      </c>
      <c r="AZ732">
        <v>2</v>
      </c>
      <c r="BC732" t="s">
        <v>233</v>
      </c>
      <c r="BS732" t="s">
        <v>1850</v>
      </c>
      <c r="BT732" t="s">
        <v>1851</v>
      </c>
      <c r="BV732" t="s">
        <v>1852</v>
      </c>
      <c r="BX732" t="s">
        <v>1864</v>
      </c>
      <c r="BY732" t="s">
        <v>149</v>
      </c>
      <c r="BZ732" t="s">
        <v>935</v>
      </c>
      <c r="CB732" s="27">
        <v>41564</v>
      </c>
      <c r="CC732">
        <v>755000</v>
      </c>
      <c r="CD732" t="s">
        <v>210</v>
      </c>
      <c r="CE732" t="s">
        <v>181</v>
      </c>
      <c r="CF732" t="s">
        <v>181</v>
      </c>
      <c r="CG732" t="s">
        <v>2010</v>
      </c>
      <c r="CH732" s="27">
        <v>39931</v>
      </c>
      <c r="CI732">
        <v>712500</v>
      </c>
      <c r="CJ732" t="s">
        <v>210</v>
      </c>
      <c r="CK732" t="s">
        <v>181</v>
      </c>
      <c r="CL732" t="s">
        <v>181</v>
      </c>
      <c r="CM732" t="s">
        <v>2011</v>
      </c>
      <c r="CN732" s="27">
        <v>30834</v>
      </c>
      <c r="CO732">
        <v>283500</v>
      </c>
      <c r="CP732" t="s">
        <v>210</v>
      </c>
      <c r="CQ732" t="s">
        <v>151</v>
      </c>
      <c r="CR732" t="s">
        <v>151</v>
      </c>
      <c r="CS732" t="s">
        <v>2012</v>
      </c>
      <c r="CT732" s="27">
        <v>30376</v>
      </c>
      <c r="CU732">
        <v>225000</v>
      </c>
      <c r="CV732" t="s">
        <v>210</v>
      </c>
      <c r="CW732" t="s">
        <v>151</v>
      </c>
      <c r="CX732" t="s">
        <v>151</v>
      </c>
      <c r="CY732" t="s">
        <v>2013</v>
      </c>
      <c r="CZ732" t="s">
        <v>2014</v>
      </c>
      <c r="DA732" t="s">
        <v>154</v>
      </c>
      <c r="DB732" t="s">
        <v>242</v>
      </c>
      <c r="DE732">
        <v>1</v>
      </c>
      <c r="DF732">
        <v>1978</v>
      </c>
      <c r="DG732" t="s">
        <v>2015</v>
      </c>
      <c r="DH732">
        <v>2</v>
      </c>
      <c r="DI732" s="128" t="s">
        <v>696</v>
      </c>
      <c r="DJ7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32" s="130">
        <f>Table13[[#This Row],[JUST]]*Table13[[#This Row],[Storm Millage]]/1000</f>
        <v>5469.9385780791254</v>
      </c>
      <c r="DL7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32" s="136">
        <f>Table13[[#This Row],[JUST]]*Table13[[#This Row],[Recreational Millage]]/1000</f>
        <v>5868.1788823533443</v>
      </c>
      <c r="DN732" s="137">
        <f>Table13[[#This Row],[Recreational Assessment]]+Table13[[#This Row],[Storm Assessment]]</f>
        <v>11338.11746043247</v>
      </c>
      <c r="DO732" s="145" t="e">
        <f>Methodology!#REF!</f>
        <v>#REF!</v>
      </c>
      <c r="DP732" s="146" t="e">
        <f>(Table13[[#This Row],[JUST]]*Table13[[#This Row],[Ad Valorem Recreational Millage]])/1000</f>
        <v>#REF!</v>
      </c>
    </row>
    <row r="733" spans="1:120" x14ac:dyDescent="0.3">
      <c r="A733">
        <v>243</v>
      </c>
      <c r="B733">
        <v>1</v>
      </c>
      <c r="C733" s="165" t="s">
        <v>2309</v>
      </c>
      <c r="D733" t="s">
        <v>904</v>
      </c>
      <c r="E733" t="s">
        <v>2007</v>
      </c>
      <c r="F733">
        <v>10004380</v>
      </c>
      <c r="G733" s="32" t="s">
        <v>196</v>
      </c>
      <c r="H733" t="s">
        <v>299</v>
      </c>
      <c r="I733" t="s">
        <v>778</v>
      </c>
      <c r="J733">
        <v>0</v>
      </c>
      <c r="K733">
        <v>0</v>
      </c>
      <c r="L733">
        <v>0</v>
      </c>
      <c r="M733">
        <v>0.17154</v>
      </c>
      <c r="N733" t="s">
        <v>135</v>
      </c>
      <c r="O733" t="s">
        <v>136</v>
      </c>
      <c r="S733" t="s">
        <v>140</v>
      </c>
      <c r="V733" t="s">
        <v>229</v>
      </c>
      <c r="W733" t="s">
        <v>2310</v>
      </c>
      <c r="X733" t="s">
        <v>2311</v>
      </c>
      <c r="Y733" t="s">
        <v>1743</v>
      </c>
      <c r="AA733" t="s">
        <v>145</v>
      </c>
      <c r="AB733" t="s">
        <v>146</v>
      </c>
      <c r="AC733" s="119">
        <v>715445</v>
      </c>
      <c r="AD733">
        <v>715445</v>
      </c>
      <c r="AE733">
        <v>715445</v>
      </c>
      <c r="AF733">
        <v>0</v>
      </c>
      <c r="AG733">
        <v>715445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 s="32">
        <v>0</v>
      </c>
      <c r="AO733">
        <v>0</v>
      </c>
      <c r="AP733">
        <v>0</v>
      </c>
      <c r="AQ733">
        <v>0</v>
      </c>
      <c r="AR733">
        <v>0</v>
      </c>
      <c r="AS733">
        <v>1</v>
      </c>
      <c r="AT733">
        <v>1978</v>
      </c>
      <c r="AV733">
        <v>1492</v>
      </c>
      <c r="AW733">
        <v>1492</v>
      </c>
      <c r="AX733">
        <v>3</v>
      </c>
      <c r="AY733">
        <v>3</v>
      </c>
      <c r="AZ733">
        <v>2</v>
      </c>
      <c r="BC733" t="s">
        <v>233</v>
      </c>
      <c r="BS733" t="s">
        <v>2312</v>
      </c>
      <c r="BV733" t="s">
        <v>2313</v>
      </c>
      <c r="BX733" t="s">
        <v>1985</v>
      </c>
      <c r="BY733" t="s">
        <v>194</v>
      </c>
      <c r="BZ733" t="s">
        <v>1986</v>
      </c>
      <c r="CB733" s="27">
        <v>41794</v>
      </c>
      <c r="CC733">
        <v>773500</v>
      </c>
      <c r="CD733" t="s">
        <v>210</v>
      </c>
      <c r="CE733" t="s">
        <v>181</v>
      </c>
      <c r="CF733" t="s">
        <v>181</v>
      </c>
      <c r="CG733" t="s">
        <v>2314</v>
      </c>
      <c r="CH733" s="27">
        <v>36278</v>
      </c>
      <c r="CI733">
        <v>505000</v>
      </c>
      <c r="CJ733" t="s">
        <v>210</v>
      </c>
      <c r="CK733" t="s">
        <v>151</v>
      </c>
      <c r="CL733" t="s">
        <v>151</v>
      </c>
      <c r="CM733" t="s">
        <v>2315</v>
      </c>
      <c r="CN733" s="27">
        <v>33390</v>
      </c>
      <c r="CO733">
        <v>330000</v>
      </c>
      <c r="CP733" t="s">
        <v>210</v>
      </c>
      <c r="CQ733" t="s">
        <v>151</v>
      </c>
      <c r="CR733" t="s">
        <v>151</v>
      </c>
      <c r="CS733" t="s">
        <v>2316</v>
      </c>
      <c r="CT733" s="27">
        <v>29526</v>
      </c>
      <c r="CU733">
        <v>192500</v>
      </c>
      <c r="CV733" t="s">
        <v>210</v>
      </c>
      <c r="CW733" t="s">
        <v>181</v>
      </c>
      <c r="CX733" t="s">
        <v>181</v>
      </c>
      <c r="CY733" t="s">
        <v>2317</v>
      </c>
      <c r="CZ733" t="s">
        <v>2318</v>
      </c>
      <c r="DA733" t="s">
        <v>154</v>
      </c>
      <c r="DB733" t="s">
        <v>242</v>
      </c>
      <c r="DE733">
        <v>1</v>
      </c>
      <c r="DF733">
        <v>1978</v>
      </c>
      <c r="DG733" t="s">
        <v>2319</v>
      </c>
      <c r="DH733">
        <v>2</v>
      </c>
      <c r="DI733" s="128" t="s">
        <v>696</v>
      </c>
      <c r="DJ7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33" s="130">
        <f>Table13[[#This Row],[JUST]]*Table13[[#This Row],[Storm Millage]]/1000</f>
        <v>5469.9385780791254</v>
      </c>
      <c r="DL7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33" s="136">
        <f>Table13[[#This Row],[JUST]]*Table13[[#This Row],[Recreational Millage]]/1000</f>
        <v>5868.1788823533443</v>
      </c>
      <c r="DN733" s="137">
        <f>Table13[[#This Row],[Recreational Assessment]]+Table13[[#This Row],[Storm Assessment]]</f>
        <v>11338.11746043247</v>
      </c>
      <c r="DO733" s="145" t="e">
        <f>Methodology!#REF!</f>
        <v>#REF!</v>
      </c>
      <c r="DP733" s="146" t="e">
        <f>(Table13[[#This Row],[JUST]]*Table13[[#This Row],[Ad Valorem Recreational Millage]])/1000</f>
        <v>#REF!</v>
      </c>
    </row>
    <row r="734" spans="1:120" x14ac:dyDescent="0.3">
      <c r="A734">
        <v>34</v>
      </c>
      <c r="B734">
        <v>1</v>
      </c>
      <c r="C734" s="165" t="s">
        <v>3163</v>
      </c>
      <c r="D734" t="s">
        <v>1003</v>
      </c>
      <c r="E734" t="s">
        <v>2007</v>
      </c>
      <c r="F734">
        <v>10004517</v>
      </c>
      <c r="G734" s="32" t="s">
        <v>196</v>
      </c>
      <c r="H734" t="s">
        <v>299</v>
      </c>
      <c r="I734" t="s">
        <v>226</v>
      </c>
      <c r="J734">
        <v>1</v>
      </c>
      <c r="K734">
        <v>0</v>
      </c>
      <c r="L734">
        <v>0</v>
      </c>
      <c r="M734">
        <v>0.17787</v>
      </c>
      <c r="N734" t="s">
        <v>135</v>
      </c>
      <c r="O734" t="s">
        <v>136</v>
      </c>
      <c r="S734" t="s">
        <v>140</v>
      </c>
      <c r="V734" t="s">
        <v>229</v>
      </c>
      <c r="W734" t="s">
        <v>3164</v>
      </c>
      <c r="X734" t="s">
        <v>3165</v>
      </c>
      <c r="Y734" t="s">
        <v>1743</v>
      </c>
      <c r="AA734" t="s">
        <v>145</v>
      </c>
      <c r="AB734" t="s">
        <v>146</v>
      </c>
      <c r="AC734" s="119">
        <v>715445</v>
      </c>
      <c r="AD734">
        <v>715445</v>
      </c>
      <c r="AE734">
        <v>715445</v>
      </c>
      <c r="AF734">
        <v>0</v>
      </c>
      <c r="AG734">
        <v>715445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 s="32">
        <v>0</v>
      </c>
      <c r="AO734">
        <v>0</v>
      </c>
      <c r="AP734">
        <v>0</v>
      </c>
      <c r="AQ734">
        <v>0</v>
      </c>
      <c r="AR734">
        <v>0</v>
      </c>
      <c r="AS734">
        <v>1</v>
      </c>
      <c r="AT734">
        <v>1978</v>
      </c>
      <c r="AV734">
        <v>1492</v>
      </c>
      <c r="AW734">
        <v>1492</v>
      </c>
      <c r="AX734">
        <v>3</v>
      </c>
      <c r="AY734">
        <v>3</v>
      </c>
      <c r="AZ734">
        <v>2</v>
      </c>
      <c r="BC734" t="s">
        <v>233</v>
      </c>
      <c r="BS734" t="s">
        <v>3166</v>
      </c>
      <c r="BV734" t="s">
        <v>3167</v>
      </c>
      <c r="BX734" t="s">
        <v>3168</v>
      </c>
      <c r="BY734" t="s">
        <v>278</v>
      </c>
      <c r="BZ734" t="s">
        <v>3169</v>
      </c>
      <c r="CB734" s="27">
        <v>39933</v>
      </c>
      <c r="CC734">
        <v>720000</v>
      </c>
      <c r="CD734" t="s">
        <v>210</v>
      </c>
      <c r="CE734" t="s">
        <v>181</v>
      </c>
      <c r="CF734" t="s">
        <v>181</v>
      </c>
      <c r="CG734" t="s">
        <v>3170</v>
      </c>
      <c r="CH734" s="27">
        <v>36733</v>
      </c>
      <c r="CI734">
        <v>625000</v>
      </c>
      <c r="CJ734" t="s">
        <v>210</v>
      </c>
      <c r="CK734" t="s">
        <v>151</v>
      </c>
      <c r="CL734" t="s">
        <v>151</v>
      </c>
      <c r="CM734" t="s">
        <v>3171</v>
      </c>
      <c r="CN734" s="27">
        <v>33329</v>
      </c>
      <c r="CO734">
        <v>345000</v>
      </c>
      <c r="CP734" t="s">
        <v>210</v>
      </c>
      <c r="CQ734" t="s">
        <v>151</v>
      </c>
      <c r="CR734" t="s">
        <v>151</v>
      </c>
      <c r="CS734" t="s">
        <v>3172</v>
      </c>
      <c r="CT734" s="27">
        <v>30437</v>
      </c>
      <c r="CU734">
        <v>255000</v>
      </c>
      <c r="CV734" t="s">
        <v>210</v>
      </c>
      <c r="CW734" t="s">
        <v>151</v>
      </c>
      <c r="CX734" t="s">
        <v>151</v>
      </c>
      <c r="CY734" t="s">
        <v>3173</v>
      </c>
      <c r="CZ734" t="s">
        <v>3174</v>
      </c>
      <c r="DA734" t="s">
        <v>154</v>
      </c>
      <c r="DB734" t="s">
        <v>242</v>
      </c>
      <c r="DE734">
        <v>1</v>
      </c>
      <c r="DF734">
        <v>1979</v>
      </c>
      <c r="DG734" t="s">
        <v>3175</v>
      </c>
      <c r="DH734">
        <v>2</v>
      </c>
      <c r="DI734" s="128" t="s">
        <v>696</v>
      </c>
      <c r="DJ7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34" s="130">
        <f>Table13[[#This Row],[JUST]]*Table13[[#This Row],[Storm Millage]]/1000</f>
        <v>5469.9385780791254</v>
      </c>
      <c r="DL7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34" s="136">
        <f>Table13[[#This Row],[JUST]]*Table13[[#This Row],[Recreational Millage]]/1000</f>
        <v>5868.1788823533443</v>
      </c>
      <c r="DN734" s="137">
        <f>Table13[[#This Row],[Recreational Assessment]]+Table13[[#This Row],[Storm Assessment]]</f>
        <v>11338.11746043247</v>
      </c>
      <c r="DO734" s="145" t="e">
        <f>Methodology!#REF!</f>
        <v>#REF!</v>
      </c>
      <c r="DP734" s="146" t="e">
        <f>(Table13[[#This Row],[JUST]]*Table13[[#This Row],[Ad Valorem Recreational Millage]])/1000</f>
        <v>#REF!</v>
      </c>
    </row>
    <row r="735" spans="1:120" x14ac:dyDescent="0.3">
      <c r="A735">
        <v>1102</v>
      </c>
      <c r="B735">
        <v>1</v>
      </c>
      <c r="C735" s="165" t="s">
        <v>6332</v>
      </c>
      <c r="D735" t="s">
        <v>4714</v>
      </c>
      <c r="E735" t="s">
        <v>170</v>
      </c>
      <c r="F735">
        <v>10442400</v>
      </c>
      <c r="G735" s="32" t="s">
        <v>181</v>
      </c>
      <c r="I735" t="s">
        <v>226</v>
      </c>
      <c r="J735">
        <v>1</v>
      </c>
      <c r="K735">
        <v>0</v>
      </c>
      <c r="L735">
        <v>0</v>
      </c>
      <c r="M735">
        <v>0.221</v>
      </c>
      <c r="N735" t="s">
        <v>135</v>
      </c>
      <c r="O735" t="s">
        <v>136</v>
      </c>
      <c r="S735" t="s">
        <v>140</v>
      </c>
      <c r="T735">
        <v>100</v>
      </c>
      <c r="U735" t="s">
        <v>511</v>
      </c>
      <c r="W735" t="s">
        <v>6333</v>
      </c>
      <c r="X735" t="s">
        <v>6334</v>
      </c>
      <c r="Y735" t="s">
        <v>144</v>
      </c>
      <c r="AA735" t="s">
        <v>145</v>
      </c>
      <c r="AB735" t="s">
        <v>146</v>
      </c>
      <c r="AC735" s="119">
        <v>1391336</v>
      </c>
      <c r="AD735">
        <v>1391336</v>
      </c>
      <c r="AE735">
        <v>1391336</v>
      </c>
      <c r="AF735">
        <v>1008800</v>
      </c>
      <c r="AG735">
        <v>358434</v>
      </c>
      <c r="AH735">
        <v>2984</v>
      </c>
      <c r="AI735">
        <v>21118</v>
      </c>
      <c r="AJ735">
        <v>0</v>
      </c>
      <c r="AK735">
        <v>0</v>
      </c>
      <c r="AL735">
        <v>0</v>
      </c>
      <c r="AM735">
        <v>0</v>
      </c>
      <c r="AN735" s="32">
        <v>0</v>
      </c>
      <c r="AO735">
        <v>0</v>
      </c>
      <c r="AP735">
        <v>0</v>
      </c>
      <c r="AQ735">
        <v>0</v>
      </c>
      <c r="AR735">
        <v>0</v>
      </c>
      <c r="AS735">
        <v>1</v>
      </c>
      <c r="AT735">
        <v>1999</v>
      </c>
      <c r="AV735">
        <v>6416</v>
      </c>
      <c r="AW735">
        <v>2826</v>
      </c>
      <c r="AX735">
        <v>2</v>
      </c>
      <c r="AY735">
        <v>4</v>
      </c>
      <c r="AZ735">
        <v>4</v>
      </c>
      <c r="BA735" t="s">
        <v>233</v>
      </c>
      <c r="BB735" t="s">
        <v>233</v>
      </c>
      <c r="BC735" t="s">
        <v>233</v>
      </c>
      <c r="BS735" t="s">
        <v>6335</v>
      </c>
      <c r="BV735" t="s">
        <v>6336</v>
      </c>
      <c r="BX735" t="s">
        <v>4830</v>
      </c>
      <c r="BY735" t="s">
        <v>194</v>
      </c>
      <c r="BZ735" t="s">
        <v>4831</v>
      </c>
      <c r="CB735" s="27">
        <v>36516</v>
      </c>
      <c r="CC735">
        <v>729000</v>
      </c>
      <c r="CD735" t="s">
        <v>210</v>
      </c>
      <c r="CE735" t="s">
        <v>616</v>
      </c>
      <c r="CF735" t="s">
        <v>151</v>
      </c>
      <c r="CG735" t="s">
        <v>6337</v>
      </c>
      <c r="CH735" s="27">
        <v>36172</v>
      </c>
      <c r="CI735">
        <v>900000</v>
      </c>
      <c r="CJ735" t="s">
        <v>150</v>
      </c>
      <c r="CK735" t="s">
        <v>208</v>
      </c>
      <c r="CL735" t="s">
        <v>208</v>
      </c>
      <c r="CM735" t="s">
        <v>6190</v>
      </c>
      <c r="CN735" s="27">
        <v>35852</v>
      </c>
      <c r="CO735">
        <v>1215000</v>
      </c>
      <c r="CP735" t="s">
        <v>150</v>
      </c>
      <c r="CQ735" t="s">
        <v>208</v>
      </c>
      <c r="CR735" t="s">
        <v>208</v>
      </c>
      <c r="CS735" t="s">
        <v>6217</v>
      </c>
      <c r="CT735" s="27">
        <v>32478</v>
      </c>
      <c r="CU735">
        <v>342500</v>
      </c>
      <c r="CV735" t="s">
        <v>150</v>
      </c>
      <c r="CW735" t="s">
        <v>181</v>
      </c>
      <c r="CX735" t="s">
        <v>181</v>
      </c>
      <c r="CY735" t="s">
        <v>6338</v>
      </c>
      <c r="CZ735" t="s">
        <v>6339</v>
      </c>
      <c r="DA735" t="s">
        <v>154</v>
      </c>
      <c r="DB735" t="s">
        <v>299</v>
      </c>
      <c r="DE735">
        <v>1</v>
      </c>
      <c r="DF735">
        <v>1998</v>
      </c>
      <c r="DG735" t="s">
        <v>6340</v>
      </c>
      <c r="DH735">
        <v>7</v>
      </c>
      <c r="DI735" s="128" t="s">
        <v>156</v>
      </c>
      <c r="DJ7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35" s="130">
        <f>Table13[[#This Row],[JUST]]*Table13[[#This Row],[Storm Millage]]/1000</f>
        <v>0</v>
      </c>
      <c r="DL7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35" s="136">
        <f>Table13[[#This Row],[JUST]]*Table13[[#This Row],[Recreational Millage]]/1000</f>
        <v>11411.930383828209</v>
      </c>
      <c r="DN735" s="137">
        <f>Table13[[#This Row],[Recreational Assessment]]+Table13[[#This Row],[Storm Assessment]]</f>
        <v>11411.930383828209</v>
      </c>
      <c r="DO735" s="145" t="e">
        <f>Methodology!#REF!</f>
        <v>#REF!</v>
      </c>
      <c r="DP735" s="146" t="e">
        <f>(Table13[[#This Row],[JUST]]*Table13[[#This Row],[Ad Valorem Recreational Millage]])/1000</f>
        <v>#REF!</v>
      </c>
    </row>
    <row r="736" spans="1:120" x14ac:dyDescent="0.3">
      <c r="A736">
        <v>678</v>
      </c>
      <c r="B736">
        <v>1</v>
      </c>
      <c r="C736" s="165" t="s">
        <v>6596</v>
      </c>
      <c r="D736" t="s">
        <v>3790</v>
      </c>
      <c r="E736" t="s">
        <v>159</v>
      </c>
      <c r="F736">
        <v>10004740</v>
      </c>
      <c r="G736" s="32" t="s">
        <v>181</v>
      </c>
      <c r="I736" t="s">
        <v>226</v>
      </c>
      <c r="J736">
        <v>1</v>
      </c>
      <c r="K736">
        <v>0</v>
      </c>
      <c r="L736">
        <v>0</v>
      </c>
      <c r="M736">
        <v>0.186</v>
      </c>
      <c r="N736" t="s">
        <v>135</v>
      </c>
      <c r="O736" t="s">
        <v>136</v>
      </c>
      <c r="R736" t="s">
        <v>227</v>
      </c>
      <c r="S736" t="s">
        <v>140</v>
      </c>
      <c r="T736">
        <v>100</v>
      </c>
      <c r="U736" t="s">
        <v>511</v>
      </c>
      <c r="W736" t="s">
        <v>6597</v>
      </c>
      <c r="X736" t="s">
        <v>1747</v>
      </c>
      <c r="Y736" t="s">
        <v>5557</v>
      </c>
      <c r="AA736" t="s">
        <v>145</v>
      </c>
      <c r="AB736" t="s">
        <v>146</v>
      </c>
      <c r="AC736" s="119">
        <v>1393750</v>
      </c>
      <c r="AD736">
        <v>1393750</v>
      </c>
      <c r="AE736">
        <v>1393750</v>
      </c>
      <c r="AF736">
        <v>675000</v>
      </c>
      <c r="AG736">
        <v>631125</v>
      </c>
      <c r="AH736">
        <v>0</v>
      </c>
      <c r="AI736">
        <v>87625</v>
      </c>
      <c r="AJ736">
        <v>0</v>
      </c>
      <c r="AK736">
        <v>0</v>
      </c>
      <c r="AL736">
        <v>0</v>
      </c>
      <c r="AM736">
        <v>0</v>
      </c>
      <c r="AN736" s="32">
        <v>0</v>
      </c>
      <c r="AO736">
        <v>0</v>
      </c>
      <c r="AP736">
        <v>0</v>
      </c>
      <c r="AQ736">
        <v>0</v>
      </c>
      <c r="AR736">
        <v>0</v>
      </c>
      <c r="AS736">
        <v>1</v>
      </c>
      <c r="AT736">
        <v>2005</v>
      </c>
      <c r="AV736">
        <v>7341</v>
      </c>
      <c r="AW736">
        <v>3245</v>
      </c>
      <c r="AX736">
        <v>2</v>
      </c>
      <c r="AY736">
        <v>4</v>
      </c>
      <c r="AZ736">
        <v>4.5</v>
      </c>
      <c r="BA736" t="s">
        <v>233</v>
      </c>
      <c r="BB736" t="s">
        <v>233</v>
      </c>
      <c r="BC736" t="s">
        <v>233</v>
      </c>
      <c r="BS736" t="s">
        <v>6598</v>
      </c>
      <c r="BV736" t="s">
        <v>6599</v>
      </c>
      <c r="BX736" t="s">
        <v>6600</v>
      </c>
      <c r="BY736" t="s">
        <v>638</v>
      </c>
      <c r="BZ736" t="s">
        <v>6601</v>
      </c>
      <c r="CB736" s="27">
        <v>39574</v>
      </c>
      <c r="CC736">
        <v>2100000</v>
      </c>
      <c r="CD736" t="s">
        <v>210</v>
      </c>
      <c r="CE736" t="s">
        <v>151</v>
      </c>
      <c r="CF736" t="s">
        <v>151</v>
      </c>
      <c r="CG736" t="s">
        <v>6602</v>
      </c>
      <c r="CH736" s="27">
        <v>38426</v>
      </c>
      <c r="CI736">
        <v>2372500</v>
      </c>
      <c r="CJ736" t="s">
        <v>210</v>
      </c>
      <c r="CK736" t="s">
        <v>151</v>
      </c>
      <c r="CL736" t="s">
        <v>151</v>
      </c>
      <c r="CM736" t="s">
        <v>6603</v>
      </c>
      <c r="CN736" s="27">
        <v>37008</v>
      </c>
      <c r="CO736">
        <v>850000</v>
      </c>
      <c r="CP736" t="s">
        <v>210</v>
      </c>
      <c r="CQ736" t="s">
        <v>151</v>
      </c>
      <c r="CR736" t="s">
        <v>151</v>
      </c>
      <c r="CS736" t="s">
        <v>6604</v>
      </c>
      <c r="CZ736" t="s">
        <v>6605</v>
      </c>
      <c r="DA736" t="s">
        <v>154</v>
      </c>
      <c r="DB736" t="s">
        <v>299</v>
      </c>
      <c r="DE736">
        <v>1</v>
      </c>
      <c r="DF736">
        <v>1900</v>
      </c>
      <c r="DG736" t="s">
        <v>6606</v>
      </c>
      <c r="DH736">
        <v>7</v>
      </c>
      <c r="DI736" s="128" t="s">
        <v>156</v>
      </c>
      <c r="DJ7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36" s="130">
        <f>Table13[[#This Row],[JUST]]*Table13[[#This Row],[Storm Millage]]/1000</f>
        <v>0</v>
      </c>
      <c r="DL7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36" s="136">
        <f>Table13[[#This Row],[JUST]]*Table13[[#This Row],[Recreational Millage]]/1000</f>
        <v>11431.730345840662</v>
      </c>
      <c r="DN736" s="137">
        <f>Table13[[#This Row],[Recreational Assessment]]+Table13[[#This Row],[Storm Assessment]]</f>
        <v>11431.730345840662</v>
      </c>
      <c r="DO736" s="145" t="e">
        <f>Methodology!#REF!</f>
        <v>#REF!</v>
      </c>
      <c r="DP736" s="146" t="e">
        <f>(Table13[[#This Row],[JUST]]*Table13[[#This Row],[Ad Valorem Recreational Millage]])/1000</f>
        <v>#REF!</v>
      </c>
    </row>
    <row r="737" spans="1:120" x14ac:dyDescent="0.3">
      <c r="A737">
        <v>714</v>
      </c>
      <c r="B737">
        <v>1</v>
      </c>
      <c r="C737" s="165" t="s">
        <v>6363</v>
      </c>
      <c r="D737" t="s">
        <v>4704</v>
      </c>
      <c r="E737" t="s">
        <v>170</v>
      </c>
      <c r="F737">
        <v>10004795</v>
      </c>
      <c r="G737" s="32" t="s">
        <v>181</v>
      </c>
      <c r="I737" t="s">
        <v>226</v>
      </c>
      <c r="J737">
        <v>1</v>
      </c>
      <c r="K737">
        <v>0</v>
      </c>
      <c r="L737">
        <v>0</v>
      </c>
      <c r="M737">
        <v>0.221</v>
      </c>
      <c r="N737" t="s">
        <v>135</v>
      </c>
      <c r="O737" t="s">
        <v>136</v>
      </c>
      <c r="R737" t="s">
        <v>139</v>
      </c>
      <c r="S737" t="s">
        <v>140</v>
      </c>
      <c r="T737">
        <v>100</v>
      </c>
      <c r="U737" t="s">
        <v>511</v>
      </c>
      <c r="W737" t="s">
        <v>6364</v>
      </c>
      <c r="X737" t="s">
        <v>6365</v>
      </c>
      <c r="Y737" t="s">
        <v>144</v>
      </c>
      <c r="AA737" t="s">
        <v>145</v>
      </c>
      <c r="AB737" t="s">
        <v>146</v>
      </c>
      <c r="AC737" s="119">
        <v>1394545</v>
      </c>
      <c r="AD737">
        <v>1394545</v>
      </c>
      <c r="AE737">
        <v>1394545</v>
      </c>
      <c r="AF737">
        <v>1008800</v>
      </c>
      <c r="AG737">
        <v>360996</v>
      </c>
      <c r="AH737">
        <v>3078</v>
      </c>
      <c r="AI737">
        <v>21671</v>
      </c>
      <c r="AJ737">
        <v>0</v>
      </c>
      <c r="AK737">
        <v>0</v>
      </c>
      <c r="AL737">
        <v>0</v>
      </c>
      <c r="AM737">
        <v>0</v>
      </c>
      <c r="AN737" s="32">
        <v>0</v>
      </c>
      <c r="AO737">
        <v>0</v>
      </c>
      <c r="AP737">
        <v>0</v>
      </c>
      <c r="AQ737">
        <v>0</v>
      </c>
      <c r="AR737">
        <v>0</v>
      </c>
      <c r="AS737">
        <v>1</v>
      </c>
      <c r="AT737">
        <v>1999</v>
      </c>
      <c r="AV737">
        <v>6680</v>
      </c>
      <c r="AW737">
        <v>2706</v>
      </c>
      <c r="AX737">
        <v>2</v>
      </c>
      <c r="AY737">
        <v>4</v>
      </c>
      <c r="AZ737">
        <v>4</v>
      </c>
      <c r="BA737" t="s">
        <v>233</v>
      </c>
      <c r="BB737" t="s">
        <v>233</v>
      </c>
      <c r="BC737" t="s">
        <v>233</v>
      </c>
      <c r="BS737" t="s">
        <v>6366</v>
      </c>
      <c r="BT737" t="s">
        <v>6367</v>
      </c>
      <c r="BV737" t="s">
        <v>6368</v>
      </c>
      <c r="BX737" t="s">
        <v>6369</v>
      </c>
      <c r="BY737" t="s">
        <v>264</v>
      </c>
      <c r="BZ737" t="s">
        <v>6370</v>
      </c>
      <c r="CB737" s="27">
        <v>42489</v>
      </c>
      <c r="CC737">
        <v>2225000</v>
      </c>
      <c r="CD737" t="s">
        <v>210</v>
      </c>
      <c r="CE737" t="s">
        <v>181</v>
      </c>
      <c r="CF737" t="s">
        <v>181</v>
      </c>
      <c r="CG737" t="s">
        <v>6371</v>
      </c>
      <c r="CH737" s="27">
        <v>36132</v>
      </c>
      <c r="CI737">
        <v>525000</v>
      </c>
      <c r="CJ737" t="s">
        <v>210</v>
      </c>
      <c r="CK737" t="s">
        <v>616</v>
      </c>
      <c r="CL737" t="s">
        <v>616</v>
      </c>
      <c r="CM737" t="s">
        <v>6372</v>
      </c>
      <c r="CN737" s="27">
        <v>36132</v>
      </c>
      <c r="CO737">
        <v>150000</v>
      </c>
      <c r="CP737" t="s">
        <v>150</v>
      </c>
      <c r="CQ737" t="s">
        <v>151</v>
      </c>
      <c r="CR737" t="s">
        <v>151</v>
      </c>
      <c r="CS737" t="s">
        <v>6373</v>
      </c>
      <c r="CT737" s="27">
        <v>35852</v>
      </c>
      <c r="CU737">
        <v>1215000</v>
      </c>
      <c r="CV737" t="s">
        <v>150</v>
      </c>
      <c r="CW737" t="s">
        <v>208</v>
      </c>
      <c r="CX737" t="s">
        <v>208</v>
      </c>
      <c r="CY737" t="s">
        <v>6217</v>
      </c>
      <c r="CZ737" t="s">
        <v>6374</v>
      </c>
      <c r="DA737" t="s">
        <v>154</v>
      </c>
      <c r="DB737" t="s">
        <v>299</v>
      </c>
      <c r="DE737">
        <v>1</v>
      </c>
      <c r="DF737">
        <v>1900</v>
      </c>
      <c r="DG737" t="s">
        <v>6375</v>
      </c>
      <c r="DH737">
        <v>7</v>
      </c>
      <c r="DI737" s="128" t="s">
        <v>156</v>
      </c>
      <c r="DJ7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37" s="130">
        <f>Table13[[#This Row],[JUST]]*Table13[[#This Row],[Storm Millage]]/1000</f>
        <v>0</v>
      </c>
      <c r="DL7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37" s="136">
        <f>Table13[[#This Row],[JUST]]*Table13[[#This Row],[Recreational Millage]]/1000</f>
        <v>11438.251045840623</v>
      </c>
      <c r="DN737" s="137">
        <f>Table13[[#This Row],[Recreational Assessment]]+Table13[[#This Row],[Storm Assessment]]</f>
        <v>11438.251045840623</v>
      </c>
      <c r="DO737" s="145" t="e">
        <f>Methodology!#REF!</f>
        <v>#REF!</v>
      </c>
      <c r="DP737" s="146" t="e">
        <f>(Table13[[#This Row],[JUST]]*Table13[[#This Row],[Ad Valorem Recreational Millage]])/1000</f>
        <v>#REF!</v>
      </c>
    </row>
    <row r="738" spans="1:120" x14ac:dyDescent="0.3">
      <c r="A738">
        <v>750</v>
      </c>
      <c r="B738">
        <v>1</v>
      </c>
      <c r="C738" s="165" t="s">
        <v>6937</v>
      </c>
      <c r="D738" t="s">
        <v>3790</v>
      </c>
      <c r="E738" t="s">
        <v>204</v>
      </c>
      <c r="F738">
        <v>10004121</v>
      </c>
      <c r="G738" s="32" t="s">
        <v>181</v>
      </c>
      <c r="I738" t="s">
        <v>226</v>
      </c>
      <c r="J738">
        <v>1</v>
      </c>
      <c r="K738">
        <v>0</v>
      </c>
      <c r="L738">
        <v>0</v>
      </c>
      <c r="M738">
        <v>0.17699999999999999</v>
      </c>
      <c r="N738" t="s">
        <v>135</v>
      </c>
      <c r="O738" t="s">
        <v>136</v>
      </c>
      <c r="R738" t="s">
        <v>6938</v>
      </c>
      <c r="S738" t="s">
        <v>140</v>
      </c>
      <c r="T738">
        <v>100</v>
      </c>
      <c r="U738" t="s">
        <v>511</v>
      </c>
      <c r="W738" t="s">
        <v>6939</v>
      </c>
      <c r="X738" t="s">
        <v>6940</v>
      </c>
      <c r="Y738" t="s">
        <v>189</v>
      </c>
      <c r="AA738" t="s">
        <v>145</v>
      </c>
      <c r="AB738" t="s">
        <v>146</v>
      </c>
      <c r="AC738" s="119">
        <v>1394556</v>
      </c>
      <c r="AD738">
        <v>1394556</v>
      </c>
      <c r="AE738">
        <v>1394556</v>
      </c>
      <c r="AF738">
        <v>743000</v>
      </c>
      <c r="AG738">
        <v>581633</v>
      </c>
      <c r="AH738">
        <v>11194</v>
      </c>
      <c r="AI738">
        <v>58729</v>
      </c>
      <c r="AJ738">
        <v>0</v>
      </c>
      <c r="AK738">
        <v>0</v>
      </c>
      <c r="AL738">
        <v>0</v>
      </c>
      <c r="AM738">
        <v>0</v>
      </c>
      <c r="AN738" s="32">
        <v>0</v>
      </c>
      <c r="AO738">
        <v>0</v>
      </c>
      <c r="AP738">
        <v>0</v>
      </c>
      <c r="AQ738">
        <v>0</v>
      </c>
      <c r="AR738">
        <v>0</v>
      </c>
      <c r="AS738">
        <v>1</v>
      </c>
      <c r="AT738">
        <v>2001</v>
      </c>
      <c r="AV738">
        <v>6224</v>
      </c>
      <c r="AW738">
        <v>3058</v>
      </c>
      <c r="AX738">
        <v>2</v>
      </c>
      <c r="AY738">
        <v>4</v>
      </c>
      <c r="AZ738">
        <v>4</v>
      </c>
      <c r="BA738" t="s">
        <v>233</v>
      </c>
      <c r="BB738" t="s">
        <v>233</v>
      </c>
      <c r="BC738" t="s">
        <v>233</v>
      </c>
      <c r="BS738" t="s">
        <v>6941</v>
      </c>
      <c r="BV738" t="s">
        <v>6942</v>
      </c>
      <c r="BX738" t="s">
        <v>6943</v>
      </c>
      <c r="BY738" t="s">
        <v>194</v>
      </c>
      <c r="BZ738" t="s">
        <v>6944</v>
      </c>
      <c r="CB738" s="27">
        <v>38120</v>
      </c>
      <c r="CC738">
        <v>1415000</v>
      </c>
      <c r="CD738" t="s">
        <v>210</v>
      </c>
      <c r="CE738" t="s">
        <v>151</v>
      </c>
      <c r="CF738" t="s">
        <v>151</v>
      </c>
      <c r="CG738" t="s">
        <v>6945</v>
      </c>
      <c r="CH738" s="27">
        <v>36811</v>
      </c>
      <c r="CI738">
        <v>400000</v>
      </c>
      <c r="CJ738" t="s">
        <v>150</v>
      </c>
      <c r="CK738" t="s">
        <v>151</v>
      </c>
      <c r="CL738" t="s">
        <v>151</v>
      </c>
      <c r="CM738" t="s">
        <v>6946</v>
      </c>
      <c r="CN738" s="27">
        <v>34304</v>
      </c>
      <c r="CO738">
        <v>109400</v>
      </c>
      <c r="CP738" t="s">
        <v>150</v>
      </c>
      <c r="CQ738" t="s">
        <v>151</v>
      </c>
      <c r="CR738" t="s">
        <v>151</v>
      </c>
      <c r="CS738" t="s">
        <v>6947</v>
      </c>
      <c r="CT738" s="27">
        <v>33055</v>
      </c>
      <c r="CU738">
        <v>85000</v>
      </c>
      <c r="CV738" t="s">
        <v>150</v>
      </c>
      <c r="CW738" t="s">
        <v>181</v>
      </c>
      <c r="CX738" t="s">
        <v>181</v>
      </c>
      <c r="CY738" t="s">
        <v>6948</v>
      </c>
      <c r="CZ738" t="s">
        <v>6949</v>
      </c>
      <c r="DA738" t="s">
        <v>154</v>
      </c>
      <c r="DB738" t="s">
        <v>299</v>
      </c>
      <c r="DE738">
        <v>1</v>
      </c>
      <c r="DF738">
        <v>1900</v>
      </c>
      <c r="DG738" t="s">
        <v>6950</v>
      </c>
      <c r="DH738">
        <v>7</v>
      </c>
      <c r="DI738" s="128" t="s">
        <v>156</v>
      </c>
      <c r="DJ7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38" s="130">
        <f>Table13[[#This Row],[JUST]]*Table13[[#This Row],[Storm Millage]]/1000</f>
        <v>0</v>
      </c>
      <c r="DL7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38" s="136">
        <f>Table13[[#This Row],[JUST]]*Table13[[#This Row],[Recreational Millage]]/1000</f>
        <v>11438.341269362634</v>
      </c>
      <c r="DN738" s="137">
        <f>Table13[[#This Row],[Recreational Assessment]]+Table13[[#This Row],[Storm Assessment]]</f>
        <v>11438.341269362634</v>
      </c>
      <c r="DO738" s="145" t="e">
        <f>Methodology!#REF!</f>
        <v>#REF!</v>
      </c>
      <c r="DP738" s="146" t="e">
        <f>(Table13[[#This Row],[JUST]]*Table13[[#This Row],[Ad Valorem Recreational Millage]])/1000</f>
        <v>#REF!</v>
      </c>
    </row>
    <row r="739" spans="1:120" x14ac:dyDescent="0.3">
      <c r="A739">
        <v>711</v>
      </c>
      <c r="B739">
        <v>1</v>
      </c>
      <c r="C739" s="165" t="s">
        <v>6584</v>
      </c>
      <c r="D739" t="s">
        <v>131</v>
      </c>
      <c r="E739" t="s">
        <v>423</v>
      </c>
      <c r="F739">
        <v>10004149</v>
      </c>
      <c r="G739" s="32" t="s">
        <v>181</v>
      </c>
      <c r="I739" t="s">
        <v>226</v>
      </c>
      <c r="J739">
        <v>1</v>
      </c>
      <c r="K739">
        <v>0</v>
      </c>
      <c r="L739">
        <v>0</v>
      </c>
      <c r="M739">
        <v>0.192</v>
      </c>
      <c r="N739" t="s">
        <v>135</v>
      </c>
      <c r="O739" t="s">
        <v>136</v>
      </c>
      <c r="R739" t="s">
        <v>227</v>
      </c>
      <c r="S739" t="s">
        <v>140</v>
      </c>
      <c r="T739">
        <v>100</v>
      </c>
      <c r="U739" t="s">
        <v>511</v>
      </c>
      <c r="W739" t="s">
        <v>6585</v>
      </c>
      <c r="X739" t="s">
        <v>6586</v>
      </c>
      <c r="Y739" t="s">
        <v>162</v>
      </c>
      <c r="AA739" t="s">
        <v>145</v>
      </c>
      <c r="AB739" t="s">
        <v>146</v>
      </c>
      <c r="AC739" s="119">
        <v>1396992</v>
      </c>
      <c r="AD739">
        <v>1396992</v>
      </c>
      <c r="AE739">
        <v>1396992</v>
      </c>
      <c r="AF739">
        <v>1028100</v>
      </c>
      <c r="AG739">
        <v>342292</v>
      </c>
      <c r="AH739">
        <v>3981</v>
      </c>
      <c r="AI739">
        <v>22619</v>
      </c>
      <c r="AJ739">
        <v>0</v>
      </c>
      <c r="AK739">
        <v>0</v>
      </c>
      <c r="AL739">
        <v>0</v>
      </c>
      <c r="AM739">
        <v>0</v>
      </c>
      <c r="AN739" s="32">
        <v>0</v>
      </c>
      <c r="AO739">
        <v>0</v>
      </c>
      <c r="AP739">
        <v>0</v>
      </c>
      <c r="AQ739">
        <v>0</v>
      </c>
      <c r="AR739">
        <v>0</v>
      </c>
      <c r="AS739">
        <v>1</v>
      </c>
      <c r="AT739">
        <v>1999</v>
      </c>
      <c r="AV739">
        <v>6577</v>
      </c>
      <c r="AW739">
        <v>2866</v>
      </c>
      <c r="AX739">
        <v>2</v>
      </c>
      <c r="AY739">
        <v>4</v>
      </c>
      <c r="AZ739">
        <v>4</v>
      </c>
      <c r="BA739" t="s">
        <v>233</v>
      </c>
      <c r="BB739" t="s">
        <v>233</v>
      </c>
      <c r="BC739" t="s">
        <v>233</v>
      </c>
      <c r="BS739" t="s">
        <v>6587</v>
      </c>
      <c r="BV739" t="s">
        <v>6588</v>
      </c>
      <c r="BX739" t="s">
        <v>6589</v>
      </c>
      <c r="BY739" t="s">
        <v>238</v>
      </c>
      <c r="BZ739" t="s">
        <v>6590</v>
      </c>
      <c r="CB739" s="27">
        <v>35933</v>
      </c>
      <c r="CC739">
        <v>485000</v>
      </c>
      <c r="CD739" t="s">
        <v>150</v>
      </c>
      <c r="CE739" t="s">
        <v>151</v>
      </c>
      <c r="CF739" t="s">
        <v>151</v>
      </c>
      <c r="CG739" t="s">
        <v>6591</v>
      </c>
      <c r="CH739" s="27">
        <v>35858</v>
      </c>
      <c r="CI739">
        <v>325000</v>
      </c>
      <c r="CJ739" t="s">
        <v>150</v>
      </c>
      <c r="CK739" t="s">
        <v>151</v>
      </c>
      <c r="CL739" t="s">
        <v>151</v>
      </c>
      <c r="CM739" t="s">
        <v>6592</v>
      </c>
      <c r="CN739" s="27">
        <v>35278</v>
      </c>
      <c r="CO739">
        <v>575000</v>
      </c>
      <c r="CP739" t="s">
        <v>150</v>
      </c>
      <c r="CQ739" t="s">
        <v>181</v>
      </c>
      <c r="CR739" t="s">
        <v>181</v>
      </c>
      <c r="CS739" t="s">
        <v>6593</v>
      </c>
      <c r="CZ739" t="s">
        <v>6594</v>
      </c>
      <c r="DA739" t="s">
        <v>154</v>
      </c>
      <c r="DB739" t="s">
        <v>299</v>
      </c>
      <c r="DE739">
        <v>1</v>
      </c>
      <c r="DF739">
        <v>1996</v>
      </c>
      <c r="DG739" t="s">
        <v>6595</v>
      </c>
      <c r="DH739">
        <v>7</v>
      </c>
      <c r="DI739" s="128" t="s">
        <v>156</v>
      </c>
      <c r="DJ7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39" s="130">
        <f>Table13[[#This Row],[JUST]]*Table13[[#This Row],[Storm Millage]]/1000</f>
        <v>0</v>
      </c>
      <c r="DL7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39" s="136">
        <f>Table13[[#This Row],[JUST]]*Table13[[#This Row],[Recreational Millage]]/1000</f>
        <v>11458.321678419114</v>
      </c>
      <c r="DN739" s="137">
        <f>Table13[[#This Row],[Recreational Assessment]]+Table13[[#This Row],[Storm Assessment]]</f>
        <v>11458.321678419114</v>
      </c>
      <c r="DO739" s="145" t="e">
        <f>Methodology!#REF!</f>
        <v>#REF!</v>
      </c>
      <c r="DP739" s="146" t="e">
        <f>(Table13[[#This Row],[JUST]]*Table13[[#This Row],[Ad Valorem Recreational Millage]])/1000</f>
        <v>#REF!</v>
      </c>
    </row>
    <row r="740" spans="1:120" x14ac:dyDescent="0.3">
      <c r="A740">
        <v>1034</v>
      </c>
      <c r="B740">
        <v>1</v>
      </c>
      <c r="C740" s="165" t="s">
        <v>9253</v>
      </c>
      <c r="D740" t="s">
        <v>4714</v>
      </c>
      <c r="E740" t="s">
        <v>337</v>
      </c>
      <c r="F740">
        <v>10005143</v>
      </c>
      <c r="G740" s="32" t="s">
        <v>383</v>
      </c>
      <c r="I740" t="s">
        <v>226</v>
      </c>
      <c r="J740">
        <v>1</v>
      </c>
      <c r="K740">
        <v>0</v>
      </c>
      <c r="L740">
        <v>0</v>
      </c>
      <c r="M740">
        <v>1.7070000000000001</v>
      </c>
      <c r="N740" t="s">
        <v>135</v>
      </c>
      <c r="O740" t="s">
        <v>136</v>
      </c>
      <c r="R740" t="s">
        <v>139</v>
      </c>
      <c r="S740" t="s">
        <v>140</v>
      </c>
      <c r="T740">
        <v>821</v>
      </c>
      <c r="U740" t="s">
        <v>4182</v>
      </c>
      <c r="V740" t="s">
        <v>205</v>
      </c>
      <c r="W740" t="s">
        <v>9254</v>
      </c>
      <c r="X740" t="s">
        <v>9255</v>
      </c>
      <c r="Y740" t="s">
        <v>189</v>
      </c>
      <c r="AA740" t="s">
        <v>145</v>
      </c>
      <c r="AB740" t="s">
        <v>146</v>
      </c>
      <c r="AC740" s="30">
        <v>2705163</v>
      </c>
      <c r="AD740">
        <v>2530262</v>
      </c>
      <c r="AE740">
        <v>2480262</v>
      </c>
      <c r="AF740">
        <v>1080000</v>
      </c>
      <c r="AG740">
        <v>1503516</v>
      </c>
      <c r="AH740">
        <v>31436</v>
      </c>
      <c r="AI740">
        <v>90211</v>
      </c>
      <c r="AJ740">
        <v>713736</v>
      </c>
      <c r="AK740">
        <v>0</v>
      </c>
      <c r="AL740">
        <v>0</v>
      </c>
      <c r="AM740">
        <v>0</v>
      </c>
      <c r="AN740">
        <v>50000</v>
      </c>
      <c r="AO740">
        <v>0</v>
      </c>
      <c r="AP740">
        <v>0</v>
      </c>
      <c r="AQ740">
        <v>0</v>
      </c>
      <c r="AR740">
        <v>0</v>
      </c>
      <c r="AS740">
        <v>2</v>
      </c>
      <c r="AT740">
        <v>1987</v>
      </c>
      <c r="AV740">
        <v>18076</v>
      </c>
      <c r="AW740">
        <v>7047</v>
      </c>
      <c r="AX740">
        <v>3</v>
      </c>
      <c r="AY740">
        <v>7</v>
      </c>
      <c r="AZ740">
        <v>7.5</v>
      </c>
      <c r="BA740" t="s">
        <v>233</v>
      </c>
      <c r="BB740" t="s">
        <v>233</v>
      </c>
      <c r="BC740" t="s">
        <v>233</v>
      </c>
      <c r="BS740" t="s">
        <v>9256</v>
      </c>
      <c r="BV740" t="s">
        <v>9257</v>
      </c>
      <c r="BX740" t="s">
        <v>145</v>
      </c>
      <c r="BY740" t="s">
        <v>149</v>
      </c>
      <c r="BZ740" t="s">
        <v>146</v>
      </c>
      <c r="CB740" s="27">
        <v>38183</v>
      </c>
      <c r="CC740">
        <v>2100000</v>
      </c>
      <c r="CD740" t="s">
        <v>210</v>
      </c>
      <c r="CE740" t="s">
        <v>151</v>
      </c>
      <c r="CF740" t="s">
        <v>151</v>
      </c>
      <c r="CG740" t="s">
        <v>9258</v>
      </c>
      <c r="CH740" s="27">
        <v>37466</v>
      </c>
      <c r="CI740">
        <v>1436000</v>
      </c>
      <c r="CJ740" t="s">
        <v>210</v>
      </c>
      <c r="CK740" t="s">
        <v>655</v>
      </c>
      <c r="CL740" t="s">
        <v>655</v>
      </c>
      <c r="CM740" t="s">
        <v>9259</v>
      </c>
      <c r="CN740" s="27">
        <v>33025</v>
      </c>
      <c r="CO740">
        <v>835000</v>
      </c>
      <c r="CP740" t="s">
        <v>210</v>
      </c>
      <c r="CQ740" t="s">
        <v>151</v>
      </c>
      <c r="CR740" t="s">
        <v>151</v>
      </c>
      <c r="CS740" t="s">
        <v>9260</v>
      </c>
      <c r="CT740" s="27">
        <v>31168</v>
      </c>
      <c r="CU740">
        <v>210000</v>
      </c>
      <c r="CV740" t="s">
        <v>150</v>
      </c>
      <c r="CW740" t="s">
        <v>151</v>
      </c>
      <c r="CX740" t="s">
        <v>151</v>
      </c>
      <c r="CY740" t="s">
        <v>9261</v>
      </c>
      <c r="CZ740" t="s">
        <v>9262</v>
      </c>
      <c r="DA740" t="s">
        <v>154</v>
      </c>
      <c r="DB740" t="s">
        <v>299</v>
      </c>
      <c r="DE740">
        <v>1</v>
      </c>
      <c r="DF740">
        <v>1982</v>
      </c>
      <c r="DG740" t="s">
        <v>9263</v>
      </c>
      <c r="DH740">
        <v>7</v>
      </c>
      <c r="DI740" s="128" t="s">
        <v>156</v>
      </c>
      <c r="DJ7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40" s="130">
        <f>Table13[[#This Row],[JUST]]*Table13[[#This Row],[Storm Millage]]/1000</f>
        <v>0</v>
      </c>
      <c r="DL7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740" s="136">
        <f>Table13[[#This Row],[JUST]]*Table13[[#This Row],[Recreational Millage]]/1000</f>
        <v>11498.180600504837</v>
      </c>
      <c r="DN740" s="137">
        <f>Table13[[#This Row],[Recreational Assessment]]+Table13[[#This Row],[Storm Assessment]]</f>
        <v>11498.180600504837</v>
      </c>
      <c r="DO740" s="145" t="e">
        <f>Methodology!#REF!</f>
        <v>#REF!</v>
      </c>
      <c r="DP740" s="146" t="e">
        <f>(Table13[[#This Row],[JUST]]*Table13[[#This Row],[Ad Valorem Recreational Millage]])/1000</f>
        <v>#REF!</v>
      </c>
    </row>
    <row r="741" spans="1:120" x14ac:dyDescent="0.3">
      <c r="A741">
        <v>886</v>
      </c>
      <c r="B741">
        <v>1</v>
      </c>
      <c r="C741" s="165" t="s">
        <v>5809</v>
      </c>
      <c r="D741" t="s">
        <v>131</v>
      </c>
      <c r="E741" t="s">
        <v>159</v>
      </c>
      <c r="F741">
        <v>10004159</v>
      </c>
      <c r="G741" s="32" t="s">
        <v>181</v>
      </c>
      <c r="I741" t="s">
        <v>226</v>
      </c>
      <c r="J741">
        <v>1</v>
      </c>
      <c r="K741">
        <v>0</v>
      </c>
      <c r="L741">
        <v>0</v>
      </c>
      <c r="M741">
        <v>0.23200000000000001</v>
      </c>
      <c r="N741" t="s">
        <v>135</v>
      </c>
      <c r="O741" t="s">
        <v>136</v>
      </c>
      <c r="R741" t="s">
        <v>227</v>
      </c>
      <c r="S741" t="s">
        <v>140</v>
      </c>
      <c r="T741">
        <v>100</v>
      </c>
      <c r="U741" t="s">
        <v>511</v>
      </c>
      <c r="W741" t="s">
        <v>5810</v>
      </c>
      <c r="X741" t="s">
        <v>5797</v>
      </c>
      <c r="Y741" t="s">
        <v>162</v>
      </c>
      <c r="AA741" t="s">
        <v>145</v>
      </c>
      <c r="AB741" t="s">
        <v>146</v>
      </c>
      <c r="AC741" s="119">
        <v>1407456</v>
      </c>
      <c r="AD741">
        <v>1407456</v>
      </c>
      <c r="AE741">
        <v>1407456</v>
      </c>
      <c r="AF741">
        <v>743000</v>
      </c>
      <c r="AG741">
        <v>634944</v>
      </c>
      <c r="AH741">
        <v>1200</v>
      </c>
      <c r="AI741">
        <v>28312</v>
      </c>
      <c r="AJ741">
        <v>0</v>
      </c>
      <c r="AK741">
        <v>0</v>
      </c>
      <c r="AL741">
        <v>0</v>
      </c>
      <c r="AM741">
        <v>0</v>
      </c>
      <c r="AN741" s="32">
        <v>0</v>
      </c>
      <c r="AO741">
        <v>0</v>
      </c>
      <c r="AP741">
        <v>0</v>
      </c>
      <c r="AQ741">
        <v>0</v>
      </c>
      <c r="AR741">
        <v>0</v>
      </c>
      <c r="AS741">
        <v>1</v>
      </c>
      <c r="AT741">
        <v>1997</v>
      </c>
      <c r="AV741">
        <v>6418</v>
      </c>
      <c r="AW741">
        <v>2738</v>
      </c>
      <c r="AX741">
        <v>1.5</v>
      </c>
      <c r="AY741">
        <v>5</v>
      </c>
      <c r="AZ741">
        <v>5</v>
      </c>
      <c r="BB741" t="s">
        <v>233</v>
      </c>
      <c r="BC741" t="s">
        <v>233</v>
      </c>
      <c r="BS741" t="s">
        <v>5811</v>
      </c>
      <c r="BT741" t="s">
        <v>5812</v>
      </c>
      <c r="BV741" t="s">
        <v>5813</v>
      </c>
      <c r="BX741" t="s">
        <v>5814</v>
      </c>
      <c r="BY741" t="s">
        <v>194</v>
      </c>
      <c r="BZ741" t="s">
        <v>5815</v>
      </c>
      <c r="CB741" s="27">
        <v>44061</v>
      </c>
      <c r="CC741">
        <v>1650000</v>
      </c>
      <c r="CD741" t="s">
        <v>210</v>
      </c>
      <c r="CE741" t="s">
        <v>181</v>
      </c>
      <c r="CF741" t="s">
        <v>181</v>
      </c>
      <c r="CG741" t="s">
        <v>5816</v>
      </c>
      <c r="CH741" s="27">
        <v>35975</v>
      </c>
      <c r="CI741">
        <v>685000</v>
      </c>
      <c r="CJ741" t="s">
        <v>210</v>
      </c>
      <c r="CK741" t="s">
        <v>151</v>
      </c>
      <c r="CL741" t="s">
        <v>151</v>
      </c>
      <c r="CM741" t="s">
        <v>5817</v>
      </c>
      <c r="CN741" s="27">
        <v>35462</v>
      </c>
      <c r="CO741">
        <v>205000</v>
      </c>
      <c r="CP741" t="s">
        <v>210</v>
      </c>
      <c r="CQ741" t="s">
        <v>151</v>
      </c>
      <c r="CR741" t="s">
        <v>181</v>
      </c>
      <c r="CS741" t="s">
        <v>5818</v>
      </c>
      <c r="CT741" s="27">
        <v>29983</v>
      </c>
      <c r="CU741">
        <v>80000</v>
      </c>
      <c r="CV741" t="s">
        <v>210</v>
      </c>
      <c r="CW741" t="s">
        <v>181</v>
      </c>
      <c r="CX741" t="s">
        <v>181</v>
      </c>
      <c r="CY741" t="s">
        <v>5819</v>
      </c>
      <c r="CZ741" t="s">
        <v>5820</v>
      </c>
      <c r="DA741" t="s">
        <v>154</v>
      </c>
      <c r="DB741" t="s">
        <v>299</v>
      </c>
      <c r="DE741">
        <v>1</v>
      </c>
      <c r="DF741">
        <v>1900</v>
      </c>
      <c r="DG741" t="s">
        <v>5821</v>
      </c>
      <c r="DH741">
        <v>7</v>
      </c>
      <c r="DI741" s="128" t="s">
        <v>156</v>
      </c>
      <c r="DJ7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41" s="130">
        <f>Table13[[#This Row],[JUST]]*Table13[[#This Row],[Storm Millage]]/1000</f>
        <v>0</v>
      </c>
      <c r="DL7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41" s="136">
        <f>Table13[[#This Row],[JUST]]*Table13[[#This Row],[Recreational Millage]]/1000</f>
        <v>11544.148854267634</v>
      </c>
      <c r="DN741" s="137">
        <f>Table13[[#This Row],[Recreational Assessment]]+Table13[[#This Row],[Storm Assessment]]</f>
        <v>11544.148854267634</v>
      </c>
      <c r="DO741" s="145" t="e">
        <f>Methodology!#REF!</f>
        <v>#REF!</v>
      </c>
      <c r="DP741" s="146" t="e">
        <f>(Table13[[#This Row],[JUST]]*Table13[[#This Row],[Ad Valorem Recreational Millage]])/1000</f>
        <v>#REF!</v>
      </c>
    </row>
    <row r="742" spans="1:120" x14ac:dyDescent="0.3">
      <c r="A742">
        <v>859</v>
      </c>
      <c r="B742">
        <v>1</v>
      </c>
      <c r="C742" s="165" t="s">
        <v>7048</v>
      </c>
      <c r="D742" t="s">
        <v>7024</v>
      </c>
      <c r="E742" t="s">
        <v>170</v>
      </c>
      <c r="F742">
        <v>10004196</v>
      </c>
      <c r="G742" s="32" t="s">
        <v>383</v>
      </c>
      <c r="I742" t="s">
        <v>226</v>
      </c>
      <c r="J742">
        <v>1</v>
      </c>
      <c r="K742">
        <v>0</v>
      </c>
      <c r="L742">
        <v>0</v>
      </c>
      <c r="M742">
        <v>0.40300000000000002</v>
      </c>
      <c r="N742" t="s">
        <v>135</v>
      </c>
      <c r="O742" t="s">
        <v>136</v>
      </c>
      <c r="R742" t="s">
        <v>286</v>
      </c>
      <c r="S742" t="s">
        <v>140</v>
      </c>
      <c r="T742">
        <v>821</v>
      </c>
      <c r="U742" t="s">
        <v>4182</v>
      </c>
      <c r="V742" t="s">
        <v>205</v>
      </c>
      <c r="W742" t="s">
        <v>7049</v>
      </c>
      <c r="X742" t="s">
        <v>7050</v>
      </c>
      <c r="Y742" t="s">
        <v>6986</v>
      </c>
      <c r="AA742" t="s">
        <v>145</v>
      </c>
      <c r="AB742" t="s">
        <v>146</v>
      </c>
      <c r="AC742" s="30">
        <v>2719665</v>
      </c>
      <c r="AD742">
        <v>1882909</v>
      </c>
      <c r="AE742">
        <v>1832909</v>
      </c>
      <c r="AF742">
        <v>1569750</v>
      </c>
      <c r="AG742">
        <v>863416</v>
      </c>
      <c r="AH742">
        <v>117529</v>
      </c>
      <c r="AI742">
        <v>168970</v>
      </c>
      <c r="AJ742">
        <v>0</v>
      </c>
      <c r="AK742">
        <v>0</v>
      </c>
      <c r="AL742">
        <v>0</v>
      </c>
      <c r="AM742">
        <v>0</v>
      </c>
      <c r="AN742">
        <v>50000</v>
      </c>
      <c r="AO742">
        <v>0</v>
      </c>
      <c r="AP742">
        <v>0</v>
      </c>
      <c r="AQ742">
        <v>0</v>
      </c>
      <c r="AR742">
        <v>0</v>
      </c>
      <c r="AS742">
        <v>2</v>
      </c>
      <c r="AT742">
        <v>1946</v>
      </c>
      <c r="AV742">
        <v>7048</v>
      </c>
      <c r="AW742">
        <v>2809</v>
      </c>
      <c r="AX742">
        <v>1</v>
      </c>
      <c r="AY742">
        <v>4</v>
      </c>
      <c r="AZ742">
        <v>4</v>
      </c>
      <c r="BA742" t="s">
        <v>233</v>
      </c>
      <c r="BB742" t="s">
        <v>233</v>
      </c>
      <c r="BC742" t="s">
        <v>233</v>
      </c>
      <c r="BE742" t="s">
        <v>233</v>
      </c>
      <c r="BS742" t="s">
        <v>7051</v>
      </c>
      <c r="BV742" t="s">
        <v>7052</v>
      </c>
      <c r="BX742" t="s">
        <v>145</v>
      </c>
      <c r="BY742" t="s">
        <v>149</v>
      </c>
      <c r="BZ742" t="s">
        <v>146</v>
      </c>
      <c r="CB742" s="27">
        <v>38448</v>
      </c>
      <c r="CC742">
        <v>2200000</v>
      </c>
      <c r="CD742" t="s">
        <v>210</v>
      </c>
      <c r="CE742" t="s">
        <v>151</v>
      </c>
      <c r="CF742" t="s">
        <v>151</v>
      </c>
      <c r="CG742" t="s">
        <v>7053</v>
      </c>
      <c r="CH742" s="27">
        <v>34455</v>
      </c>
      <c r="CI742">
        <v>730000</v>
      </c>
      <c r="CJ742" t="s">
        <v>210</v>
      </c>
      <c r="CK742" t="s">
        <v>151</v>
      </c>
      <c r="CL742" t="s">
        <v>151</v>
      </c>
      <c r="CM742" t="s">
        <v>7054</v>
      </c>
      <c r="CN742" s="27">
        <v>29281</v>
      </c>
      <c r="CO742">
        <v>205000</v>
      </c>
      <c r="CP742" t="s">
        <v>210</v>
      </c>
      <c r="CQ742" t="s">
        <v>151</v>
      </c>
      <c r="CR742" t="s">
        <v>151</v>
      </c>
      <c r="CS742" t="s">
        <v>7055</v>
      </c>
      <c r="CZ742" t="s">
        <v>7056</v>
      </c>
      <c r="DA742" t="s">
        <v>154</v>
      </c>
      <c r="DB742" t="s">
        <v>299</v>
      </c>
      <c r="DE742">
        <v>2</v>
      </c>
      <c r="DF742">
        <v>1900</v>
      </c>
      <c r="DG742" t="s">
        <v>7057</v>
      </c>
      <c r="DH742">
        <v>7</v>
      </c>
      <c r="DI742" s="128" t="s">
        <v>156</v>
      </c>
      <c r="DJ7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42" s="130">
        <f>Table13[[#This Row],[JUST]]*Table13[[#This Row],[Storm Millage]]/1000</f>
        <v>0</v>
      </c>
      <c r="DL7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742" s="136">
        <f>Table13[[#This Row],[JUST]]*Table13[[#This Row],[Recreational Millage]]/1000</f>
        <v>11559.820736448039</v>
      </c>
      <c r="DN742" s="137">
        <f>Table13[[#This Row],[Recreational Assessment]]+Table13[[#This Row],[Storm Assessment]]</f>
        <v>11559.820736448039</v>
      </c>
      <c r="DO742" s="145" t="e">
        <f>Methodology!#REF!</f>
        <v>#REF!</v>
      </c>
      <c r="DP742" s="146" t="e">
        <f>(Table13[[#This Row],[JUST]]*Table13[[#This Row],[Ad Valorem Recreational Millage]])/1000</f>
        <v>#REF!</v>
      </c>
    </row>
    <row r="743" spans="1:120" x14ac:dyDescent="0.3">
      <c r="A743">
        <v>745</v>
      </c>
      <c r="B743">
        <v>1</v>
      </c>
      <c r="C743" s="165" t="s">
        <v>8377</v>
      </c>
      <c r="D743" t="s">
        <v>777</v>
      </c>
      <c r="E743" t="s">
        <v>413</v>
      </c>
      <c r="F743">
        <v>10005110</v>
      </c>
      <c r="G743" s="32" t="s">
        <v>181</v>
      </c>
      <c r="I743" t="s">
        <v>226</v>
      </c>
      <c r="J743">
        <v>1</v>
      </c>
      <c r="K743">
        <v>140</v>
      </c>
      <c r="L743">
        <v>0</v>
      </c>
      <c r="M743">
        <v>2.544</v>
      </c>
      <c r="N743" t="s">
        <v>135</v>
      </c>
      <c r="O743" t="s">
        <v>136</v>
      </c>
      <c r="R743" t="s">
        <v>3669</v>
      </c>
      <c r="S743" t="s">
        <v>140</v>
      </c>
      <c r="T743">
        <v>121</v>
      </c>
      <c r="U743" t="s">
        <v>3670</v>
      </c>
      <c r="V743" t="s">
        <v>205</v>
      </c>
      <c r="W743" t="s">
        <v>8378</v>
      </c>
      <c r="X743" t="s">
        <v>8379</v>
      </c>
      <c r="Y743" t="s">
        <v>189</v>
      </c>
      <c r="AA743" t="s">
        <v>145</v>
      </c>
      <c r="AB743" t="s">
        <v>146</v>
      </c>
      <c r="AC743" s="119">
        <v>1412318</v>
      </c>
      <c r="AD743">
        <v>1412318</v>
      </c>
      <c r="AE743">
        <v>1412318</v>
      </c>
      <c r="AF743">
        <v>1370000</v>
      </c>
      <c r="AG743">
        <v>26168</v>
      </c>
      <c r="AH743">
        <v>4663</v>
      </c>
      <c r="AI743">
        <v>11487</v>
      </c>
      <c r="AJ743">
        <v>0</v>
      </c>
      <c r="AK743">
        <v>0</v>
      </c>
      <c r="AL743">
        <v>0</v>
      </c>
      <c r="AM743">
        <v>0</v>
      </c>
      <c r="AN743" s="32">
        <v>0</v>
      </c>
      <c r="AO743">
        <v>0</v>
      </c>
      <c r="AP743">
        <v>0</v>
      </c>
      <c r="AQ743">
        <v>0</v>
      </c>
      <c r="AR743">
        <v>0</v>
      </c>
      <c r="AS743">
        <v>1</v>
      </c>
      <c r="AT743">
        <v>1963</v>
      </c>
      <c r="AV743">
        <v>4933</v>
      </c>
      <c r="AW743">
        <v>2053</v>
      </c>
      <c r="AX743">
        <v>1</v>
      </c>
      <c r="AY743">
        <v>2</v>
      </c>
      <c r="AZ743">
        <v>2</v>
      </c>
      <c r="BB743" t="s">
        <v>233</v>
      </c>
      <c r="BC743" t="s">
        <v>233</v>
      </c>
      <c r="BS743" t="s">
        <v>8380</v>
      </c>
      <c r="BV743" t="s">
        <v>8381</v>
      </c>
      <c r="BX743" t="s">
        <v>7574</v>
      </c>
      <c r="BY743" t="s">
        <v>149</v>
      </c>
      <c r="BZ743" t="s">
        <v>8382</v>
      </c>
      <c r="CB743" s="27">
        <v>43623</v>
      </c>
      <c r="CC743">
        <v>1825000</v>
      </c>
      <c r="CD743" t="s">
        <v>210</v>
      </c>
      <c r="CE743" t="s">
        <v>181</v>
      </c>
      <c r="CF743" t="s">
        <v>181</v>
      </c>
      <c r="CG743" t="s">
        <v>8383</v>
      </c>
      <c r="CH743" s="27">
        <v>38008</v>
      </c>
      <c r="CI743">
        <v>2000000</v>
      </c>
      <c r="CJ743" t="s">
        <v>210</v>
      </c>
      <c r="CK743" t="s">
        <v>383</v>
      </c>
      <c r="CL743" t="s">
        <v>383</v>
      </c>
      <c r="CM743" t="s">
        <v>8384</v>
      </c>
      <c r="CN743" s="27">
        <v>30803</v>
      </c>
      <c r="CO743">
        <v>500000</v>
      </c>
      <c r="CP743" t="s">
        <v>210</v>
      </c>
      <c r="CQ743" t="s">
        <v>181</v>
      </c>
      <c r="CR743" t="s">
        <v>181</v>
      </c>
      <c r="CS743" t="s">
        <v>8385</v>
      </c>
      <c r="CZ743" t="s">
        <v>8386</v>
      </c>
      <c r="DA743" t="s">
        <v>154</v>
      </c>
      <c r="DB743" t="s">
        <v>299</v>
      </c>
      <c r="DE743">
        <v>1</v>
      </c>
      <c r="DF743">
        <v>1900</v>
      </c>
      <c r="DG743" t="s">
        <v>8387</v>
      </c>
      <c r="DH743">
        <v>7</v>
      </c>
      <c r="DI743" s="128" t="s">
        <v>156</v>
      </c>
      <c r="DJ7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43" s="130">
        <f>Table13[[#This Row],[JUST]]*Table13[[#This Row],[Storm Millage]]/1000</f>
        <v>0</v>
      </c>
      <c r="DL7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43" s="136">
        <f>Table13[[#This Row],[JUST]]*Table13[[#This Row],[Recreational Millage]]/1000</f>
        <v>11584.027650996946</v>
      </c>
      <c r="DN743" s="137">
        <f>Table13[[#This Row],[Recreational Assessment]]+Table13[[#This Row],[Storm Assessment]]</f>
        <v>11584.027650996946</v>
      </c>
      <c r="DO743" s="145" t="e">
        <f>Methodology!#REF!</f>
        <v>#REF!</v>
      </c>
      <c r="DP743" s="146" t="e">
        <f>(Table13[[#This Row],[JUST]]*Table13[[#This Row],[Ad Valorem Recreational Millage]])/1000</f>
        <v>#REF!</v>
      </c>
    </row>
    <row r="744" spans="1:120" x14ac:dyDescent="0.3">
      <c r="A744">
        <v>1087</v>
      </c>
      <c r="B744">
        <v>1</v>
      </c>
      <c r="C744" s="165" t="s">
        <v>6101</v>
      </c>
      <c r="D744" t="s">
        <v>4813</v>
      </c>
      <c r="E744" t="s">
        <v>170</v>
      </c>
      <c r="F744">
        <v>10004797</v>
      </c>
      <c r="G744" s="32" t="s">
        <v>181</v>
      </c>
      <c r="I744" t="s">
        <v>226</v>
      </c>
      <c r="J744">
        <v>1</v>
      </c>
      <c r="K744">
        <v>0</v>
      </c>
      <c r="L744">
        <v>0</v>
      </c>
      <c r="M744">
        <v>0.22</v>
      </c>
      <c r="N744" t="s">
        <v>135</v>
      </c>
      <c r="O744" t="s">
        <v>136</v>
      </c>
      <c r="R744" t="s">
        <v>139</v>
      </c>
      <c r="S744" t="s">
        <v>140</v>
      </c>
      <c r="T744">
        <v>100</v>
      </c>
      <c r="U744" t="s">
        <v>511</v>
      </c>
      <c r="W744" t="s">
        <v>6102</v>
      </c>
      <c r="X744" t="s">
        <v>6103</v>
      </c>
      <c r="Y744" t="s">
        <v>144</v>
      </c>
      <c r="AA744" t="s">
        <v>145</v>
      </c>
      <c r="AB744" t="s">
        <v>146</v>
      </c>
      <c r="AC744" s="119">
        <v>1422802</v>
      </c>
      <c r="AD744">
        <v>1422802</v>
      </c>
      <c r="AE744">
        <v>1422802</v>
      </c>
      <c r="AF744">
        <v>1008800</v>
      </c>
      <c r="AG744">
        <v>391383</v>
      </c>
      <c r="AH744">
        <v>2654</v>
      </c>
      <c r="AI744">
        <v>19965</v>
      </c>
      <c r="AJ744">
        <v>0</v>
      </c>
      <c r="AK744">
        <v>0</v>
      </c>
      <c r="AL744">
        <v>0</v>
      </c>
      <c r="AM744">
        <v>0</v>
      </c>
      <c r="AN744" s="32">
        <v>0</v>
      </c>
      <c r="AO744">
        <v>0</v>
      </c>
      <c r="AP744">
        <v>0</v>
      </c>
      <c r="AQ744">
        <v>0</v>
      </c>
      <c r="AR744">
        <v>0</v>
      </c>
      <c r="AS744">
        <v>1</v>
      </c>
      <c r="AT744">
        <v>1999</v>
      </c>
      <c r="AV744">
        <v>6406</v>
      </c>
      <c r="AW744">
        <v>2717</v>
      </c>
      <c r="AX744">
        <v>2</v>
      </c>
      <c r="AY744">
        <v>5</v>
      </c>
      <c r="AZ744">
        <v>5</v>
      </c>
      <c r="BA744" t="s">
        <v>233</v>
      </c>
      <c r="BB744" t="s">
        <v>233</v>
      </c>
      <c r="BC744" t="s">
        <v>233</v>
      </c>
      <c r="BS744" t="s">
        <v>6104</v>
      </c>
      <c r="BV744" t="s">
        <v>6105</v>
      </c>
      <c r="BX744" t="s">
        <v>1619</v>
      </c>
      <c r="BY744" t="s">
        <v>149</v>
      </c>
      <c r="BZ744" t="s">
        <v>1620</v>
      </c>
      <c r="CB744" s="27">
        <v>39976</v>
      </c>
      <c r="CC744">
        <v>1910000</v>
      </c>
      <c r="CD744" t="s">
        <v>210</v>
      </c>
      <c r="CE744" t="s">
        <v>181</v>
      </c>
      <c r="CF744" t="s">
        <v>181</v>
      </c>
      <c r="CG744" t="s">
        <v>6106</v>
      </c>
      <c r="CH744" s="27">
        <v>39094</v>
      </c>
      <c r="CI744">
        <v>2300000</v>
      </c>
      <c r="CJ744" t="s">
        <v>210</v>
      </c>
      <c r="CK744" t="s">
        <v>151</v>
      </c>
      <c r="CL744" t="s">
        <v>151</v>
      </c>
      <c r="CM744" t="s">
        <v>6107</v>
      </c>
      <c r="CN744" s="27">
        <v>38467</v>
      </c>
      <c r="CO744">
        <v>1995000</v>
      </c>
      <c r="CP744" t="s">
        <v>210</v>
      </c>
      <c r="CQ744" t="s">
        <v>151</v>
      </c>
      <c r="CR744" t="s">
        <v>151</v>
      </c>
      <c r="CS744" t="s">
        <v>6108</v>
      </c>
      <c r="CT744" s="27">
        <v>36399</v>
      </c>
      <c r="CU744">
        <v>925000</v>
      </c>
      <c r="CV744" t="s">
        <v>210</v>
      </c>
      <c r="CW744" t="s">
        <v>616</v>
      </c>
      <c r="CX744" t="s">
        <v>151</v>
      </c>
      <c r="CY744" t="s">
        <v>6109</v>
      </c>
      <c r="CZ744" t="s">
        <v>6110</v>
      </c>
      <c r="DA744" t="s">
        <v>154</v>
      </c>
      <c r="DB744" t="s">
        <v>299</v>
      </c>
      <c r="DE744">
        <v>1</v>
      </c>
      <c r="DF744">
        <v>1900</v>
      </c>
      <c r="DG744" t="s">
        <v>6111</v>
      </c>
      <c r="DH744">
        <v>7</v>
      </c>
      <c r="DI744" s="128" t="s">
        <v>156</v>
      </c>
      <c r="DJ7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44" s="130">
        <f>Table13[[#This Row],[JUST]]*Table13[[#This Row],[Storm Millage]]/1000</f>
        <v>0</v>
      </c>
      <c r="DL7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44" s="136">
        <f>Table13[[#This Row],[JUST]]*Table13[[#This Row],[Recreational Millage]]/1000</f>
        <v>11670.018869612763</v>
      </c>
      <c r="DN744" s="137">
        <f>Table13[[#This Row],[Recreational Assessment]]+Table13[[#This Row],[Storm Assessment]]</f>
        <v>11670.018869612763</v>
      </c>
      <c r="DO744" s="145" t="e">
        <f>Methodology!#REF!</f>
        <v>#REF!</v>
      </c>
      <c r="DP744" s="146" t="e">
        <f>(Table13[[#This Row],[JUST]]*Table13[[#This Row],[Ad Valorem Recreational Millage]])/1000</f>
        <v>#REF!</v>
      </c>
    </row>
    <row r="745" spans="1:120" x14ac:dyDescent="0.3">
      <c r="A745">
        <v>764</v>
      </c>
      <c r="B745">
        <v>1</v>
      </c>
      <c r="C745" s="165" t="s">
        <v>7126</v>
      </c>
      <c r="D745" t="s">
        <v>3484</v>
      </c>
      <c r="E745" t="s">
        <v>170</v>
      </c>
      <c r="F745">
        <v>10004782</v>
      </c>
      <c r="G745" s="32" t="s">
        <v>181</v>
      </c>
      <c r="I745" t="s">
        <v>226</v>
      </c>
      <c r="J745">
        <v>1</v>
      </c>
      <c r="K745">
        <v>0</v>
      </c>
      <c r="L745">
        <v>0</v>
      </c>
      <c r="M745">
        <v>0.33700000000000002</v>
      </c>
      <c r="N745" t="s">
        <v>135</v>
      </c>
      <c r="O745" t="s">
        <v>136</v>
      </c>
      <c r="R745" t="s">
        <v>139</v>
      </c>
      <c r="S745" t="s">
        <v>140</v>
      </c>
      <c r="T745">
        <v>100</v>
      </c>
      <c r="U745" t="s">
        <v>511</v>
      </c>
      <c r="W745" t="s">
        <v>7127</v>
      </c>
      <c r="X745" t="s">
        <v>7128</v>
      </c>
      <c r="Y745" t="s">
        <v>6986</v>
      </c>
      <c r="AA745" t="s">
        <v>145</v>
      </c>
      <c r="AB745" t="s">
        <v>146</v>
      </c>
      <c r="AC745" s="119">
        <v>1429277</v>
      </c>
      <c r="AD745">
        <v>1429277</v>
      </c>
      <c r="AE745">
        <v>1429277</v>
      </c>
      <c r="AF745">
        <v>828000</v>
      </c>
      <c r="AG745">
        <v>551221</v>
      </c>
      <c r="AH745">
        <v>10971</v>
      </c>
      <c r="AI745">
        <v>39085</v>
      </c>
      <c r="AJ745">
        <v>0</v>
      </c>
      <c r="AK745">
        <v>0</v>
      </c>
      <c r="AL745">
        <v>0</v>
      </c>
      <c r="AM745">
        <v>0</v>
      </c>
      <c r="AN745" s="32">
        <v>0</v>
      </c>
      <c r="AO745">
        <v>0</v>
      </c>
      <c r="AP745">
        <v>0</v>
      </c>
      <c r="AQ745">
        <v>0</v>
      </c>
      <c r="AR745">
        <v>0</v>
      </c>
      <c r="AS745">
        <v>1</v>
      </c>
      <c r="AT745">
        <v>1992</v>
      </c>
      <c r="AV745">
        <v>6393</v>
      </c>
      <c r="AW745">
        <v>2434</v>
      </c>
      <c r="AX745">
        <v>1.7999999499999999</v>
      </c>
      <c r="AY745">
        <v>4</v>
      </c>
      <c r="AZ745">
        <v>3</v>
      </c>
      <c r="BA745" t="s">
        <v>233</v>
      </c>
      <c r="BC745" t="s">
        <v>233</v>
      </c>
      <c r="BS745" t="s">
        <v>7129</v>
      </c>
      <c r="BV745" t="s">
        <v>7130</v>
      </c>
      <c r="BX745" t="s">
        <v>7131</v>
      </c>
      <c r="BY745" t="s">
        <v>278</v>
      </c>
      <c r="BZ745" t="s">
        <v>7132</v>
      </c>
      <c r="CB745" s="27">
        <v>38503</v>
      </c>
      <c r="CC745">
        <v>1200000</v>
      </c>
      <c r="CD745" t="s">
        <v>210</v>
      </c>
      <c r="CE745" t="s">
        <v>151</v>
      </c>
      <c r="CF745" t="s">
        <v>151</v>
      </c>
      <c r="CG745" t="s">
        <v>7133</v>
      </c>
      <c r="CH745" s="27">
        <v>35636</v>
      </c>
      <c r="CI745">
        <v>462500</v>
      </c>
      <c r="CJ745" t="s">
        <v>210</v>
      </c>
      <c r="CK745" t="s">
        <v>151</v>
      </c>
      <c r="CL745" t="s">
        <v>151</v>
      </c>
      <c r="CM745" t="s">
        <v>7134</v>
      </c>
      <c r="CZ745" t="s">
        <v>7135</v>
      </c>
      <c r="DA745" t="s">
        <v>154</v>
      </c>
      <c r="DB745" t="s">
        <v>299</v>
      </c>
      <c r="DE745">
        <v>1</v>
      </c>
      <c r="DF745">
        <v>1900</v>
      </c>
      <c r="DG745" t="s">
        <v>7136</v>
      </c>
      <c r="DH745">
        <v>7</v>
      </c>
      <c r="DI745" s="128" t="s">
        <v>156</v>
      </c>
      <c r="DJ7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45" s="130">
        <f>Table13[[#This Row],[JUST]]*Table13[[#This Row],[Storm Millage]]/1000</f>
        <v>0</v>
      </c>
      <c r="DL7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45" s="136">
        <f>Table13[[#This Row],[JUST]]*Table13[[#This Row],[Recreational Millage]]/1000</f>
        <v>11723.127715524381</v>
      </c>
      <c r="DN745" s="137">
        <f>Table13[[#This Row],[Recreational Assessment]]+Table13[[#This Row],[Storm Assessment]]</f>
        <v>11723.127715524381</v>
      </c>
      <c r="DO745" s="145" t="e">
        <f>Methodology!#REF!</f>
        <v>#REF!</v>
      </c>
      <c r="DP745" s="146" t="e">
        <f>(Table13[[#This Row],[JUST]]*Table13[[#This Row],[Ad Valorem Recreational Millage]])/1000</f>
        <v>#REF!</v>
      </c>
    </row>
    <row r="746" spans="1:120" x14ac:dyDescent="0.3">
      <c r="A746">
        <v>298</v>
      </c>
      <c r="B746">
        <v>1</v>
      </c>
      <c r="C746" s="165" t="s">
        <v>2552</v>
      </c>
      <c r="D746" t="s">
        <v>928</v>
      </c>
      <c r="E746" t="s">
        <v>1957</v>
      </c>
      <c r="F746">
        <v>10004463</v>
      </c>
      <c r="G746" s="32" t="s">
        <v>196</v>
      </c>
      <c r="H746" t="s">
        <v>299</v>
      </c>
      <c r="I746" t="s">
        <v>226</v>
      </c>
      <c r="J746">
        <v>1</v>
      </c>
      <c r="K746">
        <v>0</v>
      </c>
      <c r="L746">
        <v>0</v>
      </c>
      <c r="M746">
        <v>0.17787</v>
      </c>
      <c r="N746" t="s">
        <v>135</v>
      </c>
      <c r="O746" t="s">
        <v>136</v>
      </c>
      <c r="S746" t="s">
        <v>140</v>
      </c>
      <c r="V746" t="s">
        <v>229</v>
      </c>
      <c r="W746" t="s">
        <v>2553</v>
      </c>
      <c r="X746" t="s">
        <v>2554</v>
      </c>
      <c r="Y746" t="s">
        <v>1743</v>
      </c>
      <c r="AA746" t="s">
        <v>145</v>
      </c>
      <c r="AB746" t="s">
        <v>146</v>
      </c>
      <c r="AC746" s="119">
        <v>740478</v>
      </c>
      <c r="AD746">
        <v>740478</v>
      </c>
      <c r="AE746">
        <v>740478</v>
      </c>
      <c r="AF746">
        <v>0</v>
      </c>
      <c r="AG746">
        <v>740478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 s="32">
        <v>0</v>
      </c>
      <c r="AO746">
        <v>0</v>
      </c>
      <c r="AP746">
        <v>0</v>
      </c>
      <c r="AQ746">
        <v>0</v>
      </c>
      <c r="AR746">
        <v>0</v>
      </c>
      <c r="AS746">
        <v>1</v>
      </c>
      <c r="AT746">
        <v>1978</v>
      </c>
      <c r="AV746">
        <v>1455</v>
      </c>
      <c r="AW746">
        <v>1455</v>
      </c>
      <c r="AX746">
        <v>3</v>
      </c>
      <c r="AY746">
        <v>3</v>
      </c>
      <c r="AZ746">
        <v>3</v>
      </c>
      <c r="BC746" t="s">
        <v>233</v>
      </c>
      <c r="BS746" t="s">
        <v>2555</v>
      </c>
      <c r="BT746" t="s">
        <v>2556</v>
      </c>
      <c r="BV746" t="s">
        <v>2557</v>
      </c>
      <c r="BX746" t="s">
        <v>737</v>
      </c>
      <c r="BY746" t="s">
        <v>481</v>
      </c>
      <c r="BZ746" t="s">
        <v>738</v>
      </c>
      <c r="CB746" s="27">
        <v>35977</v>
      </c>
      <c r="CC746">
        <v>510000</v>
      </c>
      <c r="CD746" t="s">
        <v>210</v>
      </c>
      <c r="CE746" t="s">
        <v>151</v>
      </c>
      <c r="CF746" t="s">
        <v>151</v>
      </c>
      <c r="CG746" t="s">
        <v>2558</v>
      </c>
      <c r="CH746" s="27">
        <v>30468</v>
      </c>
      <c r="CI746">
        <v>250000</v>
      </c>
      <c r="CJ746" t="s">
        <v>210</v>
      </c>
      <c r="CK746" t="s">
        <v>151</v>
      </c>
      <c r="CL746" t="s">
        <v>151</v>
      </c>
      <c r="CM746" t="s">
        <v>2559</v>
      </c>
      <c r="CN746" s="27">
        <v>29526</v>
      </c>
      <c r="CO746">
        <v>199000</v>
      </c>
      <c r="CP746" t="s">
        <v>210</v>
      </c>
      <c r="CQ746" t="s">
        <v>151</v>
      </c>
      <c r="CR746" t="s">
        <v>151</v>
      </c>
      <c r="CS746" t="s">
        <v>2560</v>
      </c>
      <c r="CZ746" t="s">
        <v>2561</v>
      </c>
      <c r="DA746" t="s">
        <v>154</v>
      </c>
      <c r="DB746" t="s">
        <v>242</v>
      </c>
      <c r="DE746">
        <v>1</v>
      </c>
      <c r="DF746">
        <v>1979</v>
      </c>
      <c r="DG746" t="s">
        <v>2562</v>
      </c>
      <c r="DH746">
        <v>2</v>
      </c>
      <c r="DI746" s="128" t="s">
        <v>696</v>
      </c>
      <c r="DJ7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46" s="130">
        <f>Table13[[#This Row],[JUST]]*Table13[[#This Row],[Storm Millage]]/1000</f>
        <v>5661.3285136088361</v>
      </c>
      <c r="DL7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46" s="136">
        <f>Table13[[#This Row],[JUST]]*Table13[[#This Row],[Recreational Millage]]/1000</f>
        <v>6073.5030120375986</v>
      </c>
      <c r="DN746" s="137">
        <f>Table13[[#This Row],[Recreational Assessment]]+Table13[[#This Row],[Storm Assessment]]</f>
        <v>11734.831525646434</v>
      </c>
      <c r="DO746" s="145" t="e">
        <f>Methodology!#REF!</f>
        <v>#REF!</v>
      </c>
      <c r="DP746" s="146" t="e">
        <f>(Table13[[#This Row],[JUST]]*Table13[[#This Row],[Ad Valorem Recreational Millage]])/1000</f>
        <v>#REF!</v>
      </c>
    </row>
    <row r="747" spans="1:120" x14ac:dyDescent="0.3">
      <c r="A747">
        <v>1059</v>
      </c>
      <c r="B747">
        <v>1</v>
      </c>
      <c r="C747" s="165" t="s">
        <v>8282</v>
      </c>
      <c r="D747" t="s">
        <v>777</v>
      </c>
      <c r="E747" t="s">
        <v>466</v>
      </c>
      <c r="F747">
        <v>10005106</v>
      </c>
      <c r="G747" s="32" t="s">
        <v>181</v>
      </c>
      <c r="I747" t="s">
        <v>226</v>
      </c>
      <c r="J747">
        <v>1</v>
      </c>
      <c r="K747">
        <v>0</v>
      </c>
      <c r="L747">
        <v>0</v>
      </c>
      <c r="M747">
        <v>1.9059999999999999</v>
      </c>
      <c r="N747" t="s">
        <v>135</v>
      </c>
      <c r="O747" t="s">
        <v>136</v>
      </c>
      <c r="R747" t="s">
        <v>3669</v>
      </c>
      <c r="S747" t="s">
        <v>140</v>
      </c>
      <c r="T747">
        <v>121</v>
      </c>
      <c r="U747" t="s">
        <v>3670</v>
      </c>
      <c r="V747" t="s">
        <v>205</v>
      </c>
      <c r="W747" t="s">
        <v>8283</v>
      </c>
      <c r="X747" t="s">
        <v>8284</v>
      </c>
      <c r="Y747" t="s">
        <v>189</v>
      </c>
      <c r="AA747" t="s">
        <v>145</v>
      </c>
      <c r="AB747" t="s">
        <v>146</v>
      </c>
      <c r="AC747" s="119">
        <v>1433209</v>
      </c>
      <c r="AD747">
        <v>1433209</v>
      </c>
      <c r="AE747">
        <v>1433209</v>
      </c>
      <c r="AF747">
        <v>1295000</v>
      </c>
      <c r="AG747">
        <v>119270</v>
      </c>
      <c r="AH747">
        <v>9270</v>
      </c>
      <c r="AI747">
        <v>9669</v>
      </c>
      <c r="AJ747">
        <v>0</v>
      </c>
      <c r="AK747">
        <v>0</v>
      </c>
      <c r="AL747">
        <v>0</v>
      </c>
      <c r="AM747">
        <v>0</v>
      </c>
      <c r="AN747" s="32">
        <v>0</v>
      </c>
      <c r="AO747">
        <v>0</v>
      </c>
      <c r="AP747">
        <v>0</v>
      </c>
      <c r="AQ747">
        <v>0</v>
      </c>
      <c r="AR747">
        <v>0</v>
      </c>
      <c r="AS747">
        <v>1</v>
      </c>
      <c r="AT747">
        <v>1973</v>
      </c>
      <c r="AV747">
        <v>2489</v>
      </c>
      <c r="AW747">
        <v>1494</v>
      </c>
      <c r="AX747">
        <v>1</v>
      </c>
      <c r="AY747">
        <v>3</v>
      </c>
      <c r="AZ747">
        <v>2</v>
      </c>
      <c r="BA747" t="s">
        <v>233</v>
      </c>
      <c r="BS747" t="s">
        <v>8285</v>
      </c>
      <c r="BT747" t="s">
        <v>8286</v>
      </c>
      <c r="BV747" t="s">
        <v>8287</v>
      </c>
      <c r="BX747" t="s">
        <v>145</v>
      </c>
      <c r="BY747" t="s">
        <v>149</v>
      </c>
      <c r="BZ747" t="s">
        <v>146</v>
      </c>
      <c r="CB747" s="27">
        <v>28185</v>
      </c>
      <c r="CC747">
        <v>190000</v>
      </c>
      <c r="CD747" t="s">
        <v>210</v>
      </c>
      <c r="CE747" t="s">
        <v>151</v>
      </c>
      <c r="CF747" t="s">
        <v>151</v>
      </c>
      <c r="CG747" t="s">
        <v>8288</v>
      </c>
      <c r="CH747" s="27">
        <v>26299</v>
      </c>
      <c r="CI747">
        <v>45000</v>
      </c>
      <c r="CJ747" t="s">
        <v>150</v>
      </c>
      <c r="CK747" t="s">
        <v>151</v>
      </c>
      <c r="CL747" t="s">
        <v>151</v>
      </c>
      <c r="CM747" t="s">
        <v>8289</v>
      </c>
      <c r="CZ747" t="s">
        <v>8290</v>
      </c>
      <c r="DA747" t="s">
        <v>154</v>
      </c>
      <c r="DB747" t="s">
        <v>299</v>
      </c>
      <c r="DE747">
        <v>1</v>
      </c>
      <c r="DF747">
        <v>1900</v>
      </c>
      <c r="DG747" t="s">
        <v>8291</v>
      </c>
      <c r="DH747">
        <v>7</v>
      </c>
      <c r="DI747" s="128" t="s">
        <v>156</v>
      </c>
      <c r="DJ74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47" s="130">
        <f>Table13[[#This Row],[JUST]]*Table13[[#This Row],[Storm Millage]]/1000</f>
        <v>0</v>
      </c>
      <c r="DL74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47" s="136">
        <f>Table13[[#This Row],[JUST]]*Table13[[#This Row],[Recreational Millage]]/1000</f>
        <v>11755.378523574494</v>
      </c>
      <c r="DN747" s="137">
        <f>Table13[[#This Row],[Recreational Assessment]]+Table13[[#This Row],[Storm Assessment]]</f>
        <v>11755.378523574494</v>
      </c>
      <c r="DO747" s="145" t="e">
        <f>Methodology!#REF!</f>
        <v>#REF!</v>
      </c>
      <c r="DP747" s="146" t="e">
        <f>(Table13[[#This Row],[JUST]]*Table13[[#This Row],[Ad Valorem Recreational Millage]])/1000</f>
        <v>#REF!</v>
      </c>
    </row>
    <row r="748" spans="1:120" x14ac:dyDescent="0.3">
      <c r="A748">
        <v>321</v>
      </c>
      <c r="B748">
        <v>1</v>
      </c>
      <c r="C748" s="165" t="s">
        <v>6705</v>
      </c>
      <c r="D748" t="s">
        <v>216</v>
      </c>
      <c r="E748" t="s">
        <v>6706</v>
      </c>
      <c r="F748">
        <v>10004103</v>
      </c>
      <c r="G748" s="32" t="s">
        <v>196</v>
      </c>
      <c r="H748" t="s">
        <v>299</v>
      </c>
      <c r="I748" t="s">
        <v>778</v>
      </c>
      <c r="J748">
        <v>0</v>
      </c>
      <c r="K748">
        <v>0</v>
      </c>
      <c r="L748">
        <v>0</v>
      </c>
      <c r="M748">
        <v>0.22883000000000001</v>
      </c>
      <c r="N748" t="s">
        <v>135</v>
      </c>
      <c r="O748" t="s">
        <v>136</v>
      </c>
      <c r="S748" t="s">
        <v>140</v>
      </c>
      <c r="V748" t="s">
        <v>205</v>
      </c>
      <c r="W748" t="s">
        <v>6707</v>
      </c>
      <c r="X748" t="s">
        <v>6706</v>
      </c>
      <c r="Y748" t="s">
        <v>232</v>
      </c>
      <c r="AA748" t="s">
        <v>145</v>
      </c>
      <c r="AB748" t="s">
        <v>146</v>
      </c>
      <c r="AC748" s="119">
        <v>1438965</v>
      </c>
      <c r="AD748">
        <v>1438965</v>
      </c>
      <c r="AE748">
        <v>1438965</v>
      </c>
      <c r="AF748">
        <v>0</v>
      </c>
      <c r="AG748">
        <v>1438965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 s="32">
        <v>0</v>
      </c>
      <c r="AO748">
        <v>0</v>
      </c>
      <c r="AP748">
        <v>0</v>
      </c>
      <c r="AQ748">
        <v>0</v>
      </c>
      <c r="AR748">
        <v>0</v>
      </c>
      <c r="AS748">
        <v>1</v>
      </c>
      <c r="AT748">
        <v>1994</v>
      </c>
      <c r="AV748">
        <v>1489</v>
      </c>
      <c r="AW748">
        <v>1489</v>
      </c>
      <c r="AX748">
        <v>2</v>
      </c>
      <c r="AY748">
        <v>3</v>
      </c>
      <c r="AZ748">
        <v>3</v>
      </c>
      <c r="BS748" t="s">
        <v>6708</v>
      </c>
      <c r="BV748" t="s">
        <v>586</v>
      </c>
      <c r="BX748" t="s">
        <v>145</v>
      </c>
      <c r="BY748" t="s">
        <v>149</v>
      </c>
      <c r="BZ748" t="s">
        <v>146</v>
      </c>
      <c r="CB748" s="27">
        <v>40998</v>
      </c>
      <c r="CC748">
        <v>1480000</v>
      </c>
      <c r="CD748" t="s">
        <v>210</v>
      </c>
      <c r="CE748" t="s">
        <v>181</v>
      </c>
      <c r="CF748" t="s">
        <v>181</v>
      </c>
      <c r="CG748" t="s">
        <v>6709</v>
      </c>
      <c r="CH748" s="27">
        <v>33970</v>
      </c>
      <c r="CI748">
        <v>674000</v>
      </c>
      <c r="CJ748" t="s">
        <v>210</v>
      </c>
      <c r="CK748" t="s">
        <v>151</v>
      </c>
      <c r="CL748" t="s">
        <v>151</v>
      </c>
      <c r="CM748" t="s">
        <v>6710</v>
      </c>
      <c r="CZ748" t="s">
        <v>6711</v>
      </c>
      <c r="DA748" t="s">
        <v>154</v>
      </c>
      <c r="DB748" t="s">
        <v>242</v>
      </c>
      <c r="DE748">
        <v>1</v>
      </c>
      <c r="DF748">
        <v>1994</v>
      </c>
      <c r="DG748" t="s">
        <v>6712</v>
      </c>
      <c r="DH748">
        <v>7</v>
      </c>
      <c r="DI748" s="128" t="s">
        <v>156</v>
      </c>
      <c r="DJ7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48" s="130">
        <f>Table13[[#This Row],[JUST]]*Table13[[#This Row],[Storm Millage]]/1000</f>
        <v>0</v>
      </c>
      <c r="DL7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48" s="136">
        <f>Table13[[#This Row],[JUST]]*Table13[[#This Row],[Recreational Millage]]/1000</f>
        <v>11802.590032001872</v>
      </c>
      <c r="DN748" s="137">
        <f>Table13[[#This Row],[Recreational Assessment]]+Table13[[#This Row],[Storm Assessment]]</f>
        <v>11802.590032001872</v>
      </c>
      <c r="DO748" s="145" t="e">
        <f>Methodology!#REF!</f>
        <v>#REF!</v>
      </c>
      <c r="DP748" s="146" t="e">
        <f>(Table13[[#This Row],[JUST]]*Table13[[#This Row],[Ad Valorem Recreational Millage]])/1000</f>
        <v>#REF!</v>
      </c>
    </row>
    <row r="749" spans="1:120" x14ac:dyDescent="0.3">
      <c r="A749">
        <v>9</v>
      </c>
      <c r="B749">
        <v>1</v>
      </c>
      <c r="C749" s="165" t="s">
        <v>6713</v>
      </c>
      <c r="D749" t="s">
        <v>216</v>
      </c>
      <c r="E749" t="s">
        <v>6714</v>
      </c>
      <c r="F749">
        <v>10004104</v>
      </c>
      <c r="G749" s="32" t="s">
        <v>196</v>
      </c>
      <c r="H749" t="s">
        <v>299</v>
      </c>
      <c r="I749" t="s">
        <v>778</v>
      </c>
      <c r="J749">
        <v>0</v>
      </c>
      <c r="K749">
        <v>0</v>
      </c>
      <c r="L749">
        <v>0</v>
      </c>
      <c r="M749">
        <v>0.22883000000000001</v>
      </c>
      <c r="N749" t="s">
        <v>135</v>
      </c>
      <c r="O749" t="s">
        <v>136</v>
      </c>
      <c r="S749" t="s">
        <v>140</v>
      </c>
      <c r="V749" t="s">
        <v>205</v>
      </c>
      <c r="W749" t="s">
        <v>6715</v>
      </c>
      <c r="X749" t="s">
        <v>6714</v>
      </c>
      <c r="Y749" t="s">
        <v>232</v>
      </c>
      <c r="AA749" t="s">
        <v>145</v>
      </c>
      <c r="AB749" t="s">
        <v>146</v>
      </c>
      <c r="AC749" s="119">
        <v>1438965</v>
      </c>
      <c r="AD749">
        <v>1438965</v>
      </c>
      <c r="AE749">
        <v>1438965</v>
      </c>
      <c r="AF749">
        <v>0</v>
      </c>
      <c r="AG749">
        <v>1438965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 s="32">
        <v>0</v>
      </c>
      <c r="AO749">
        <v>0</v>
      </c>
      <c r="AP749">
        <v>0</v>
      </c>
      <c r="AQ749">
        <v>0</v>
      </c>
      <c r="AR749">
        <v>0</v>
      </c>
      <c r="AS749">
        <v>1</v>
      </c>
      <c r="AT749">
        <v>1994</v>
      </c>
      <c r="AV749">
        <v>1489</v>
      </c>
      <c r="AW749">
        <v>1489</v>
      </c>
      <c r="AX749">
        <v>2</v>
      </c>
      <c r="AY749">
        <v>3</v>
      </c>
      <c r="AZ749">
        <v>3</v>
      </c>
      <c r="BS749" t="s">
        <v>6716</v>
      </c>
      <c r="BV749" t="s">
        <v>6717</v>
      </c>
      <c r="BX749" t="s">
        <v>6718</v>
      </c>
      <c r="BY749" t="s">
        <v>194</v>
      </c>
      <c r="BZ749" t="s">
        <v>6719</v>
      </c>
      <c r="CB749" s="27">
        <v>35473</v>
      </c>
      <c r="CC749">
        <v>1020000</v>
      </c>
      <c r="CD749" t="s">
        <v>210</v>
      </c>
      <c r="CE749" t="s">
        <v>151</v>
      </c>
      <c r="CF749" t="s">
        <v>151</v>
      </c>
      <c r="CG749" t="s">
        <v>6720</v>
      </c>
      <c r="CH749" s="27">
        <v>34304</v>
      </c>
      <c r="CI749">
        <v>699000</v>
      </c>
      <c r="CJ749" t="s">
        <v>210</v>
      </c>
      <c r="CK749" t="s">
        <v>151</v>
      </c>
      <c r="CL749" t="s">
        <v>151</v>
      </c>
      <c r="CM749" t="s">
        <v>6721</v>
      </c>
      <c r="CZ749" t="s">
        <v>6722</v>
      </c>
      <c r="DA749" t="s">
        <v>154</v>
      </c>
      <c r="DB749" t="s">
        <v>242</v>
      </c>
      <c r="DE749">
        <v>1</v>
      </c>
      <c r="DF749">
        <v>1994</v>
      </c>
      <c r="DG749" t="s">
        <v>6723</v>
      </c>
      <c r="DH749">
        <v>7</v>
      </c>
      <c r="DI749" s="128" t="s">
        <v>156</v>
      </c>
      <c r="DJ7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49" s="130">
        <f>Table13[[#This Row],[JUST]]*Table13[[#This Row],[Storm Millage]]/1000</f>
        <v>0</v>
      </c>
      <c r="DL7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49" s="136">
        <f>Table13[[#This Row],[JUST]]*Table13[[#This Row],[Recreational Millage]]/1000</f>
        <v>11802.590032001872</v>
      </c>
      <c r="DN749" s="137">
        <f>Table13[[#This Row],[Recreational Assessment]]+Table13[[#This Row],[Storm Assessment]]</f>
        <v>11802.590032001872</v>
      </c>
      <c r="DO749" s="145" t="e">
        <f>Methodology!#REF!</f>
        <v>#REF!</v>
      </c>
      <c r="DP749" s="146" t="e">
        <f>(Table13[[#This Row],[JUST]]*Table13[[#This Row],[Ad Valorem Recreational Millage]])/1000</f>
        <v>#REF!</v>
      </c>
    </row>
    <row r="750" spans="1:120" x14ac:dyDescent="0.3">
      <c r="A750">
        <v>384</v>
      </c>
      <c r="B750">
        <v>1</v>
      </c>
      <c r="C750" s="165" t="s">
        <v>6774</v>
      </c>
      <c r="D750" t="s">
        <v>216</v>
      </c>
      <c r="E750" t="s">
        <v>6775</v>
      </c>
      <c r="F750">
        <v>10004109</v>
      </c>
      <c r="G750" s="32" t="s">
        <v>196</v>
      </c>
      <c r="H750" t="s">
        <v>299</v>
      </c>
      <c r="I750" t="s">
        <v>778</v>
      </c>
      <c r="J750">
        <v>0</v>
      </c>
      <c r="K750">
        <v>0</v>
      </c>
      <c r="L750">
        <v>0</v>
      </c>
      <c r="M750">
        <v>0.22883000000000001</v>
      </c>
      <c r="N750" t="s">
        <v>135</v>
      </c>
      <c r="O750" t="s">
        <v>136</v>
      </c>
      <c r="S750" t="s">
        <v>140</v>
      </c>
      <c r="V750" t="s">
        <v>205</v>
      </c>
      <c r="W750" t="s">
        <v>6776</v>
      </c>
      <c r="X750" t="s">
        <v>6775</v>
      </c>
      <c r="Y750" t="s">
        <v>232</v>
      </c>
      <c r="AA750" t="s">
        <v>145</v>
      </c>
      <c r="AB750" t="s">
        <v>146</v>
      </c>
      <c r="AC750" s="119">
        <v>1438965</v>
      </c>
      <c r="AD750">
        <v>1438965</v>
      </c>
      <c r="AE750">
        <v>1438965</v>
      </c>
      <c r="AF750">
        <v>0</v>
      </c>
      <c r="AG750">
        <v>1438965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 s="32">
        <v>0</v>
      </c>
      <c r="AO750">
        <v>0</v>
      </c>
      <c r="AP750">
        <v>0</v>
      </c>
      <c r="AQ750">
        <v>0</v>
      </c>
      <c r="AR750">
        <v>0</v>
      </c>
      <c r="AS750">
        <v>1</v>
      </c>
      <c r="AT750">
        <v>1994</v>
      </c>
      <c r="AV750">
        <v>1489</v>
      </c>
      <c r="AW750">
        <v>1489</v>
      </c>
      <c r="AX750">
        <v>2</v>
      </c>
      <c r="AY750">
        <v>3</v>
      </c>
      <c r="AZ750">
        <v>3</v>
      </c>
      <c r="BS750" t="s">
        <v>6777</v>
      </c>
      <c r="BV750" t="s">
        <v>6778</v>
      </c>
      <c r="BX750" t="s">
        <v>145</v>
      </c>
      <c r="BY750" t="s">
        <v>149</v>
      </c>
      <c r="BZ750" t="s">
        <v>146</v>
      </c>
      <c r="CB750" s="27">
        <v>34274</v>
      </c>
      <c r="CC750">
        <v>612900</v>
      </c>
      <c r="CD750" t="s">
        <v>210</v>
      </c>
      <c r="CE750" t="s">
        <v>151</v>
      </c>
      <c r="CF750" t="s">
        <v>151</v>
      </c>
      <c r="CG750" t="s">
        <v>6779</v>
      </c>
      <c r="CZ750" t="s">
        <v>6780</v>
      </c>
      <c r="DA750" t="s">
        <v>154</v>
      </c>
      <c r="DB750" t="s">
        <v>242</v>
      </c>
      <c r="DE750">
        <v>1</v>
      </c>
      <c r="DF750">
        <v>1994</v>
      </c>
      <c r="DG750" t="s">
        <v>6781</v>
      </c>
      <c r="DH750">
        <v>7</v>
      </c>
      <c r="DI750" s="128" t="s">
        <v>156</v>
      </c>
      <c r="DJ7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50" s="130">
        <f>Table13[[#This Row],[JUST]]*Table13[[#This Row],[Storm Millage]]/1000</f>
        <v>0</v>
      </c>
      <c r="DL7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50" s="136">
        <f>Table13[[#This Row],[JUST]]*Table13[[#This Row],[Recreational Millage]]/1000</f>
        <v>11802.590032001872</v>
      </c>
      <c r="DN750" s="137">
        <f>Table13[[#This Row],[Recreational Assessment]]+Table13[[#This Row],[Storm Assessment]]</f>
        <v>11802.590032001872</v>
      </c>
      <c r="DO750" s="145" t="e">
        <f>Methodology!#REF!</f>
        <v>#REF!</v>
      </c>
      <c r="DP750" s="146" t="e">
        <f>(Table13[[#This Row],[JUST]]*Table13[[#This Row],[Ad Valorem Recreational Millage]])/1000</f>
        <v>#REF!</v>
      </c>
    </row>
    <row r="751" spans="1:120" x14ac:dyDescent="0.3">
      <c r="A751">
        <v>777</v>
      </c>
      <c r="B751">
        <v>1</v>
      </c>
      <c r="C751" s="165" t="s">
        <v>5996</v>
      </c>
      <c r="D751" t="s">
        <v>131</v>
      </c>
      <c r="E751" t="s">
        <v>1015</v>
      </c>
      <c r="F751">
        <v>10004157</v>
      </c>
      <c r="G751" s="32" t="s">
        <v>181</v>
      </c>
      <c r="I751" t="s">
        <v>226</v>
      </c>
      <c r="J751">
        <v>1</v>
      </c>
      <c r="K751">
        <v>0</v>
      </c>
      <c r="L751">
        <v>0</v>
      </c>
      <c r="M751">
        <v>0.23200000000000001</v>
      </c>
      <c r="N751" t="s">
        <v>135</v>
      </c>
      <c r="O751" t="s">
        <v>136</v>
      </c>
      <c r="R751" t="s">
        <v>227</v>
      </c>
      <c r="S751" t="s">
        <v>140</v>
      </c>
      <c r="T751">
        <v>100</v>
      </c>
      <c r="U751" t="s">
        <v>511</v>
      </c>
      <c r="W751" t="s">
        <v>5997</v>
      </c>
      <c r="X751" t="s">
        <v>5947</v>
      </c>
      <c r="Y751" t="s">
        <v>162</v>
      </c>
      <c r="AA751" t="s">
        <v>145</v>
      </c>
      <c r="AB751" t="s">
        <v>146</v>
      </c>
      <c r="AC751" s="119">
        <v>1444657</v>
      </c>
      <c r="AD751">
        <v>1444657</v>
      </c>
      <c r="AE751">
        <v>1444657</v>
      </c>
      <c r="AF751">
        <v>743000</v>
      </c>
      <c r="AG751">
        <v>644727</v>
      </c>
      <c r="AH751">
        <v>11858</v>
      </c>
      <c r="AI751">
        <v>45072</v>
      </c>
      <c r="AJ751">
        <v>0</v>
      </c>
      <c r="AK751">
        <v>0</v>
      </c>
      <c r="AL751">
        <v>0</v>
      </c>
      <c r="AM751">
        <v>0</v>
      </c>
      <c r="AN751" s="32">
        <v>0</v>
      </c>
      <c r="AO751">
        <v>0</v>
      </c>
      <c r="AP751">
        <v>0</v>
      </c>
      <c r="AQ751">
        <v>0</v>
      </c>
      <c r="AR751">
        <v>0</v>
      </c>
      <c r="AS751">
        <v>1</v>
      </c>
      <c r="AT751">
        <v>2000</v>
      </c>
      <c r="AV751">
        <v>7814</v>
      </c>
      <c r="AW751">
        <v>2838</v>
      </c>
      <c r="AX751">
        <v>1.7999999499999999</v>
      </c>
      <c r="AY751">
        <v>3</v>
      </c>
      <c r="AZ751">
        <v>2</v>
      </c>
      <c r="BA751" t="s">
        <v>233</v>
      </c>
      <c r="BB751" t="s">
        <v>233</v>
      </c>
      <c r="BC751" t="s">
        <v>233</v>
      </c>
      <c r="BS751" t="s">
        <v>5998</v>
      </c>
      <c r="BT751" t="s">
        <v>5999</v>
      </c>
      <c r="BV751" t="s">
        <v>6000</v>
      </c>
      <c r="BX751" t="s">
        <v>6001</v>
      </c>
      <c r="BY751" t="s">
        <v>481</v>
      </c>
      <c r="BZ751" t="s">
        <v>6002</v>
      </c>
      <c r="CB751" s="27">
        <v>44021</v>
      </c>
      <c r="CC751">
        <v>2500000</v>
      </c>
      <c r="CD751" t="s">
        <v>210</v>
      </c>
      <c r="CE751" t="s">
        <v>181</v>
      </c>
      <c r="CF751" t="s">
        <v>181</v>
      </c>
      <c r="CG751" t="s">
        <v>6003</v>
      </c>
      <c r="CH751" s="27">
        <v>42874</v>
      </c>
      <c r="CI751">
        <v>2300000</v>
      </c>
      <c r="CJ751" t="s">
        <v>210</v>
      </c>
      <c r="CK751" t="s">
        <v>181</v>
      </c>
      <c r="CL751" t="s">
        <v>181</v>
      </c>
      <c r="CM751" t="s">
        <v>6004</v>
      </c>
      <c r="CN751" s="27">
        <v>39037</v>
      </c>
      <c r="CO751">
        <v>2165000</v>
      </c>
      <c r="CP751" t="s">
        <v>210</v>
      </c>
      <c r="CQ751" t="s">
        <v>151</v>
      </c>
      <c r="CR751" t="s">
        <v>151</v>
      </c>
      <c r="CS751" t="s">
        <v>6005</v>
      </c>
      <c r="CT751" s="27">
        <v>38553</v>
      </c>
      <c r="CU751">
        <v>1800000</v>
      </c>
      <c r="CV751" t="s">
        <v>210</v>
      </c>
      <c r="CW751" t="s">
        <v>151</v>
      </c>
      <c r="CX751" t="s">
        <v>151</v>
      </c>
      <c r="CY751" t="s">
        <v>6006</v>
      </c>
      <c r="CZ751" t="s">
        <v>6007</v>
      </c>
      <c r="DA751" t="s">
        <v>154</v>
      </c>
      <c r="DB751" t="s">
        <v>299</v>
      </c>
      <c r="DE751">
        <v>1</v>
      </c>
      <c r="DF751">
        <v>1900</v>
      </c>
      <c r="DG751" t="s">
        <v>6008</v>
      </c>
      <c r="DH751">
        <v>7</v>
      </c>
      <c r="DI751" s="128" t="s">
        <v>156</v>
      </c>
      <c r="DJ7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51" s="130">
        <f>Table13[[#This Row],[JUST]]*Table13[[#This Row],[Storm Millage]]/1000</f>
        <v>0</v>
      </c>
      <c r="DL7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51" s="136">
        <f>Table13[[#This Row],[JUST]]*Table13[[#This Row],[Recreational Millage]]/1000</f>
        <v>11849.27660357391</v>
      </c>
      <c r="DN751" s="137">
        <f>Table13[[#This Row],[Recreational Assessment]]+Table13[[#This Row],[Storm Assessment]]</f>
        <v>11849.27660357391</v>
      </c>
      <c r="DO751" s="145" t="e">
        <f>Methodology!#REF!</f>
        <v>#REF!</v>
      </c>
      <c r="DP751" s="146" t="e">
        <f>(Table13[[#This Row],[JUST]]*Table13[[#This Row],[Ad Valorem Recreational Millage]])/1000</f>
        <v>#REF!</v>
      </c>
    </row>
    <row r="752" spans="1:120" x14ac:dyDescent="0.3">
      <c r="A752">
        <v>529</v>
      </c>
      <c r="B752">
        <v>1</v>
      </c>
      <c r="C752" s="165" t="s">
        <v>2563</v>
      </c>
      <c r="D752" t="s">
        <v>928</v>
      </c>
      <c r="E752" t="s">
        <v>1967</v>
      </c>
      <c r="F752">
        <v>10004464</v>
      </c>
      <c r="G752" s="32" t="s">
        <v>196</v>
      </c>
      <c r="H752" t="s">
        <v>299</v>
      </c>
      <c r="I752" t="s">
        <v>226</v>
      </c>
      <c r="J752">
        <v>1</v>
      </c>
      <c r="K752">
        <v>0</v>
      </c>
      <c r="L752">
        <v>0</v>
      </c>
      <c r="M752">
        <v>0.17787</v>
      </c>
      <c r="N752" t="s">
        <v>135</v>
      </c>
      <c r="O752" t="s">
        <v>136</v>
      </c>
      <c r="S752" t="s">
        <v>140</v>
      </c>
      <c r="V752" t="s">
        <v>229</v>
      </c>
      <c r="W752" t="s">
        <v>2564</v>
      </c>
      <c r="X752" t="s">
        <v>2565</v>
      </c>
      <c r="Y752" t="s">
        <v>1743</v>
      </c>
      <c r="AA752" t="s">
        <v>145</v>
      </c>
      <c r="AB752" t="s">
        <v>146</v>
      </c>
      <c r="AC752" s="119">
        <v>748553</v>
      </c>
      <c r="AD752">
        <v>748553</v>
      </c>
      <c r="AE752">
        <v>748553</v>
      </c>
      <c r="AF752">
        <v>0</v>
      </c>
      <c r="AG752">
        <v>748553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 s="32">
        <v>0</v>
      </c>
      <c r="AO752">
        <v>0</v>
      </c>
      <c r="AP752">
        <v>0</v>
      </c>
      <c r="AQ752">
        <v>0</v>
      </c>
      <c r="AR752">
        <v>0</v>
      </c>
      <c r="AS752">
        <v>1</v>
      </c>
      <c r="AT752">
        <v>1978</v>
      </c>
      <c r="AV752">
        <v>1492</v>
      </c>
      <c r="AW752">
        <v>1492</v>
      </c>
      <c r="AX752">
        <v>3</v>
      </c>
      <c r="AY752">
        <v>3</v>
      </c>
      <c r="AZ752">
        <v>3</v>
      </c>
      <c r="BC752" t="s">
        <v>233</v>
      </c>
      <c r="BS752" t="s">
        <v>2566</v>
      </c>
      <c r="BT752" t="s">
        <v>2567</v>
      </c>
      <c r="BV752" t="s">
        <v>2568</v>
      </c>
      <c r="BX752" t="s">
        <v>1232</v>
      </c>
      <c r="BY752" t="s">
        <v>785</v>
      </c>
      <c r="BZ752" t="s">
        <v>2569</v>
      </c>
      <c r="CB752" s="27">
        <v>36129</v>
      </c>
      <c r="CC752">
        <v>500000</v>
      </c>
      <c r="CD752" t="s">
        <v>210</v>
      </c>
      <c r="CE752" t="s">
        <v>151</v>
      </c>
      <c r="CF752" t="s">
        <v>151</v>
      </c>
      <c r="CG752" t="s">
        <v>2570</v>
      </c>
      <c r="CH752" s="27">
        <v>28611</v>
      </c>
      <c r="CI752">
        <v>94900</v>
      </c>
      <c r="CJ752" t="s">
        <v>210</v>
      </c>
      <c r="CK752" t="s">
        <v>151</v>
      </c>
      <c r="CL752" t="s">
        <v>151</v>
      </c>
      <c r="CM752" t="s">
        <v>2571</v>
      </c>
      <c r="CZ752" t="s">
        <v>2572</v>
      </c>
      <c r="DA752" t="s">
        <v>154</v>
      </c>
      <c r="DB752" t="s">
        <v>242</v>
      </c>
      <c r="DE752">
        <v>1</v>
      </c>
      <c r="DF752">
        <v>1979</v>
      </c>
      <c r="DG752" t="s">
        <v>2573</v>
      </c>
      <c r="DH752">
        <v>2</v>
      </c>
      <c r="DI752" s="128" t="s">
        <v>696</v>
      </c>
      <c r="DJ75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52" s="130">
        <f>Table13[[#This Row],[JUST]]*Table13[[#This Row],[Storm Millage]]/1000</f>
        <v>5723.0659693433645</v>
      </c>
      <c r="DL75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52" s="136">
        <f>Table13[[#This Row],[JUST]]*Table13[[#This Row],[Recreational Millage]]/1000</f>
        <v>6139.7352793327827</v>
      </c>
      <c r="DN752" s="137">
        <f>Table13[[#This Row],[Recreational Assessment]]+Table13[[#This Row],[Storm Assessment]]</f>
        <v>11862.801248676147</v>
      </c>
      <c r="DO752" s="145" t="e">
        <f>Methodology!#REF!</f>
        <v>#REF!</v>
      </c>
      <c r="DP752" s="146" t="e">
        <f>(Table13[[#This Row],[JUST]]*Table13[[#This Row],[Ad Valorem Recreational Millage]])/1000</f>
        <v>#REF!</v>
      </c>
    </row>
    <row r="753" spans="1:120" x14ac:dyDescent="0.3">
      <c r="A753">
        <v>447</v>
      </c>
      <c r="B753">
        <v>1</v>
      </c>
      <c r="C753" s="165" t="s">
        <v>2847</v>
      </c>
      <c r="D753" t="s">
        <v>981</v>
      </c>
      <c r="E753" t="s">
        <v>1957</v>
      </c>
      <c r="F753">
        <v>10004489</v>
      </c>
      <c r="G753" s="32" t="s">
        <v>196</v>
      </c>
      <c r="H753" t="s">
        <v>299</v>
      </c>
      <c r="I753" t="s">
        <v>226</v>
      </c>
      <c r="J753">
        <v>1</v>
      </c>
      <c r="K753">
        <v>0</v>
      </c>
      <c r="L753">
        <v>0</v>
      </c>
      <c r="M753">
        <v>0.17787</v>
      </c>
      <c r="N753" t="s">
        <v>135</v>
      </c>
      <c r="O753" t="s">
        <v>136</v>
      </c>
      <c r="S753" t="s">
        <v>140</v>
      </c>
      <c r="V753" t="s">
        <v>229</v>
      </c>
      <c r="W753" t="s">
        <v>2848</v>
      </c>
      <c r="X753" t="s">
        <v>2849</v>
      </c>
      <c r="Y753" t="s">
        <v>1743</v>
      </c>
      <c r="AA753" t="s">
        <v>145</v>
      </c>
      <c r="AB753" t="s">
        <v>146</v>
      </c>
      <c r="AC753" s="119">
        <v>748553</v>
      </c>
      <c r="AD753">
        <v>748553</v>
      </c>
      <c r="AE753">
        <v>748553</v>
      </c>
      <c r="AF753">
        <v>0</v>
      </c>
      <c r="AG753">
        <v>748553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 s="32">
        <v>0</v>
      </c>
      <c r="AO753">
        <v>0</v>
      </c>
      <c r="AP753">
        <v>0</v>
      </c>
      <c r="AQ753">
        <v>0</v>
      </c>
      <c r="AR753">
        <v>0</v>
      </c>
      <c r="AS753">
        <v>1</v>
      </c>
      <c r="AT753">
        <v>1978</v>
      </c>
      <c r="AV753">
        <v>1492</v>
      </c>
      <c r="AW753">
        <v>1492</v>
      </c>
      <c r="AX753">
        <v>3</v>
      </c>
      <c r="AY753">
        <v>3</v>
      </c>
      <c r="AZ753">
        <v>3</v>
      </c>
      <c r="BC753" t="s">
        <v>233</v>
      </c>
      <c r="BS753" t="s">
        <v>2850</v>
      </c>
      <c r="BV753" t="s">
        <v>2851</v>
      </c>
      <c r="BX753" t="s">
        <v>2852</v>
      </c>
      <c r="BY753" t="s">
        <v>638</v>
      </c>
      <c r="BZ753" t="s">
        <v>2853</v>
      </c>
      <c r="CB753" s="27">
        <v>41429</v>
      </c>
      <c r="CC753">
        <v>738000</v>
      </c>
      <c r="CD753" t="s">
        <v>210</v>
      </c>
      <c r="CE753" t="s">
        <v>181</v>
      </c>
      <c r="CF753" t="s">
        <v>181</v>
      </c>
      <c r="CG753" t="s">
        <v>2854</v>
      </c>
      <c r="CH753" s="27">
        <v>39918</v>
      </c>
      <c r="CI753">
        <v>725000</v>
      </c>
      <c r="CJ753" t="s">
        <v>210</v>
      </c>
      <c r="CK753" t="s">
        <v>181</v>
      </c>
      <c r="CL753" t="s">
        <v>181</v>
      </c>
      <c r="CM753" t="s">
        <v>2855</v>
      </c>
      <c r="CN753" s="27">
        <v>34425</v>
      </c>
      <c r="CO753">
        <v>415000</v>
      </c>
      <c r="CP753" t="s">
        <v>210</v>
      </c>
      <c r="CQ753" t="s">
        <v>151</v>
      </c>
      <c r="CR753" t="s">
        <v>151</v>
      </c>
      <c r="CS753" t="s">
        <v>2856</v>
      </c>
      <c r="CZ753" t="s">
        <v>2857</v>
      </c>
      <c r="DA753" t="s">
        <v>154</v>
      </c>
      <c r="DB753" t="s">
        <v>242</v>
      </c>
      <c r="DE753">
        <v>1</v>
      </c>
      <c r="DF753">
        <v>1979</v>
      </c>
      <c r="DG753" t="s">
        <v>2858</v>
      </c>
      <c r="DH753">
        <v>2</v>
      </c>
      <c r="DI753" s="128" t="s">
        <v>696</v>
      </c>
      <c r="DJ7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53" s="130">
        <f>Table13[[#This Row],[JUST]]*Table13[[#This Row],[Storm Millage]]/1000</f>
        <v>5723.0659693433645</v>
      </c>
      <c r="DL7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53" s="136">
        <f>Table13[[#This Row],[JUST]]*Table13[[#This Row],[Recreational Millage]]/1000</f>
        <v>6139.7352793327827</v>
      </c>
      <c r="DN753" s="137">
        <f>Table13[[#This Row],[Recreational Assessment]]+Table13[[#This Row],[Storm Assessment]]</f>
        <v>11862.801248676147</v>
      </c>
      <c r="DO753" s="145" t="e">
        <f>Methodology!#REF!</f>
        <v>#REF!</v>
      </c>
      <c r="DP753" s="146" t="e">
        <f>(Table13[[#This Row],[JUST]]*Table13[[#This Row],[Ad Valorem Recreational Millage]])/1000</f>
        <v>#REF!</v>
      </c>
    </row>
    <row r="754" spans="1:120" x14ac:dyDescent="0.3">
      <c r="A754">
        <v>187</v>
      </c>
      <c r="B754">
        <v>1</v>
      </c>
      <c r="C754" s="165" t="s">
        <v>2859</v>
      </c>
      <c r="D754" t="s">
        <v>981</v>
      </c>
      <c r="E754" t="s">
        <v>1967</v>
      </c>
      <c r="F754">
        <v>10004490</v>
      </c>
      <c r="G754" s="32" t="s">
        <v>196</v>
      </c>
      <c r="H754" t="s">
        <v>299</v>
      </c>
      <c r="I754" t="s">
        <v>226</v>
      </c>
      <c r="J754">
        <v>1</v>
      </c>
      <c r="K754">
        <v>0</v>
      </c>
      <c r="L754">
        <v>0</v>
      </c>
      <c r="M754">
        <v>0.17787</v>
      </c>
      <c r="N754" t="s">
        <v>135</v>
      </c>
      <c r="O754" t="s">
        <v>136</v>
      </c>
      <c r="S754" t="s">
        <v>140</v>
      </c>
      <c r="V754" t="s">
        <v>229</v>
      </c>
      <c r="W754" t="s">
        <v>2860</v>
      </c>
      <c r="X754" t="s">
        <v>2861</v>
      </c>
      <c r="Y754" t="s">
        <v>1743</v>
      </c>
      <c r="AA754" t="s">
        <v>145</v>
      </c>
      <c r="AB754" t="s">
        <v>146</v>
      </c>
      <c r="AC754" s="119">
        <v>748553</v>
      </c>
      <c r="AD754">
        <v>748553</v>
      </c>
      <c r="AE754">
        <v>748553</v>
      </c>
      <c r="AF754">
        <v>0</v>
      </c>
      <c r="AG754">
        <v>748553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 s="32">
        <v>0</v>
      </c>
      <c r="AO754">
        <v>0</v>
      </c>
      <c r="AP754">
        <v>0</v>
      </c>
      <c r="AQ754">
        <v>0</v>
      </c>
      <c r="AR754">
        <v>0</v>
      </c>
      <c r="AS754">
        <v>1</v>
      </c>
      <c r="AT754">
        <v>1978</v>
      </c>
      <c r="AV754">
        <v>1492</v>
      </c>
      <c r="AW754">
        <v>1492</v>
      </c>
      <c r="AX754">
        <v>3</v>
      </c>
      <c r="AY754">
        <v>3</v>
      </c>
      <c r="AZ754">
        <v>3</v>
      </c>
      <c r="BC754" t="s">
        <v>233</v>
      </c>
      <c r="BS754" t="s">
        <v>2862</v>
      </c>
      <c r="BV754" t="s">
        <v>2863</v>
      </c>
      <c r="BX754" t="s">
        <v>2864</v>
      </c>
      <c r="BY754" t="s">
        <v>2172</v>
      </c>
      <c r="BZ754" t="s">
        <v>2865</v>
      </c>
      <c r="CB754" s="27">
        <v>36990</v>
      </c>
      <c r="CC754">
        <v>790000</v>
      </c>
      <c r="CD754" t="s">
        <v>210</v>
      </c>
      <c r="CE754" t="s">
        <v>151</v>
      </c>
      <c r="CF754" t="s">
        <v>151</v>
      </c>
      <c r="CG754" t="s">
        <v>2866</v>
      </c>
      <c r="CH754" s="27">
        <v>36417</v>
      </c>
      <c r="CI754">
        <v>510000</v>
      </c>
      <c r="CJ754" t="s">
        <v>210</v>
      </c>
      <c r="CK754" t="s">
        <v>151</v>
      </c>
      <c r="CL754" t="s">
        <v>151</v>
      </c>
      <c r="CM754" t="s">
        <v>2867</v>
      </c>
      <c r="CN754" s="27">
        <v>28764</v>
      </c>
      <c r="CO754">
        <v>107900</v>
      </c>
      <c r="CP754" t="s">
        <v>210</v>
      </c>
      <c r="CQ754" t="s">
        <v>151</v>
      </c>
      <c r="CR754" t="s">
        <v>151</v>
      </c>
      <c r="CS754" t="s">
        <v>2868</v>
      </c>
      <c r="CZ754" t="s">
        <v>2869</v>
      </c>
      <c r="DA754" t="s">
        <v>154</v>
      </c>
      <c r="DB754" t="s">
        <v>242</v>
      </c>
      <c r="DE754">
        <v>1</v>
      </c>
      <c r="DF754">
        <v>1979</v>
      </c>
      <c r="DG754" t="s">
        <v>2870</v>
      </c>
      <c r="DH754">
        <v>2</v>
      </c>
      <c r="DI754" s="128" t="s">
        <v>696</v>
      </c>
      <c r="DJ7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54" s="130">
        <f>Table13[[#This Row],[JUST]]*Table13[[#This Row],[Storm Millage]]/1000</f>
        <v>5723.0659693433645</v>
      </c>
      <c r="DL7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54" s="136">
        <f>Table13[[#This Row],[JUST]]*Table13[[#This Row],[Recreational Millage]]/1000</f>
        <v>6139.7352793327827</v>
      </c>
      <c r="DN754" s="137">
        <f>Table13[[#This Row],[Recreational Assessment]]+Table13[[#This Row],[Storm Assessment]]</f>
        <v>11862.801248676147</v>
      </c>
      <c r="DO754" s="145" t="e">
        <f>Methodology!#REF!</f>
        <v>#REF!</v>
      </c>
      <c r="DP754" s="146" t="e">
        <f>(Table13[[#This Row],[JUST]]*Table13[[#This Row],[Ad Valorem Recreational Millage]])/1000</f>
        <v>#REF!</v>
      </c>
    </row>
    <row r="755" spans="1:120" x14ac:dyDescent="0.3">
      <c r="A755">
        <v>38</v>
      </c>
      <c r="B755">
        <v>1</v>
      </c>
      <c r="C755" s="165" t="s">
        <v>3130</v>
      </c>
      <c r="D755" t="s">
        <v>1003</v>
      </c>
      <c r="E755" t="s">
        <v>1967</v>
      </c>
      <c r="F755">
        <v>10004514</v>
      </c>
      <c r="G755" s="32" t="s">
        <v>196</v>
      </c>
      <c r="H755" t="s">
        <v>299</v>
      </c>
      <c r="I755" t="s">
        <v>226</v>
      </c>
      <c r="J755">
        <v>1</v>
      </c>
      <c r="K755">
        <v>0</v>
      </c>
      <c r="L755">
        <v>0</v>
      </c>
      <c r="M755">
        <v>0.17787</v>
      </c>
      <c r="N755" t="s">
        <v>135</v>
      </c>
      <c r="O755" t="s">
        <v>136</v>
      </c>
      <c r="S755" t="s">
        <v>140</v>
      </c>
      <c r="V755" t="s">
        <v>229</v>
      </c>
      <c r="W755" t="s">
        <v>3131</v>
      </c>
      <c r="X755" t="s">
        <v>3132</v>
      </c>
      <c r="Y755" t="s">
        <v>1743</v>
      </c>
      <c r="AA755" t="s">
        <v>145</v>
      </c>
      <c r="AB755" t="s">
        <v>146</v>
      </c>
      <c r="AC755" s="119">
        <v>748553</v>
      </c>
      <c r="AD755">
        <v>748553</v>
      </c>
      <c r="AE755">
        <v>748553</v>
      </c>
      <c r="AF755">
        <v>0</v>
      </c>
      <c r="AG755">
        <v>748553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 s="32">
        <v>0</v>
      </c>
      <c r="AO755">
        <v>0</v>
      </c>
      <c r="AP755">
        <v>0</v>
      </c>
      <c r="AQ755">
        <v>0</v>
      </c>
      <c r="AR755">
        <v>0</v>
      </c>
      <c r="AS755">
        <v>1</v>
      </c>
      <c r="AT755">
        <v>1978</v>
      </c>
      <c r="AV755">
        <v>1492</v>
      </c>
      <c r="AW755">
        <v>1492</v>
      </c>
      <c r="AX755">
        <v>3</v>
      </c>
      <c r="AY755">
        <v>3</v>
      </c>
      <c r="AZ755">
        <v>3</v>
      </c>
      <c r="BC755" t="s">
        <v>233</v>
      </c>
      <c r="BS755" t="s">
        <v>3133</v>
      </c>
      <c r="BV755" t="s">
        <v>3134</v>
      </c>
      <c r="BX755" t="s">
        <v>3135</v>
      </c>
      <c r="BY755" t="s">
        <v>430</v>
      </c>
      <c r="BZ755" t="s">
        <v>3136</v>
      </c>
      <c r="CB755" s="27">
        <v>32964</v>
      </c>
      <c r="CC755">
        <v>72300</v>
      </c>
      <c r="CD755" t="s">
        <v>210</v>
      </c>
      <c r="CE755" t="s">
        <v>181</v>
      </c>
      <c r="CF755" t="s">
        <v>181</v>
      </c>
      <c r="CG755" t="s">
        <v>3137</v>
      </c>
      <c r="CH755" s="27">
        <v>32964</v>
      </c>
      <c r="CI755">
        <v>76300</v>
      </c>
      <c r="CJ755" t="s">
        <v>210</v>
      </c>
      <c r="CK755" t="s">
        <v>181</v>
      </c>
      <c r="CL755" t="s">
        <v>181</v>
      </c>
      <c r="CM755" t="s">
        <v>3138</v>
      </c>
      <c r="CZ755" t="s">
        <v>3139</v>
      </c>
      <c r="DA755" t="s">
        <v>154</v>
      </c>
      <c r="DB755" t="s">
        <v>242</v>
      </c>
      <c r="DE755">
        <v>1</v>
      </c>
      <c r="DF755">
        <v>1979</v>
      </c>
      <c r="DG755" t="s">
        <v>3140</v>
      </c>
      <c r="DH755">
        <v>2</v>
      </c>
      <c r="DI755" s="128" t="s">
        <v>696</v>
      </c>
      <c r="DJ7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55" s="130">
        <f>Table13[[#This Row],[JUST]]*Table13[[#This Row],[Storm Millage]]/1000</f>
        <v>5723.0659693433645</v>
      </c>
      <c r="DL7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55" s="136">
        <f>Table13[[#This Row],[JUST]]*Table13[[#This Row],[Recreational Millage]]/1000</f>
        <v>6139.7352793327827</v>
      </c>
      <c r="DN755" s="137">
        <f>Table13[[#This Row],[Recreational Assessment]]+Table13[[#This Row],[Storm Assessment]]</f>
        <v>11862.801248676147</v>
      </c>
      <c r="DO755" s="145" t="e">
        <f>Methodology!#REF!</f>
        <v>#REF!</v>
      </c>
      <c r="DP755" s="146" t="e">
        <f>(Table13[[#This Row],[JUST]]*Table13[[#This Row],[Ad Valorem Recreational Millage]])/1000</f>
        <v>#REF!</v>
      </c>
    </row>
    <row r="756" spans="1:120" x14ac:dyDescent="0.3">
      <c r="A756">
        <v>695</v>
      </c>
      <c r="B756">
        <v>1</v>
      </c>
      <c r="C756" s="165" t="s">
        <v>6354</v>
      </c>
      <c r="D756" t="s">
        <v>3890</v>
      </c>
      <c r="E756" t="s">
        <v>992</v>
      </c>
      <c r="F756">
        <v>10004140</v>
      </c>
      <c r="G756" s="32" t="s">
        <v>181</v>
      </c>
      <c r="I756" t="s">
        <v>226</v>
      </c>
      <c r="J756">
        <v>1</v>
      </c>
      <c r="K756">
        <v>0</v>
      </c>
      <c r="L756">
        <v>0</v>
      </c>
      <c r="M756">
        <v>0.23200000000000001</v>
      </c>
      <c r="N756" t="s">
        <v>135</v>
      </c>
      <c r="O756" t="s">
        <v>136</v>
      </c>
      <c r="R756" t="s">
        <v>227</v>
      </c>
      <c r="S756" t="s">
        <v>140</v>
      </c>
      <c r="T756">
        <v>100</v>
      </c>
      <c r="U756" t="s">
        <v>511</v>
      </c>
      <c r="W756" t="s">
        <v>6355</v>
      </c>
      <c r="X756" t="s">
        <v>3348</v>
      </c>
      <c r="Y756" t="s">
        <v>3475</v>
      </c>
      <c r="AA756" t="s">
        <v>145</v>
      </c>
      <c r="AB756" t="s">
        <v>146</v>
      </c>
      <c r="AC756" s="119">
        <v>1447067</v>
      </c>
      <c r="AD756">
        <v>1447067</v>
      </c>
      <c r="AE756">
        <v>1447067</v>
      </c>
      <c r="AF756">
        <v>897000</v>
      </c>
      <c r="AG756">
        <v>497112</v>
      </c>
      <c r="AH756">
        <v>0</v>
      </c>
      <c r="AI756">
        <v>52955</v>
      </c>
      <c r="AJ756">
        <v>59578</v>
      </c>
      <c r="AK756">
        <v>0</v>
      </c>
      <c r="AL756">
        <v>0</v>
      </c>
      <c r="AM756">
        <v>0</v>
      </c>
      <c r="AN756" s="32">
        <v>0</v>
      </c>
      <c r="AO756">
        <v>0</v>
      </c>
      <c r="AP756">
        <v>0</v>
      </c>
      <c r="AQ756">
        <v>0</v>
      </c>
      <c r="AR756">
        <v>0</v>
      </c>
      <c r="AS756">
        <v>1</v>
      </c>
      <c r="AT756">
        <v>1997</v>
      </c>
      <c r="AV756">
        <v>7837</v>
      </c>
      <c r="AW756">
        <v>3465</v>
      </c>
      <c r="AX756">
        <v>2</v>
      </c>
      <c r="AY756">
        <v>3</v>
      </c>
      <c r="AZ756">
        <v>3.5</v>
      </c>
      <c r="BA756" t="s">
        <v>233</v>
      </c>
      <c r="BB756" t="s">
        <v>233</v>
      </c>
      <c r="BC756" t="s">
        <v>233</v>
      </c>
      <c r="BS756" t="s">
        <v>6356</v>
      </c>
      <c r="BV756" t="s">
        <v>6357</v>
      </c>
      <c r="BX756" t="s">
        <v>1619</v>
      </c>
      <c r="BY756" t="s">
        <v>149</v>
      </c>
      <c r="BZ756" t="s">
        <v>1620</v>
      </c>
      <c r="CB756" s="27">
        <v>43434</v>
      </c>
      <c r="CC756">
        <v>1610000</v>
      </c>
      <c r="CD756" t="s">
        <v>210</v>
      </c>
      <c r="CE756" t="s">
        <v>181</v>
      </c>
      <c r="CF756" t="s">
        <v>181</v>
      </c>
      <c r="CG756" t="s">
        <v>6358</v>
      </c>
      <c r="CH756" s="27">
        <v>40527</v>
      </c>
      <c r="CI756">
        <v>610000</v>
      </c>
      <c r="CJ756" t="s">
        <v>210</v>
      </c>
      <c r="CK756" t="s">
        <v>178</v>
      </c>
      <c r="CL756" t="s">
        <v>178</v>
      </c>
      <c r="CM756" t="s">
        <v>6359</v>
      </c>
      <c r="CN756" s="27">
        <v>35186</v>
      </c>
      <c r="CO756">
        <v>280000</v>
      </c>
      <c r="CP756" t="s">
        <v>210</v>
      </c>
      <c r="CQ756" t="s">
        <v>151</v>
      </c>
      <c r="CR756" t="s">
        <v>151</v>
      </c>
      <c r="CS756" t="s">
        <v>6360</v>
      </c>
      <c r="CZ756" t="s">
        <v>6361</v>
      </c>
      <c r="DA756" t="s">
        <v>154</v>
      </c>
      <c r="DB756" t="s">
        <v>299</v>
      </c>
      <c r="DE756">
        <v>1</v>
      </c>
      <c r="DF756">
        <v>1900</v>
      </c>
      <c r="DG756" t="s">
        <v>6362</v>
      </c>
      <c r="DH756">
        <v>7</v>
      </c>
      <c r="DI756" s="128" t="s">
        <v>156</v>
      </c>
      <c r="DJ7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56" s="130">
        <f>Table13[[#This Row],[JUST]]*Table13[[#This Row],[Storm Millage]]/1000</f>
        <v>0</v>
      </c>
      <c r="DL7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56" s="136">
        <f>Table13[[#This Row],[JUST]]*Table13[[#This Row],[Recreational Millage]]/1000</f>
        <v>11869.043757032905</v>
      </c>
      <c r="DN756" s="137">
        <f>Table13[[#This Row],[Recreational Assessment]]+Table13[[#This Row],[Storm Assessment]]</f>
        <v>11869.043757032905</v>
      </c>
      <c r="DO756" s="145" t="e">
        <f>Methodology!#REF!</f>
        <v>#REF!</v>
      </c>
      <c r="DP756" s="146" t="e">
        <f>(Table13[[#This Row],[JUST]]*Table13[[#This Row],[Ad Valorem Recreational Millage]])/1000</f>
        <v>#REF!</v>
      </c>
    </row>
    <row r="757" spans="1:120" x14ac:dyDescent="0.3">
      <c r="A757">
        <v>942</v>
      </c>
      <c r="B757">
        <v>1</v>
      </c>
      <c r="C757" s="165" t="s">
        <v>8605</v>
      </c>
      <c r="D757" t="s">
        <v>3484</v>
      </c>
      <c r="E757" t="s">
        <v>8606</v>
      </c>
      <c r="F757">
        <v>10005025</v>
      </c>
      <c r="G757" s="32" t="s">
        <v>181</v>
      </c>
      <c r="I757" t="s">
        <v>226</v>
      </c>
      <c r="J757">
        <v>1</v>
      </c>
      <c r="K757">
        <v>0</v>
      </c>
      <c r="L757">
        <v>0</v>
      </c>
      <c r="M757">
        <v>3.1459999999999999</v>
      </c>
      <c r="N757" t="s">
        <v>135</v>
      </c>
      <c r="O757" t="s">
        <v>136</v>
      </c>
      <c r="R757" t="s">
        <v>3669</v>
      </c>
      <c r="S757" t="s">
        <v>140</v>
      </c>
      <c r="T757">
        <v>121</v>
      </c>
      <c r="U757" t="s">
        <v>3670</v>
      </c>
      <c r="V757" t="s">
        <v>205</v>
      </c>
      <c r="W757" t="s">
        <v>8607</v>
      </c>
      <c r="X757" t="s">
        <v>8608</v>
      </c>
      <c r="Y757" t="s">
        <v>189</v>
      </c>
      <c r="AA757" t="s">
        <v>145</v>
      </c>
      <c r="AB757" t="s">
        <v>146</v>
      </c>
      <c r="AC757" s="30">
        <v>2794769</v>
      </c>
      <c r="AD757">
        <v>2794769</v>
      </c>
      <c r="AE757">
        <v>2744769</v>
      </c>
      <c r="AF757">
        <v>1800000</v>
      </c>
      <c r="AG757">
        <v>894940</v>
      </c>
      <c r="AH757">
        <v>48179</v>
      </c>
      <c r="AI757">
        <v>51650</v>
      </c>
      <c r="AJ757">
        <v>0</v>
      </c>
      <c r="AK757">
        <v>0</v>
      </c>
      <c r="AL757">
        <v>0</v>
      </c>
      <c r="AM757">
        <v>0</v>
      </c>
      <c r="AN757">
        <v>50000</v>
      </c>
      <c r="AO757">
        <v>0</v>
      </c>
      <c r="AP757">
        <v>0</v>
      </c>
      <c r="AQ757">
        <v>0</v>
      </c>
      <c r="AR757">
        <v>0</v>
      </c>
      <c r="AS757">
        <v>1</v>
      </c>
      <c r="AT757">
        <v>2012</v>
      </c>
      <c r="AV757">
        <v>12676</v>
      </c>
      <c r="AW757">
        <v>4210</v>
      </c>
      <c r="AX757">
        <v>2</v>
      </c>
      <c r="AY757">
        <v>4</v>
      </c>
      <c r="AZ757">
        <v>4.5</v>
      </c>
      <c r="BA757" t="s">
        <v>233</v>
      </c>
      <c r="BB757" t="s">
        <v>233</v>
      </c>
      <c r="BC757" t="s">
        <v>233</v>
      </c>
      <c r="BS757" t="s">
        <v>8609</v>
      </c>
      <c r="BT757" t="s">
        <v>8610</v>
      </c>
      <c r="BV757" t="s">
        <v>8611</v>
      </c>
      <c r="BX757" t="s">
        <v>145</v>
      </c>
      <c r="BY757" t="s">
        <v>149</v>
      </c>
      <c r="BZ757" t="s">
        <v>146</v>
      </c>
      <c r="CB757" s="27">
        <v>41614</v>
      </c>
      <c r="CC757">
        <v>2700000</v>
      </c>
      <c r="CD757" t="s">
        <v>210</v>
      </c>
      <c r="CE757" t="s">
        <v>181</v>
      </c>
      <c r="CF757" t="s">
        <v>3065</v>
      </c>
      <c r="CG757" t="s">
        <v>8612</v>
      </c>
      <c r="CH757" s="27">
        <v>40471</v>
      </c>
      <c r="CI757">
        <v>1500000</v>
      </c>
      <c r="CJ757" t="s">
        <v>210</v>
      </c>
      <c r="CK757" t="s">
        <v>181</v>
      </c>
      <c r="CL757" t="s">
        <v>655</v>
      </c>
      <c r="CM757" t="s">
        <v>8613</v>
      </c>
      <c r="CN757" s="27">
        <v>36511</v>
      </c>
      <c r="CO757">
        <v>1500000</v>
      </c>
      <c r="CP757" t="s">
        <v>210</v>
      </c>
      <c r="CQ757" t="s">
        <v>208</v>
      </c>
      <c r="CR757" t="s">
        <v>208</v>
      </c>
      <c r="CS757" t="s">
        <v>8614</v>
      </c>
      <c r="CT757" s="27">
        <v>32752</v>
      </c>
      <c r="CU757">
        <v>910000</v>
      </c>
      <c r="CV757" t="s">
        <v>210</v>
      </c>
      <c r="CW757" t="s">
        <v>208</v>
      </c>
      <c r="CX757" t="s">
        <v>208</v>
      </c>
      <c r="CY757" t="s">
        <v>8615</v>
      </c>
      <c r="CZ757" t="s">
        <v>8616</v>
      </c>
      <c r="DA757" t="s">
        <v>154</v>
      </c>
      <c r="DB757" t="s">
        <v>299</v>
      </c>
      <c r="DE757">
        <v>1</v>
      </c>
      <c r="DF757">
        <v>1987</v>
      </c>
      <c r="DG757" t="s">
        <v>8617</v>
      </c>
      <c r="DH757">
        <v>7</v>
      </c>
      <c r="DI757" s="128" t="s">
        <v>156</v>
      </c>
      <c r="DJ7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57" s="130">
        <f>Table13[[#This Row],[JUST]]*Table13[[#This Row],[Storm Millage]]/1000</f>
        <v>0</v>
      </c>
      <c r="DL7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757" s="136">
        <f>Table13[[#This Row],[JUST]]*Table13[[#This Row],[Recreational Millage]]/1000</f>
        <v>11879.047103147685</v>
      </c>
      <c r="DN757" s="137">
        <f>Table13[[#This Row],[Recreational Assessment]]+Table13[[#This Row],[Storm Assessment]]</f>
        <v>11879.047103147685</v>
      </c>
      <c r="DO757" s="145" t="e">
        <f>Methodology!#REF!</f>
        <v>#REF!</v>
      </c>
      <c r="DP757" s="146" t="e">
        <f>(Table13[[#This Row],[JUST]]*Table13[[#This Row],[Ad Valorem Recreational Millage]])/1000</f>
        <v>#REF!</v>
      </c>
    </row>
    <row r="758" spans="1:120" x14ac:dyDescent="0.3">
      <c r="A758">
        <v>776</v>
      </c>
      <c r="B758">
        <v>1</v>
      </c>
      <c r="C758" s="165" t="s">
        <v>6632</v>
      </c>
      <c r="D758" t="s">
        <v>131</v>
      </c>
      <c r="E758" t="s">
        <v>6633</v>
      </c>
      <c r="F758">
        <v>10004177</v>
      </c>
      <c r="G758" s="32" t="s">
        <v>181</v>
      </c>
      <c r="I758" t="s">
        <v>226</v>
      </c>
      <c r="J758">
        <v>1</v>
      </c>
      <c r="K758">
        <v>0</v>
      </c>
      <c r="L758">
        <v>0</v>
      </c>
      <c r="M758">
        <v>0.155</v>
      </c>
      <c r="N758" t="s">
        <v>135</v>
      </c>
      <c r="O758" t="s">
        <v>136</v>
      </c>
      <c r="R758" t="s">
        <v>227</v>
      </c>
      <c r="S758" t="s">
        <v>140</v>
      </c>
      <c r="T758">
        <v>100</v>
      </c>
      <c r="U758" t="s">
        <v>511</v>
      </c>
      <c r="W758" t="s">
        <v>6634</v>
      </c>
      <c r="X758" t="s">
        <v>6635</v>
      </c>
      <c r="Y758" t="s">
        <v>3475</v>
      </c>
      <c r="AA758" t="s">
        <v>145</v>
      </c>
      <c r="AB758" t="s">
        <v>146</v>
      </c>
      <c r="AC758" s="119">
        <v>1454306</v>
      </c>
      <c r="AD758">
        <v>1454306</v>
      </c>
      <c r="AE758">
        <v>1454306</v>
      </c>
      <c r="AF758">
        <v>828000</v>
      </c>
      <c r="AG758">
        <v>588622</v>
      </c>
      <c r="AH758">
        <v>9942</v>
      </c>
      <c r="AI758">
        <v>27742</v>
      </c>
      <c r="AJ758">
        <v>0</v>
      </c>
      <c r="AK758">
        <v>0</v>
      </c>
      <c r="AL758">
        <v>0</v>
      </c>
      <c r="AM758">
        <v>0</v>
      </c>
      <c r="AN758" s="32">
        <v>0</v>
      </c>
      <c r="AO758">
        <v>0</v>
      </c>
      <c r="AP758">
        <v>0</v>
      </c>
      <c r="AQ758">
        <v>0</v>
      </c>
      <c r="AR758">
        <v>0</v>
      </c>
      <c r="AS758">
        <v>1</v>
      </c>
      <c r="AT758">
        <v>2002</v>
      </c>
      <c r="AV758">
        <v>6802</v>
      </c>
      <c r="AW758">
        <v>3418</v>
      </c>
      <c r="AX758">
        <v>2</v>
      </c>
      <c r="AY758">
        <v>4</v>
      </c>
      <c r="AZ758">
        <v>4</v>
      </c>
      <c r="BA758" t="s">
        <v>233</v>
      </c>
      <c r="BB758" t="s">
        <v>233</v>
      </c>
      <c r="BC758" t="s">
        <v>233</v>
      </c>
      <c r="BS758" t="s">
        <v>6636</v>
      </c>
      <c r="BV758" t="s">
        <v>6067</v>
      </c>
      <c r="BX758" t="s">
        <v>3529</v>
      </c>
      <c r="BY758" t="s">
        <v>430</v>
      </c>
      <c r="BZ758" t="s">
        <v>3530</v>
      </c>
      <c r="CB758" s="27">
        <v>44067</v>
      </c>
      <c r="CC758">
        <v>1725000</v>
      </c>
      <c r="CD758" t="s">
        <v>210</v>
      </c>
      <c r="CE758" t="s">
        <v>181</v>
      </c>
      <c r="CF758" t="s">
        <v>181</v>
      </c>
      <c r="CG758" t="s">
        <v>6637</v>
      </c>
      <c r="CH758" s="27">
        <v>37789</v>
      </c>
      <c r="CI758">
        <v>2000000</v>
      </c>
      <c r="CJ758" t="s">
        <v>210</v>
      </c>
      <c r="CK758" t="s">
        <v>151</v>
      </c>
      <c r="CL758" t="s">
        <v>151</v>
      </c>
      <c r="CM758" t="s">
        <v>6638</v>
      </c>
      <c r="CN758" s="27">
        <v>37006</v>
      </c>
      <c r="CO758">
        <v>1095000</v>
      </c>
      <c r="CP758" t="s">
        <v>150</v>
      </c>
      <c r="CQ758" t="s">
        <v>151</v>
      </c>
      <c r="CR758" t="s">
        <v>383</v>
      </c>
      <c r="CS758" t="s">
        <v>6639</v>
      </c>
      <c r="CT758" s="27">
        <v>32813</v>
      </c>
      <c r="CU758">
        <v>280000</v>
      </c>
      <c r="CV758" t="s">
        <v>210</v>
      </c>
      <c r="CW758" t="s">
        <v>181</v>
      </c>
      <c r="CX758" t="s">
        <v>181</v>
      </c>
      <c r="CY758" t="s">
        <v>6640</v>
      </c>
      <c r="CZ758" t="s">
        <v>6641</v>
      </c>
      <c r="DA758" t="s">
        <v>154</v>
      </c>
      <c r="DB758" t="s">
        <v>299</v>
      </c>
      <c r="DE758">
        <v>1</v>
      </c>
      <c r="DF758">
        <v>1900</v>
      </c>
      <c r="DG758" t="s">
        <v>6642</v>
      </c>
      <c r="DH758">
        <v>7</v>
      </c>
      <c r="DI758" s="128" t="s">
        <v>156</v>
      </c>
      <c r="DJ7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58" s="130">
        <f>Table13[[#This Row],[JUST]]*Table13[[#This Row],[Storm Millage]]/1000</f>
        <v>0</v>
      </c>
      <c r="DL7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58" s="136">
        <f>Table13[[#This Row],[JUST]]*Table13[[#This Row],[Recreational Millage]]/1000</f>
        <v>11928.419036655176</v>
      </c>
      <c r="DN758" s="137">
        <f>Table13[[#This Row],[Recreational Assessment]]+Table13[[#This Row],[Storm Assessment]]</f>
        <v>11928.419036655176</v>
      </c>
      <c r="DO758" s="145" t="e">
        <f>Methodology!#REF!</f>
        <v>#REF!</v>
      </c>
      <c r="DP758" s="146" t="e">
        <f>(Table13[[#This Row],[JUST]]*Table13[[#This Row],[Ad Valorem Recreational Millage]])/1000</f>
        <v>#REF!</v>
      </c>
    </row>
    <row r="759" spans="1:120" x14ac:dyDescent="0.3">
      <c r="A759">
        <v>800</v>
      </c>
      <c r="B759">
        <v>1</v>
      </c>
      <c r="C759" s="165" t="s">
        <v>6432</v>
      </c>
      <c r="D759" t="s">
        <v>4694</v>
      </c>
      <c r="E759" t="s">
        <v>170</v>
      </c>
      <c r="F759">
        <v>10004794</v>
      </c>
      <c r="G759" s="32" t="s">
        <v>181</v>
      </c>
      <c r="I759" t="s">
        <v>226</v>
      </c>
      <c r="J759">
        <v>1</v>
      </c>
      <c r="K759">
        <v>0</v>
      </c>
      <c r="L759">
        <v>0</v>
      </c>
      <c r="M759">
        <v>0.222</v>
      </c>
      <c r="N759" t="s">
        <v>135</v>
      </c>
      <c r="O759" t="s">
        <v>136</v>
      </c>
      <c r="R759" t="s">
        <v>139</v>
      </c>
      <c r="S759" t="s">
        <v>140</v>
      </c>
      <c r="T759">
        <v>100</v>
      </c>
      <c r="U759" t="s">
        <v>511</v>
      </c>
      <c r="W759" t="s">
        <v>6433</v>
      </c>
      <c r="X759" t="s">
        <v>6434</v>
      </c>
      <c r="Y759" t="s">
        <v>144</v>
      </c>
      <c r="AA759" t="s">
        <v>145</v>
      </c>
      <c r="AB759" t="s">
        <v>146</v>
      </c>
      <c r="AC759" s="119">
        <v>1472082</v>
      </c>
      <c r="AD759">
        <v>1472082</v>
      </c>
      <c r="AE759">
        <v>1472082</v>
      </c>
      <c r="AF759">
        <v>1008800</v>
      </c>
      <c r="AG759">
        <v>439333</v>
      </c>
      <c r="AH759">
        <v>0</v>
      </c>
      <c r="AI759">
        <v>23949</v>
      </c>
      <c r="AJ759">
        <v>0</v>
      </c>
      <c r="AK759">
        <v>0</v>
      </c>
      <c r="AL759">
        <v>0</v>
      </c>
      <c r="AM759">
        <v>0</v>
      </c>
      <c r="AN759" s="32">
        <v>0</v>
      </c>
      <c r="AO759">
        <v>0</v>
      </c>
      <c r="AP759">
        <v>0</v>
      </c>
      <c r="AQ759">
        <v>0</v>
      </c>
      <c r="AR759">
        <v>0</v>
      </c>
      <c r="AS759">
        <v>1</v>
      </c>
      <c r="AT759">
        <v>2000</v>
      </c>
      <c r="AV759">
        <v>7291</v>
      </c>
      <c r="AW759">
        <v>2823</v>
      </c>
      <c r="AX759">
        <v>2</v>
      </c>
      <c r="AY759">
        <v>5</v>
      </c>
      <c r="AZ759">
        <v>5</v>
      </c>
      <c r="BA759" t="s">
        <v>233</v>
      </c>
      <c r="BB759" t="s">
        <v>233</v>
      </c>
      <c r="BC759" t="s">
        <v>233</v>
      </c>
      <c r="BS759" t="s">
        <v>6435</v>
      </c>
      <c r="BT759" t="s">
        <v>6436</v>
      </c>
      <c r="BV759" t="s">
        <v>6437</v>
      </c>
      <c r="BX759" t="s">
        <v>1043</v>
      </c>
      <c r="BY759" t="s">
        <v>458</v>
      </c>
      <c r="BZ759" t="s">
        <v>6438</v>
      </c>
      <c r="CB759" s="27">
        <v>42200</v>
      </c>
      <c r="CC759">
        <v>2150000</v>
      </c>
      <c r="CD759" t="s">
        <v>210</v>
      </c>
      <c r="CE759" t="s">
        <v>181</v>
      </c>
      <c r="CF759" t="s">
        <v>181</v>
      </c>
      <c r="CG759" t="s">
        <v>6439</v>
      </c>
      <c r="CH759" s="27">
        <v>40914</v>
      </c>
      <c r="CI759">
        <v>1500000</v>
      </c>
      <c r="CJ759" t="s">
        <v>210</v>
      </c>
      <c r="CK759" t="s">
        <v>181</v>
      </c>
      <c r="CL759" t="s">
        <v>181</v>
      </c>
      <c r="CM759" t="s">
        <v>6440</v>
      </c>
      <c r="CN759" s="27">
        <v>38960</v>
      </c>
      <c r="CO759">
        <v>2050000</v>
      </c>
      <c r="CP759" t="s">
        <v>210</v>
      </c>
      <c r="CQ759" t="s">
        <v>151</v>
      </c>
      <c r="CR759" t="s">
        <v>151</v>
      </c>
      <c r="CS759" t="s">
        <v>6441</v>
      </c>
      <c r="CT759" s="27">
        <v>36609</v>
      </c>
      <c r="CU759">
        <v>1280000</v>
      </c>
      <c r="CV759" t="s">
        <v>210</v>
      </c>
      <c r="CW759" t="s">
        <v>616</v>
      </c>
      <c r="CX759" t="s">
        <v>151</v>
      </c>
      <c r="CY759" t="s">
        <v>6442</v>
      </c>
      <c r="CZ759" t="s">
        <v>6443</v>
      </c>
      <c r="DA759" t="s">
        <v>154</v>
      </c>
      <c r="DB759" t="s">
        <v>299</v>
      </c>
      <c r="DE759">
        <v>1</v>
      </c>
      <c r="DF759">
        <v>1900</v>
      </c>
      <c r="DG759" t="s">
        <v>6444</v>
      </c>
      <c r="DH759">
        <v>7</v>
      </c>
      <c r="DI759" s="128" t="s">
        <v>156</v>
      </c>
      <c r="DJ7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59" s="130">
        <f>Table13[[#This Row],[JUST]]*Table13[[#This Row],[Storm Millage]]/1000</f>
        <v>0</v>
      </c>
      <c r="DL7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59" s="136">
        <f>Table13[[#This Row],[JUST]]*Table13[[#This Row],[Recreational Millage]]/1000</f>
        <v>12074.220248226595</v>
      </c>
      <c r="DN759" s="137">
        <f>Table13[[#This Row],[Recreational Assessment]]+Table13[[#This Row],[Storm Assessment]]</f>
        <v>12074.220248226595</v>
      </c>
      <c r="DO759" s="145" t="e">
        <f>Methodology!#REF!</f>
        <v>#REF!</v>
      </c>
      <c r="DP759" s="146" t="e">
        <f>(Table13[[#This Row],[JUST]]*Table13[[#This Row],[Ad Valorem Recreational Millage]])/1000</f>
        <v>#REF!</v>
      </c>
    </row>
    <row r="760" spans="1:120" x14ac:dyDescent="0.3">
      <c r="A760">
        <v>684</v>
      </c>
      <c r="B760">
        <v>1</v>
      </c>
      <c r="C760" s="165" t="s">
        <v>5984</v>
      </c>
      <c r="D760" t="s">
        <v>3890</v>
      </c>
      <c r="E760" t="s">
        <v>159</v>
      </c>
      <c r="F760">
        <v>10004144</v>
      </c>
      <c r="G760" s="32" t="s">
        <v>181</v>
      </c>
      <c r="I760" t="s">
        <v>226</v>
      </c>
      <c r="J760">
        <v>1</v>
      </c>
      <c r="K760">
        <v>0</v>
      </c>
      <c r="L760">
        <v>0</v>
      </c>
      <c r="M760">
        <v>0.499</v>
      </c>
      <c r="N760" t="s">
        <v>135</v>
      </c>
      <c r="O760" t="s">
        <v>136</v>
      </c>
      <c r="R760" t="s">
        <v>139</v>
      </c>
      <c r="S760" t="s">
        <v>140</v>
      </c>
      <c r="T760">
        <v>100</v>
      </c>
      <c r="U760" t="s">
        <v>511</v>
      </c>
      <c r="W760" t="s">
        <v>5985</v>
      </c>
      <c r="X760" t="s">
        <v>5947</v>
      </c>
      <c r="Y760" t="s">
        <v>3475</v>
      </c>
      <c r="AA760" t="s">
        <v>145</v>
      </c>
      <c r="AB760" t="s">
        <v>146</v>
      </c>
      <c r="AC760" s="119">
        <v>1476093</v>
      </c>
      <c r="AD760">
        <v>1476093</v>
      </c>
      <c r="AE760">
        <v>1476093</v>
      </c>
      <c r="AF760">
        <v>1264100</v>
      </c>
      <c r="AG760">
        <v>200385</v>
      </c>
      <c r="AH760">
        <v>0</v>
      </c>
      <c r="AI760">
        <v>11608</v>
      </c>
      <c r="AJ760">
        <v>0</v>
      </c>
      <c r="AK760">
        <v>0</v>
      </c>
      <c r="AL760">
        <v>0</v>
      </c>
      <c r="AM760">
        <v>0</v>
      </c>
      <c r="AN760" s="32">
        <v>0</v>
      </c>
      <c r="AO760">
        <v>0</v>
      </c>
      <c r="AP760">
        <v>0</v>
      </c>
      <c r="AQ760">
        <v>0</v>
      </c>
      <c r="AR760">
        <v>0</v>
      </c>
      <c r="AS760">
        <v>1</v>
      </c>
      <c r="AT760">
        <v>1994</v>
      </c>
      <c r="AV760">
        <v>9514</v>
      </c>
      <c r="AW760">
        <v>3593</v>
      </c>
      <c r="AX760">
        <v>1</v>
      </c>
      <c r="AY760">
        <v>2</v>
      </c>
      <c r="AZ760">
        <v>2</v>
      </c>
      <c r="BA760" t="s">
        <v>233</v>
      </c>
      <c r="BC760" t="s">
        <v>233</v>
      </c>
      <c r="BS760" t="s">
        <v>5986</v>
      </c>
      <c r="BV760" t="s">
        <v>1885</v>
      </c>
      <c r="BX760" t="s">
        <v>1886</v>
      </c>
      <c r="BY760" t="s">
        <v>1372</v>
      </c>
      <c r="BZ760" t="s">
        <v>1887</v>
      </c>
      <c r="CB760" s="27">
        <v>42055</v>
      </c>
      <c r="CC760">
        <v>2450000</v>
      </c>
      <c r="CD760" t="s">
        <v>210</v>
      </c>
      <c r="CE760" t="s">
        <v>181</v>
      </c>
      <c r="CF760" t="s">
        <v>181</v>
      </c>
      <c r="CG760" t="s">
        <v>5987</v>
      </c>
      <c r="CZ760" t="s">
        <v>5988</v>
      </c>
      <c r="DA760" t="s">
        <v>154</v>
      </c>
      <c r="DB760" t="s">
        <v>299</v>
      </c>
      <c r="DE760">
        <v>1</v>
      </c>
      <c r="DF760">
        <v>1993</v>
      </c>
      <c r="DG760" t="s">
        <v>5989</v>
      </c>
      <c r="DH760">
        <v>7</v>
      </c>
      <c r="DI760" s="128" t="s">
        <v>156</v>
      </c>
      <c r="DJ7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60" s="130">
        <f>Table13[[#This Row],[JUST]]*Table13[[#This Row],[Storm Millage]]/1000</f>
        <v>0</v>
      </c>
      <c r="DL7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0" s="136">
        <f>Table13[[#This Row],[JUST]]*Table13[[#This Row],[Recreational Millage]]/1000</f>
        <v>12107.119025207521</v>
      </c>
      <c r="DN760" s="137">
        <f>Table13[[#This Row],[Recreational Assessment]]+Table13[[#This Row],[Storm Assessment]]</f>
        <v>12107.119025207521</v>
      </c>
      <c r="DO760" s="145" t="e">
        <f>Methodology!#REF!</f>
        <v>#REF!</v>
      </c>
      <c r="DP760" s="146" t="e">
        <f>(Table13[[#This Row],[JUST]]*Table13[[#This Row],[Ad Valorem Recreational Millage]])/1000</f>
        <v>#REF!</v>
      </c>
    </row>
    <row r="761" spans="1:120" x14ac:dyDescent="0.3">
      <c r="A761">
        <v>216</v>
      </c>
      <c r="B761">
        <v>1</v>
      </c>
      <c r="C761" s="165" t="s">
        <v>1920</v>
      </c>
      <c r="D761" t="s">
        <v>854</v>
      </c>
      <c r="E761" t="s">
        <v>1921</v>
      </c>
      <c r="F761">
        <v>10004349</v>
      </c>
      <c r="G761" s="32" t="s">
        <v>196</v>
      </c>
      <c r="H761" t="s">
        <v>299</v>
      </c>
      <c r="I761" t="s">
        <v>778</v>
      </c>
      <c r="J761">
        <v>0</v>
      </c>
      <c r="K761">
        <v>0</v>
      </c>
      <c r="L761">
        <v>0</v>
      </c>
      <c r="M761">
        <v>0.15836</v>
      </c>
      <c r="N761" t="s">
        <v>135</v>
      </c>
      <c r="O761" t="s">
        <v>136</v>
      </c>
      <c r="S761" t="s">
        <v>140</v>
      </c>
      <c r="V761" t="s">
        <v>229</v>
      </c>
      <c r="W761" t="s">
        <v>1922</v>
      </c>
      <c r="X761" t="s">
        <v>1923</v>
      </c>
      <c r="Y761" t="s">
        <v>1743</v>
      </c>
      <c r="AA761" t="s">
        <v>145</v>
      </c>
      <c r="AB761" t="s">
        <v>146</v>
      </c>
      <c r="AC761" s="119">
        <v>765510</v>
      </c>
      <c r="AD761">
        <v>765510</v>
      </c>
      <c r="AE761">
        <v>765510</v>
      </c>
      <c r="AF761">
        <v>0</v>
      </c>
      <c r="AG761">
        <v>765510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 s="32">
        <v>0</v>
      </c>
      <c r="AO761">
        <v>0</v>
      </c>
      <c r="AP761">
        <v>0</v>
      </c>
      <c r="AQ761">
        <v>0</v>
      </c>
      <c r="AR761">
        <v>0</v>
      </c>
      <c r="AS761">
        <v>1</v>
      </c>
      <c r="AT761">
        <v>1978</v>
      </c>
      <c r="AV761">
        <v>1455</v>
      </c>
      <c r="AW761">
        <v>1455</v>
      </c>
      <c r="AX761">
        <v>3</v>
      </c>
      <c r="AY761">
        <v>3</v>
      </c>
      <c r="AZ761">
        <v>3</v>
      </c>
      <c r="BC761" t="s">
        <v>233</v>
      </c>
      <c r="BS761" t="s">
        <v>1924</v>
      </c>
      <c r="BT761" t="s">
        <v>1925</v>
      </c>
      <c r="BV761" t="s">
        <v>1926</v>
      </c>
      <c r="BX761" t="s">
        <v>1886</v>
      </c>
      <c r="BY761" t="s">
        <v>1372</v>
      </c>
      <c r="BZ761" t="s">
        <v>1927</v>
      </c>
      <c r="CB761" s="27">
        <v>30529</v>
      </c>
      <c r="CC761">
        <v>250000</v>
      </c>
      <c r="CD761" t="s">
        <v>210</v>
      </c>
      <c r="CE761" t="s">
        <v>151</v>
      </c>
      <c r="CF761" t="s">
        <v>151</v>
      </c>
      <c r="CG761" t="s">
        <v>1928</v>
      </c>
      <c r="CH761" s="27">
        <v>28399</v>
      </c>
      <c r="CI761">
        <v>96900</v>
      </c>
      <c r="CJ761" t="s">
        <v>210</v>
      </c>
      <c r="CK761" t="s">
        <v>151</v>
      </c>
      <c r="CL761" t="s">
        <v>151</v>
      </c>
      <c r="CM761" t="s">
        <v>1929</v>
      </c>
      <c r="CZ761" t="s">
        <v>1930</v>
      </c>
      <c r="DA761" t="s">
        <v>154</v>
      </c>
      <c r="DB761" t="s">
        <v>242</v>
      </c>
      <c r="DE761">
        <v>1</v>
      </c>
      <c r="DF761">
        <v>1978</v>
      </c>
      <c r="DG761" t="s">
        <v>1931</v>
      </c>
      <c r="DH761">
        <v>2</v>
      </c>
      <c r="DI761" s="128" t="s">
        <v>696</v>
      </c>
      <c r="DJ7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61" s="130">
        <f>Table13[[#This Row],[JUST]]*Table13[[#This Row],[Storm Millage]]/1000</f>
        <v>5852.7108036331947</v>
      </c>
      <c r="DL7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1" s="136">
        <f>Table13[[#This Row],[JUST]]*Table13[[#This Row],[Recreational Millage]]/1000</f>
        <v>6278.8189395834879</v>
      </c>
      <c r="DN761" s="137">
        <f>Table13[[#This Row],[Recreational Assessment]]+Table13[[#This Row],[Storm Assessment]]</f>
        <v>12131.529743216683</v>
      </c>
      <c r="DO761" s="145" t="e">
        <f>Methodology!#REF!</f>
        <v>#REF!</v>
      </c>
      <c r="DP761" s="146" t="e">
        <f>(Table13[[#This Row],[JUST]]*Table13[[#This Row],[Ad Valorem Recreational Millage]])/1000</f>
        <v>#REF!</v>
      </c>
    </row>
    <row r="762" spans="1:120" x14ac:dyDescent="0.3">
      <c r="A762">
        <v>1101</v>
      </c>
      <c r="B762">
        <v>1</v>
      </c>
      <c r="C762" s="165" t="s">
        <v>8429</v>
      </c>
      <c r="D762" t="s">
        <v>777</v>
      </c>
      <c r="E762" t="s">
        <v>400</v>
      </c>
      <c r="F762">
        <v>10005113</v>
      </c>
      <c r="G762" s="32" t="s">
        <v>181</v>
      </c>
      <c r="I762" t="s">
        <v>226</v>
      </c>
      <c r="J762">
        <v>1</v>
      </c>
      <c r="K762">
        <v>110</v>
      </c>
      <c r="L762">
        <v>0</v>
      </c>
      <c r="M762">
        <v>2.1640000000000001</v>
      </c>
      <c r="N762" t="s">
        <v>135</v>
      </c>
      <c r="O762" t="s">
        <v>136</v>
      </c>
      <c r="R762" t="s">
        <v>3669</v>
      </c>
      <c r="S762" t="s">
        <v>140</v>
      </c>
      <c r="T762">
        <v>121</v>
      </c>
      <c r="U762" t="s">
        <v>3670</v>
      </c>
      <c r="V762" t="s">
        <v>205</v>
      </c>
      <c r="W762" t="s">
        <v>8430</v>
      </c>
      <c r="X762" t="s">
        <v>8431</v>
      </c>
      <c r="Y762" t="s">
        <v>189</v>
      </c>
      <c r="AA762" t="s">
        <v>145</v>
      </c>
      <c r="AB762" t="s">
        <v>146</v>
      </c>
      <c r="AC762" s="119">
        <v>1483456</v>
      </c>
      <c r="AD762">
        <v>1483456</v>
      </c>
      <c r="AE762">
        <v>1483456</v>
      </c>
      <c r="AF762">
        <v>1370000</v>
      </c>
      <c r="AG762">
        <v>63086</v>
      </c>
      <c r="AH762">
        <v>24349</v>
      </c>
      <c r="AI762">
        <v>26021</v>
      </c>
      <c r="AJ762">
        <v>0</v>
      </c>
      <c r="AK762">
        <v>0</v>
      </c>
      <c r="AL762">
        <v>0</v>
      </c>
      <c r="AM762">
        <v>0</v>
      </c>
      <c r="AN762" s="32">
        <v>0</v>
      </c>
      <c r="AO762">
        <v>0</v>
      </c>
      <c r="AP762">
        <v>0</v>
      </c>
      <c r="AQ762">
        <v>0</v>
      </c>
      <c r="AR762">
        <v>0</v>
      </c>
      <c r="AS762">
        <v>1</v>
      </c>
      <c r="AT762">
        <v>1948</v>
      </c>
      <c r="AV762">
        <v>1796</v>
      </c>
      <c r="AW762">
        <v>1740</v>
      </c>
      <c r="AX762">
        <v>1</v>
      </c>
      <c r="AY762">
        <v>3</v>
      </c>
      <c r="AZ762">
        <v>3</v>
      </c>
      <c r="BS762" t="s">
        <v>8432</v>
      </c>
      <c r="BT762" t="s">
        <v>8433</v>
      </c>
      <c r="BU762" t="s">
        <v>8434</v>
      </c>
      <c r="BV762" t="s">
        <v>8435</v>
      </c>
      <c r="BX762" t="s">
        <v>4435</v>
      </c>
      <c r="BY762" t="s">
        <v>343</v>
      </c>
      <c r="BZ762" t="s">
        <v>4436</v>
      </c>
      <c r="CB762" s="27">
        <v>32874</v>
      </c>
      <c r="CC762">
        <v>700000</v>
      </c>
      <c r="CD762" t="s">
        <v>210</v>
      </c>
      <c r="CE762" t="s">
        <v>151</v>
      </c>
      <c r="CF762" t="s">
        <v>151</v>
      </c>
      <c r="CG762" t="s">
        <v>8436</v>
      </c>
      <c r="CZ762" t="s">
        <v>8437</v>
      </c>
      <c r="DA762" t="s">
        <v>154</v>
      </c>
      <c r="DB762" t="s">
        <v>299</v>
      </c>
      <c r="DE762">
        <v>1</v>
      </c>
      <c r="DF762">
        <v>1900</v>
      </c>
      <c r="DG762" t="s">
        <v>8438</v>
      </c>
      <c r="DH762">
        <v>7</v>
      </c>
      <c r="DI762" s="128" t="s">
        <v>156</v>
      </c>
      <c r="DJ7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62" s="130">
        <f>Table13[[#This Row],[JUST]]*Table13[[#This Row],[Storm Millage]]/1000</f>
        <v>0</v>
      </c>
      <c r="DL7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2" s="136">
        <f>Table13[[#This Row],[JUST]]*Table13[[#This Row],[Recreational Millage]]/1000</f>
        <v>12167.511369987018</v>
      </c>
      <c r="DN762" s="137">
        <f>Table13[[#This Row],[Recreational Assessment]]+Table13[[#This Row],[Storm Assessment]]</f>
        <v>12167.511369987018</v>
      </c>
      <c r="DO762" s="145" t="e">
        <f>Methodology!#REF!</f>
        <v>#REF!</v>
      </c>
      <c r="DP762" s="146" t="e">
        <f>(Table13[[#This Row],[JUST]]*Table13[[#This Row],[Ad Valorem Recreational Millage]])/1000</f>
        <v>#REF!</v>
      </c>
    </row>
    <row r="763" spans="1:120" x14ac:dyDescent="0.3">
      <c r="A763">
        <v>705</v>
      </c>
      <c r="B763">
        <v>1</v>
      </c>
      <c r="C763" s="165" t="s">
        <v>5517</v>
      </c>
      <c r="D763" t="s">
        <v>5411</v>
      </c>
      <c r="E763" t="s">
        <v>258</v>
      </c>
      <c r="F763">
        <v>10004204</v>
      </c>
      <c r="G763" s="32" t="s">
        <v>181</v>
      </c>
      <c r="I763" t="s">
        <v>226</v>
      </c>
      <c r="J763">
        <v>1</v>
      </c>
      <c r="K763">
        <v>0</v>
      </c>
      <c r="L763">
        <v>0</v>
      </c>
      <c r="M763">
        <v>0.16900000000000001</v>
      </c>
      <c r="N763" t="s">
        <v>135</v>
      </c>
      <c r="O763" t="s">
        <v>136</v>
      </c>
      <c r="R763" t="s">
        <v>286</v>
      </c>
      <c r="S763" t="s">
        <v>140</v>
      </c>
      <c r="T763">
        <v>100</v>
      </c>
      <c r="U763" t="s">
        <v>511</v>
      </c>
      <c r="W763" t="s">
        <v>5518</v>
      </c>
      <c r="X763" t="s">
        <v>5519</v>
      </c>
      <c r="Y763" t="s">
        <v>5229</v>
      </c>
      <c r="AA763" t="s">
        <v>145</v>
      </c>
      <c r="AB763" t="s">
        <v>146</v>
      </c>
      <c r="AC763" s="119">
        <v>1486598</v>
      </c>
      <c r="AD763">
        <v>1486598</v>
      </c>
      <c r="AE763">
        <v>1486598</v>
      </c>
      <c r="AF763">
        <v>743000</v>
      </c>
      <c r="AG763">
        <v>628150</v>
      </c>
      <c r="AH763">
        <v>8322</v>
      </c>
      <c r="AI763">
        <v>107126</v>
      </c>
      <c r="AJ763">
        <v>0</v>
      </c>
      <c r="AK763">
        <v>0</v>
      </c>
      <c r="AL763">
        <v>0</v>
      </c>
      <c r="AM763">
        <v>0</v>
      </c>
      <c r="AN763" s="32">
        <v>0</v>
      </c>
      <c r="AO763">
        <v>0</v>
      </c>
      <c r="AP763">
        <v>0</v>
      </c>
      <c r="AQ763">
        <v>0</v>
      </c>
      <c r="AR763">
        <v>0</v>
      </c>
      <c r="AS763">
        <v>1</v>
      </c>
      <c r="AT763">
        <v>2001</v>
      </c>
      <c r="AV763">
        <v>6348</v>
      </c>
      <c r="AW763">
        <v>3072</v>
      </c>
      <c r="AX763">
        <v>2</v>
      </c>
      <c r="AY763">
        <v>4</v>
      </c>
      <c r="AZ763">
        <v>4</v>
      </c>
      <c r="BA763" t="s">
        <v>233</v>
      </c>
      <c r="BB763" t="s">
        <v>233</v>
      </c>
      <c r="BC763" t="s">
        <v>233</v>
      </c>
      <c r="BS763" t="s">
        <v>5520</v>
      </c>
      <c r="BV763" t="s">
        <v>5521</v>
      </c>
      <c r="BX763" t="s">
        <v>1043</v>
      </c>
      <c r="BY763" t="s">
        <v>458</v>
      </c>
      <c r="BZ763" t="s">
        <v>808</v>
      </c>
      <c r="CB763" s="27">
        <v>42114</v>
      </c>
      <c r="CC763">
        <v>1580000</v>
      </c>
      <c r="CD763" t="s">
        <v>210</v>
      </c>
      <c r="CE763" t="s">
        <v>181</v>
      </c>
      <c r="CF763" t="s">
        <v>181</v>
      </c>
      <c r="CG763" t="s">
        <v>5522</v>
      </c>
      <c r="CH763" s="27">
        <v>37736</v>
      </c>
      <c r="CI763">
        <v>1430000</v>
      </c>
      <c r="CJ763" t="s">
        <v>210</v>
      </c>
      <c r="CK763" t="s">
        <v>151</v>
      </c>
      <c r="CL763" t="s">
        <v>151</v>
      </c>
      <c r="CM763" t="s">
        <v>5523</v>
      </c>
      <c r="CN763" s="27">
        <v>36809</v>
      </c>
      <c r="CO763">
        <v>660000</v>
      </c>
      <c r="CP763" t="s">
        <v>210</v>
      </c>
      <c r="CQ763" t="s">
        <v>151</v>
      </c>
      <c r="CR763" t="s">
        <v>383</v>
      </c>
      <c r="CS763" t="s">
        <v>5524</v>
      </c>
      <c r="CT763" s="27">
        <v>34029</v>
      </c>
      <c r="CU763">
        <v>280000</v>
      </c>
      <c r="CV763" t="s">
        <v>210</v>
      </c>
      <c r="CW763" t="s">
        <v>151</v>
      </c>
      <c r="CX763" t="s">
        <v>151</v>
      </c>
      <c r="CY763" t="s">
        <v>5525</v>
      </c>
      <c r="CZ763" t="s">
        <v>5526</v>
      </c>
      <c r="DA763" t="s">
        <v>154</v>
      </c>
      <c r="DB763" t="s">
        <v>299</v>
      </c>
      <c r="DE763">
        <v>1</v>
      </c>
      <c r="DF763">
        <v>1900</v>
      </c>
      <c r="DG763" t="s">
        <v>5527</v>
      </c>
      <c r="DH763">
        <v>7</v>
      </c>
      <c r="DI763" s="128" t="s">
        <v>156</v>
      </c>
      <c r="DJ7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63" s="130">
        <f>Table13[[#This Row],[JUST]]*Table13[[#This Row],[Storm Millage]]/1000</f>
        <v>0</v>
      </c>
      <c r="DL7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3" s="136">
        <f>Table13[[#This Row],[JUST]]*Table13[[#This Row],[Recreational Millage]]/1000</f>
        <v>12193.282488728997</v>
      </c>
      <c r="DN763" s="137">
        <f>Table13[[#This Row],[Recreational Assessment]]+Table13[[#This Row],[Storm Assessment]]</f>
        <v>12193.282488728997</v>
      </c>
      <c r="DO763" s="145" t="e">
        <f>Methodology!#REF!</f>
        <v>#REF!</v>
      </c>
      <c r="DP763" s="146" t="e">
        <f>(Table13[[#This Row],[JUST]]*Table13[[#This Row],[Ad Valorem Recreational Millage]])/1000</f>
        <v>#REF!</v>
      </c>
    </row>
    <row r="764" spans="1:120" x14ac:dyDescent="0.3">
      <c r="A764">
        <v>863</v>
      </c>
      <c r="B764">
        <v>1</v>
      </c>
      <c r="C764" s="165" t="s">
        <v>8412</v>
      </c>
      <c r="D764" t="s">
        <v>777</v>
      </c>
      <c r="E764" t="s">
        <v>595</v>
      </c>
      <c r="F764">
        <v>10005111</v>
      </c>
      <c r="G764" s="32" t="s">
        <v>383</v>
      </c>
      <c r="I764" t="s">
        <v>226</v>
      </c>
      <c r="J764">
        <v>1</v>
      </c>
      <c r="K764">
        <v>100</v>
      </c>
      <c r="L764">
        <v>0</v>
      </c>
      <c r="M764">
        <v>1.843</v>
      </c>
      <c r="N764" t="s">
        <v>135</v>
      </c>
      <c r="O764" t="s">
        <v>136</v>
      </c>
      <c r="R764" t="s">
        <v>3669</v>
      </c>
      <c r="S764" t="s">
        <v>140</v>
      </c>
      <c r="T764">
        <v>821</v>
      </c>
      <c r="U764" t="s">
        <v>4182</v>
      </c>
      <c r="V764" t="s">
        <v>205</v>
      </c>
      <c r="W764" t="s">
        <v>8413</v>
      </c>
      <c r="X764" t="s">
        <v>8414</v>
      </c>
      <c r="Y764" t="s">
        <v>189</v>
      </c>
      <c r="AA764" t="s">
        <v>145</v>
      </c>
      <c r="AB764" t="s">
        <v>146</v>
      </c>
      <c r="AC764" s="119">
        <v>1495237</v>
      </c>
      <c r="AD764">
        <v>1495237</v>
      </c>
      <c r="AE764">
        <v>1495237</v>
      </c>
      <c r="AF764">
        <v>1370000</v>
      </c>
      <c r="AG764">
        <v>114497</v>
      </c>
      <c r="AH764">
        <v>8323</v>
      </c>
      <c r="AI764">
        <v>2417</v>
      </c>
      <c r="AJ764">
        <v>0</v>
      </c>
      <c r="AK764">
        <v>0</v>
      </c>
      <c r="AL764">
        <v>0</v>
      </c>
      <c r="AM764">
        <v>0</v>
      </c>
      <c r="AN764" s="32">
        <v>0</v>
      </c>
      <c r="AO764">
        <v>0</v>
      </c>
      <c r="AP764">
        <v>0</v>
      </c>
      <c r="AQ764">
        <v>0</v>
      </c>
      <c r="AR764">
        <v>0</v>
      </c>
      <c r="AS764">
        <v>2</v>
      </c>
      <c r="AT764">
        <v>1940</v>
      </c>
      <c r="AV764">
        <v>3172</v>
      </c>
      <c r="AW764">
        <v>2180</v>
      </c>
      <c r="AX764">
        <v>1</v>
      </c>
      <c r="AY764">
        <v>3</v>
      </c>
      <c r="AZ764">
        <v>2</v>
      </c>
      <c r="BB764" t="s">
        <v>233</v>
      </c>
      <c r="BD764" t="s">
        <v>233</v>
      </c>
      <c r="BS764" t="s">
        <v>4462</v>
      </c>
      <c r="BT764" t="s">
        <v>4463</v>
      </c>
      <c r="BU764" t="s">
        <v>8415</v>
      </c>
      <c r="BV764" t="s">
        <v>4464</v>
      </c>
      <c r="BX764" t="s">
        <v>4435</v>
      </c>
      <c r="BY764" t="s">
        <v>343</v>
      </c>
      <c r="BZ764" t="s">
        <v>4436</v>
      </c>
      <c r="CB764" s="27">
        <v>29526</v>
      </c>
      <c r="CC764">
        <v>150000</v>
      </c>
      <c r="CD764" t="s">
        <v>210</v>
      </c>
      <c r="CE764" t="s">
        <v>151</v>
      </c>
      <c r="CF764" t="s">
        <v>151</v>
      </c>
      <c r="CG764" t="s">
        <v>8416</v>
      </c>
      <c r="CH764" s="27">
        <v>29281</v>
      </c>
      <c r="CI764">
        <v>150000</v>
      </c>
      <c r="CJ764" t="s">
        <v>210</v>
      </c>
      <c r="CK764" t="s">
        <v>151</v>
      </c>
      <c r="CL764" t="s">
        <v>151</v>
      </c>
      <c r="CM764" t="s">
        <v>8417</v>
      </c>
      <c r="CZ764" t="s">
        <v>8418</v>
      </c>
      <c r="DA764" t="s">
        <v>154</v>
      </c>
      <c r="DB764" t="s">
        <v>299</v>
      </c>
      <c r="DE764">
        <v>2</v>
      </c>
      <c r="DF764">
        <v>1900</v>
      </c>
      <c r="DG764" t="s">
        <v>8419</v>
      </c>
      <c r="DH764">
        <v>7</v>
      </c>
      <c r="DI764" s="128" t="s">
        <v>156</v>
      </c>
      <c r="DJ76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64" s="130">
        <f>Table13[[#This Row],[JUST]]*Table13[[#This Row],[Storm Millage]]/1000</f>
        <v>0</v>
      </c>
      <c r="DL76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4" s="136">
        <f>Table13[[#This Row],[JUST]]*Table13[[#This Row],[Recreational Millage]]/1000</f>
        <v>12264.140762061888</v>
      </c>
      <c r="DN764" s="137">
        <f>Table13[[#This Row],[Recreational Assessment]]+Table13[[#This Row],[Storm Assessment]]</f>
        <v>12264.140762061888</v>
      </c>
      <c r="DO764" s="145" t="e">
        <f>Methodology!#REF!</f>
        <v>#REF!</v>
      </c>
      <c r="DP764" s="146" t="e">
        <f>(Table13[[#This Row],[JUST]]*Table13[[#This Row],[Ad Valorem Recreational Millage]])/1000</f>
        <v>#REF!</v>
      </c>
    </row>
    <row r="765" spans="1:120" x14ac:dyDescent="0.3">
      <c r="A765">
        <v>442</v>
      </c>
      <c r="B765">
        <v>1</v>
      </c>
      <c r="C765" s="165" t="s">
        <v>2599</v>
      </c>
      <c r="D765" t="s">
        <v>928</v>
      </c>
      <c r="E765" t="s">
        <v>2007</v>
      </c>
      <c r="F765">
        <v>10004467</v>
      </c>
      <c r="G765" s="32" t="s">
        <v>196</v>
      </c>
      <c r="H765" t="s">
        <v>299</v>
      </c>
      <c r="I765" t="s">
        <v>226</v>
      </c>
      <c r="J765">
        <v>1</v>
      </c>
      <c r="K765">
        <v>0</v>
      </c>
      <c r="L765">
        <v>0</v>
      </c>
      <c r="M765">
        <v>0.17787</v>
      </c>
      <c r="N765" t="s">
        <v>135</v>
      </c>
      <c r="O765" t="s">
        <v>136</v>
      </c>
      <c r="S765" t="s">
        <v>140</v>
      </c>
      <c r="V765" t="s">
        <v>229</v>
      </c>
      <c r="W765" t="s">
        <v>2600</v>
      </c>
      <c r="X765" t="s">
        <v>2601</v>
      </c>
      <c r="Y765" t="s">
        <v>1743</v>
      </c>
      <c r="AA765" t="s">
        <v>145</v>
      </c>
      <c r="AB765" t="s">
        <v>146</v>
      </c>
      <c r="AC765" s="119">
        <v>774393</v>
      </c>
      <c r="AD765">
        <v>774393</v>
      </c>
      <c r="AE765">
        <v>774393</v>
      </c>
      <c r="AF765">
        <v>0</v>
      </c>
      <c r="AG765">
        <v>774393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 s="32">
        <v>0</v>
      </c>
      <c r="AO765">
        <v>0</v>
      </c>
      <c r="AP765">
        <v>0</v>
      </c>
      <c r="AQ765">
        <v>0</v>
      </c>
      <c r="AR765">
        <v>0</v>
      </c>
      <c r="AS765">
        <v>1</v>
      </c>
      <c r="AT765">
        <v>1978</v>
      </c>
      <c r="AV765">
        <v>1492</v>
      </c>
      <c r="AW765">
        <v>1492</v>
      </c>
      <c r="AX765">
        <v>3</v>
      </c>
      <c r="AY765">
        <v>3</v>
      </c>
      <c r="AZ765">
        <v>3</v>
      </c>
      <c r="BC765" t="s">
        <v>233</v>
      </c>
      <c r="BS765" t="s">
        <v>2602</v>
      </c>
      <c r="BT765" t="s">
        <v>2603</v>
      </c>
      <c r="BV765" t="s">
        <v>2604</v>
      </c>
      <c r="BX765" t="s">
        <v>1043</v>
      </c>
      <c r="BY765" t="s">
        <v>458</v>
      </c>
      <c r="BZ765" t="s">
        <v>2605</v>
      </c>
      <c r="CB765" s="27">
        <v>40330</v>
      </c>
      <c r="CC765">
        <v>780000</v>
      </c>
      <c r="CD765" t="s">
        <v>210</v>
      </c>
      <c r="CE765" t="s">
        <v>181</v>
      </c>
      <c r="CF765" t="s">
        <v>724</v>
      </c>
      <c r="CG765" t="s">
        <v>2606</v>
      </c>
      <c r="CH765" s="27">
        <v>35186</v>
      </c>
      <c r="CI765">
        <v>512500</v>
      </c>
      <c r="CJ765" t="s">
        <v>210</v>
      </c>
      <c r="CK765" t="s">
        <v>151</v>
      </c>
      <c r="CL765" t="s">
        <v>151</v>
      </c>
      <c r="CM765" t="s">
        <v>2607</v>
      </c>
      <c r="CN765" s="27">
        <v>31503</v>
      </c>
      <c r="CO765">
        <v>290000</v>
      </c>
      <c r="CP765" t="s">
        <v>210</v>
      </c>
      <c r="CQ765" t="s">
        <v>151</v>
      </c>
      <c r="CR765" t="s">
        <v>151</v>
      </c>
      <c r="CS765" t="s">
        <v>2608</v>
      </c>
      <c r="CZ765" t="s">
        <v>2609</v>
      </c>
      <c r="DA765" t="s">
        <v>154</v>
      </c>
      <c r="DB765" t="s">
        <v>242</v>
      </c>
      <c r="DE765">
        <v>1</v>
      </c>
      <c r="DF765">
        <v>1979</v>
      </c>
      <c r="DG765" t="s">
        <v>2610</v>
      </c>
      <c r="DH765">
        <v>2</v>
      </c>
      <c r="DI765" s="128" t="s">
        <v>696</v>
      </c>
      <c r="DJ76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65" s="130">
        <f>Table13[[#This Row],[JUST]]*Table13[[#This Row],[Storm Millage]]/1000</f>
        <v>5920.6258276938515</v>
      </c>
      <c r="DL76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5" s="136">
        <f>Table13[[#This Row],[JUST]]*Table13[[#This Row],[Recreational Millage]]/1000</f>
        <v>6351.6785346773731</v>
      </c>
      <c r="DN765" s="137">
        <f>Table13[[#This Row],[Recreational Assessment]]+Table13[[#This Row],[Storm Assessment]]</f>
        <v>12272.304362371226</v>
      </c>
      <c r="DO765" s="145" t="e">
        <f>Methodology!#REF!</f>
        <v>#REF!</v>
      </c>
      <c r="DP765" s="146" t="e">
        <f>(Table13[[#This Row],[JUST]]*Table13[[#This Row],[Ad Valorem Recreational Millage]])/1000</f>
        <v>#REF!</v>
      </c>
    </row>
    <row r="766" spans="1:120" x14ac:dyDescent="0.3">
      <c r="A766">
        <v>130</v>
      </c>
      <c r="B766">
        <v>1</v>
      </c>
      <c r="C766" s="165" t="s">
        <v>2819</v>
      </c>
      <c r="D766" t="s">
        <v>981</v>
      </c>
      <c r="E766" t="s">
        <v>1921</v>
      </c>
      <c r="F766">
        <v>10004486</v>
      </c>
      <c r="G766" s="32" t="s">
        <v>196</v>
      </c>
      <c r="H766" t="s">
        <v>299</v>
      </c>
      <c r="I766" t="s">
        <v>226</v>
      </c>
      <c r="J766">
        <v>1</v>
      </c>
      <c r="K766">
        <v>0</v>
      </c>
      <c r="L766">
        <v>0</v>
      </c>
      <c r="M766">
        <v>0.17787</v>
      </c>
      <c r="N766" t="s">
        <v>135</v>
      </c>
      <c r="O766" t="s">
        <v>136</v>
      </c>
      <c r="S766" t="s">
        <v>140</v>
      </c>
      <c r="V766" t="s">
        <v>229</v>
      </c>
      <c r="W766" t="s">
        <v>2820</v>
      </c>
      <c r="X766" t="s">
        <v>2821</v>
      </c>
      <c r="Y766" t="s">
        <v>1743</v>
      </c>
      <c r="AA766" t="s">
        <v>145</v>
      </c>
      <c r="AB766" t="s">
        <v>146</v>
      </c>
      <c r="AC766" s="119">
        <v>774393</v>
      </c>
      <c r="AD766">
        <v>774393</v>
      </c>
      <c r="AE766">
        <v>774393</v>
      </c>
      <c r="AF766">
        <v>0</v>
      </c>
      <c r="AG766">
        <v>774393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 s="32">
        <v>0</v>
      </c>
      <c r="AO766">
        <v>0</v>
      </c>
      <c r="AP766">
        <v>0</v>
      </c>
      <c r="AQ766">
        <v>0</v>
      </c>
      <c r="AR766">
        <v>0</v>
      </c>
      <c r="AS766">
        <v>1</v>
      </c>
      <c r="AT766">
        <v>1978</v>
      </c>
      <c r="AV766">
        <v>1492</v>
      </c>
      <c r="AW766">
        <v>1492</v>
      </c>
      <c r="AX766">
        <v>3</v>
      </c>
      <c r="AY766">
        <v>3</v>
      </c>
      <c r="AZ766">
        <v>3</v>
      </c>
      <c r="BC766" t="s">
        <v>233</v>
      </c>
      <c r="BS766" t="s">
        <v>2822</v>
      </c>
      <c r="BV766" t="s">
        <v>2823</v>
      </c>
      <c r="BX766" t="s">
        <v>2824</v>
      </c>
      <c r="BY766" t="s">
        <v>238</v>
      </c>
      <c r="BZ766" t="s">
        <v>2825</v>
      </c>
      <c r="CB766" s="27">
        <v>32843</v>
      </c>
      <c r="CC766">
        <v>280000</v>
      </c>
      <c r="CD766" t="s">
        <v>210</v>
      </c>
      <c r="CE766" t="s">
        <v>151</v>
      </c>
      <c r="CF766" t="s">
        <v>151</v>
      </c>
      <c r="CG766" t="s">
        <v>2826</v>
      </c>
      <c r="CH766" s="27">
        <v>32295</v>
      </c>
      <c r="CI766">
        <v>260000</v>
      </c>
      <c r="CJ766" t="s">
        <v>210</v>
      </c>
      <c r="CK766" t="s">
        <v>151</v>
      </c>
      <c r="CL766" t="s">
        <v>151</v>
      </c>
      <c r="CM766" t="s">
        <v>2827</v>
      </c>
      <c r="CZ766" t="s">
        <v>2828</v>
      </c>
      <c r="DA766" t="s">
        <v>154</v>
      </c>
      <c r="DB766" t="s">
        <v>242</v>
      </c>
      <c r="DE766">
        <v>1</v>
      </c>
      <c r="DF766">
        <v>1979</v>
      </c>
      <c r="DG766" t="s">
        <v>2829</v>
      </c>
      <c r="DH766">
        <v>2</v>
      </c>
      <c r="DI766" s="128" t="s">
        <v>696</v>
      </c>
      <c r="DJ7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66" s="130">
        <f>Table13[[#This Row],[JUST]]*Table13[[#This Row],[Storm Millage]]/1000</f>
        <v>5920.6258276938515</v>
      </c>
      <c r="DL7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6" s="136">
        <f>Table13[[#This Row],[JUST]]*Table13[[#This Row],[Recreational Millage]]/1000</f>
        <v>6351.6785346773731</v>
      </c>
      <c r="DN766" s="137">
        <f>Table13[[#This Row],[Recreational Assessment]]+Table13[[#This Row],[Storm Assessment]]</f>
        <v>12272.304362371226</v>
      </c>
      <c r="DO766" s="145" t="e">
        <f>Methodology!#REF!</f>
        <v>#REF!</v>
      </c>
      <c r="DP766" s="146" t="e">
        <f>(Table13[[#This Row],[JUST]]*Table13[[#This Row],[Ad Valorem Recreational Millage]])/1000</f>
        <v>#REF!</v>
      </c>
    </row>
    <row r="767" spans="1:120" x14ac:dyDescent="0.3">
      <c r="A767">
        <v>264</v>
      </c>
      <c r="B767">
        <v>1</v>
      </c>
      <c r="C767" s="165" t="s">
        <v>2890</v>
      </c>
      <c r="D767" t="s">
        <v>981</v>
      </c>
      <c r="E767" t="s">
        <v>2007</v>
      </c>
      <c r="F767">
        <v>10004493</v>
      </c>
      <c r="G767" s="32" t="s">
        <v>196</v>
      </c>
      <c r="H767" t="s">
        <v>299</v>
      </c>
      <c r="I767" t="s">
        <v>226</v>
      </c>
      <c r="J767">
        <v>1</v>
      </c>
      <c r="K767">
        <v>0</v>
      </c>
      <c r="L767">
        <v>0</v>
      </c>
      <c r="M767">
        <v>0.17787</v>
      </c>
      <c r="N767" t="s">
        <v>135</v>
      </c>
      <c r="O767" t="s">
        <v>136</v>
      </c>
      <c r="P767" t="s">
        <v>137</v>
      </c>
      <c r="Q767" t="s">
        <v>138</v>
      </c>
      <c r="S767" t="s">
        <v>140</v>
      </c>
      <c r="V767" t="s">
        <v>229</v>
      </c>
      <c r="W767" t="s">
        <v>2891</v>
      </c>
      <c r="X767" t="s">
        <v>2892</v>
      </c>
      <c r="Y767" t="s">
        <v>1743</v>
      </c>
      <c r="AA767" t="s">
        <v>145</v>
      </c>
      <c r="AB767" t="s">
        <v>146</v>
      </c>
      <c r="AC767" s="119">
        <v>774393</v>
      </c>
      <c r="AD767">
        <v>774393</v>
      </c>
      <c r="AE767">
        <v>774393</v>
      </c>
      <c r="AF767">
        <v>0</v>
      </c>
      <c r="AG767">
        <v>774393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 s="32">
        <v>0</v>
      </c>
      <c r="AO767">
        <v>0</v>
      </c>
      <c r="AP767">
        <v>0</v>
      </c>
      <c r="AQ767">
        <v>0</v>
      </c>
      <c r="AR767">
        <v>0</v>
      </c>
      <c r="AS767">
        <v>1</v>
      </c>
      <c r="AT767">
        <v>1978</v>
      </c>
      <c r="AV767">
        <v>1492</v>
      </c>
      <c r="AW767">
        <v>1492</v>
      </c>
      <c r="AX767">
        <v>3</v>
      </c>
      <c r="AY767">
        <v>3</v>
      </c>
      <c r="AZ767">
        <v>3</v>
      </c>
      <c r="BC767" t="s">
        <v>233</v>
      </c>
      <c r="BS767" t="s">
        <v>2893</v>
      </c>
      <c r="BV767" t="s">
        <v>2894</v>
      </c>
      <c r="BX767" t="s">
        <v>934</v>
      </c>
      <c r="BY767" t="s">
        <v>149</v>
      </c>
      <c r="BZ767" t="s">
        <v>2895</v>
      </c>
      <c r="CB767" s="27">
        <v>43510</v>
      </c>
      <c r="CC767">
        <v>900000</v>
      </c>
      <c r="CD767" t="s">
        <v>210</v>
      </c>
      <c r="CE767" t="s">
        <v>181</v>
      </c>
      <c r="CF767" t="s">
        <v>181</v>
      </c>
      <c r="CG767" t="s">
        <v>2896</v>
      </c>
      <c r="CH767" s="27">
        <v>36845</v>
      </c>
      <c r="CI767">
        <v>695000</v>
      </c>
      <c r="CJ767" t="s">
        <v>210</v>
      </c>
      <c r="CK767" t="s">
        <v>151</v>
      </c>
      <c r="CL767" t="s">
        <v>383</v>
      </c>
      <c r="CM767" t="s">
        <v>2897</v>
      </c>
      <c r="CN767" s="27">
        <v>32752</v>
      </c>
      <c r="CO767">
        <v>279000</v>
      </c>
      <c r="CP767" t="s">
        <v>210</v>
      </c>
      <c r="CQ767" t="s">
        <v>151</v>
      </c>
      <c r="CR767" t="s">
        <v>151</v>
      </c>
      <c r="CS767" t="s">
        <v>2898</v>
      </c>
      <c r="CT767" s="27">
        <v>31048</v>
      </c>
      <c r="CU767">
        <v>290000</v>
      </c>
      <c r="CV767" t="s">
        <v>210</v>
      </c>
      <c r="CW767" t="s">
        <v>151</v>
      </c>
      <c r="CX767" t="s">
        <v>151</v>
      </c>
      <c r="CY767" t="s">
        <v>2899</v>
      </c>
      <c r="CZ767" t="s">
        <v>2900</v>
      </c>
      <c r="DA767" t="s">
        <v>154</v>
      </c>
      <c r="DB767" t="s">
        <v>242</v>
      </c>
      <c r="DE767">
        <v>1</v>
      </c>
      <c r="DF767">
        <v>1979</v>
      </c>
      <c r="DG767" t="s">
        <v>2901</v>
      </c>
      <c r="DH767">
        <v>2</v>
      </c>
      <c r="DI767" s="128" t="s">
        <v>696</v>
      </c>
      <c r="DJ7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67" s="130">
        <f>Table13[[#This Row],[JUST]]*Table13[[#This Row],[Storm Millage]]/1000</f>
        <v>5920.6258276938515</v>
      </c>
      <c r="DL7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7" s="136">
        <f>Table13[[#This Row],[JUST]]*Table13[[#This Row],[Recreational Millage]]/1000</f>
        <v>6351.6785346773731</v>
      </c>
      <c r="DN767" s="137">
        <f>Table13[[#This Row],[Recreational Assessment]]+Table13[[#This Row],[Storm Assessment]]</f>
        <v>12272.304362371226</v>
      </c>
      <c r="DO767" s="145" t="e">
        <f>Methodology!#REF!</f>
        <v>#REF!</v>
      </c>
      <c r="DP767" s="146" t="e">
        <f>(Table13[[#This Row],[JUST]]*Table13[[#This Row],[Ad Valorem Recreational Millage]])/1000</f>
        <v>#REF!</v>
      </c>
    </row>
    <row r="768" spans="1:120" x14ac:dyDescent="0.3">
      <c r="A768">
        <v>39</v>
      </c>
      <c r="B768">
        <v>1</v>
      </c>
      <c r="C768" s="165" t="s">
        <v>3084</v>
      </c>
      <c r="D768" t="s">
        <v>1003</v>
      </c>
      <c r="E768" t="s">
        <v>1921</v>
      </c>
      <c r="F768">
        <v>10004510</v>
      </c>
      <c r="G768" s="32" t="s">
        <v>196</v>
      </c>
      <c r="H768" t="s">
        <v>299</v>
      </c>
      <c r="I768" t="s">
        <v>226</v>
      </c>
      <c r="J768">
        <v>1</v>
      </c>
      <c r="K768">
        <v>0</v>
      </c>
      <c r="L768">
        <v>0</v>
      </c>
      <c r="M768">
        <v>0.17787</v>
      </c>
      <c r="N768" t="s">
        <v>135</v>
      </c>
      <c r="O768" t="s">
        <v>136</v>
      </c>
      <c r="S768" t="s">
        <v>140</v>
      </c>
      <c r="V768" t="s">
        <v>229</v>
      </c>
      <c r="W768" t="s">
        <v>3085</v>
      </c>
      <c r="X768" t="s">
        <v>3086</v>
      </c>
      <c r="Y768" t="s">
        <v>1743</v>
      </c>
      <c r="AA768" t="s">
        <v>145</v>
      </c>
      <c r="AB768" t="s">
        <v>146</v>
      </c>
      <c r="AC768" s="119">
        <v>774393</v>
      </c>
      <c r="AD768">
        <v>774393</v>
      </c>
      <c r="AE768">
        <v>774393</v>
      </c>
      <c r="AF768">
        <v>0</v>
      </c>
      <c r="AG768">
        <v>774393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 s="32">
        <v>0</v>
      </c>
      <c r="AO768">
        <v>0</v>
      </c>
      <c r="AP768">
        <v>0</v>
      </c>
      <c r="AQ768">
        <v>0</v>
      </c>
      <c r="AR768">
        <v>0</v>
      </c>
      <c r="AS768">
        <v>1</v>
      </c>
      <c r="AT768">
        <v>1978</v>
      </c>
      <c r="AV768">
        <v>1492</v>
      </c>
      <c r="AW768">
        <v>1492</v>
      </c>
      <c r="AX768">
        <v>3</v>
      </c>
      <c r="AY768">
        <v>3</v>
      </c>
      <c r="AZ768">
        <v>3</v>
      </c>
      <c r="BC768" t="s">
        <v>233</v>
      </c>
      <c r="BS768" t="s">
        <v>3087</v>
      </c>
      <c r="BV768" t="s">
        <v>3088</v>
      </c>
      <c r="BX768" t="s">
        <v>1619</v>
      </c>
      <c r="BY768" t="s">
        <v>149</v>
      </c>
      <c r="BZ768" t="s">
        <v>2802</v>
      </c>
      <c r="CB768" s="27">
        <v>39946</v>
      </c>
      <c r="CC768">
        <v>665000</v>
      </c>
      <c r="CD768" t="s">
        <v>210</v>
      </c>
      <c r="CE768" t="s">
        <v>181</v>
      </c>
      <c r="CF768" t="s">
        <v>181</v>
      </c>
      <c r="CG768" t="s">
        <v>3089</v>
      </c>
      <c r="CH768" s="27">
        <v>37848</v>
      </c>
      <c r="CI768">
        <v>840700</v>
      </c>
      <c r="CJ768" t="s">
        <v>210</v>
      </c>
      <c r="CK768" t="s">
        <v>151</v>
      </c>
      <c r="CL768" t="s">
        <v>151</v>
      </c>
      <c r="CM768" t="s">
        <v>3090</v>
      </c>
      <c r="CN768" s="27">
        <v>36118</v>
      </c>
      <c r="CO768">
        <v>505000</v>
      </c>
      <c r="CP768" t="s">
        <v>210</v>
      </c>
      <c r="CQ768" t="s">
        <v>151</v>
      </c>
      <c r="CR768" t="s">
        <v>151</v>
      </c>
      <c r="CS768" t="s">
        <v>3091</v>
      </c>
      <c r="CT768" s="27">
        <v>34335</v>
      </c>
      <c r="CU768">
        <v>420000</v>
      </c>
      <c r="CV768" t="s">
        <v>210</v>
      </c>
      <c r="CW768" t="s">
        <v>151</v>
      </c>
      <c r="CX768" t="s">
        <v>151</v>
      </c>
      <c r="CY768" t="s">
        <v>3092</v>
      </c>
      <c r="CZ768" t="s">
        <v>3093</v>
      </c>
      <c r="DA768" t="s">
        <v>154</v>
      </c>
      <c r="DB768" t="s">
        <v>242</v>
      </c>
      <c r="DE768">
        <v>1</v>
      </c>
      <c r="DF768">
        <v>1979</v>
      </c>
      <c r="DG768" t="s">
        <v>3094</v>
      </c>
      <c r="DH768">
        <v>2</v>
      </c>
      <c r="DI768" s="128" t="s">
        <v>696</v>
      </c>
      <c r="DJ7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768" s="130">
        <f>Table13[[#This Row],[JUST]]*Table13[[#This Row],[Storm Millage]]/1000</f>
        <v>5920.6258276938515</v>
      </c>
      <c r="DL7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8" s="136">
        <f>Table13[[#This Row],[JUST]]*Table13[[#This Row],[Recreational Millage]]/1000</f>
        <v>6351.6785346773731</v>
      </c>
      <c r="DN768" s="137">
        <f>Table13[[#This Row],[Recreational Assessment]]+Table13[[#This Row],[Storm Assessment]]</f>
        <v>12272.304362371226</v>
      </c>
      <c r="DO768" s="145" t="e">
        <f>Methodology!#REF!</f>
        <v>#REF!</v>
      </c>
      <c r="DP768" s="146" t="e">
        <f>(Table13[[#This Row],[JUST]]*Table13[[#This Row],[Ad Valorem Recreational Millage]])/1000</f>
        <v>#REF!</v>
      </c>
    </row>
    <row r="769" spans="1:120" x14ac:dyDescent="0.3">
      <c r="A769">
        <v>1081</v>
      </c>
      <c r="B769">
        <v>1</v>
      </c>
      <c r="C769" s="165" t="s">
        <v>6179</v>
      </c>
      <c r="D769" t="s">
        <v>4778</v>
      </c>
      <c r="E769" t="s">
        <v>170</v>
      </c>
      <c r="F769">
        <v>10442404</v>
      </c>
      <c r="G769" s="32" t="s">
        <v>181</v>
      </c>
      <c r="I769" t="s">
        <v>226</v>
      </c>
      <c r="J769">
        <v>1</v>
      </c>
      <c r="K769">
        <v>0</v>
      </c>
      <c r="L769">
        <v>0</v>
      </c>
      <c r="M769">
        <v>0.22</v>
      </c>
      <c r="N769" t="s">
        <v>135</v>
      </c>
      <c r="O769" t="s">
        <v>136</v>
      </c>
      <c r="R769" t="s">
        <v>6180</v>
      </c>
      <c r="S769" t="s">
        <v>140</v>
      </c>
      <c r="T769">
        <v>100</v>
      </c>
      <c r="U769" t="s">
        <v>511</v>
      </c>
      <c r="W769" t="s">
        <v>6181</v>
      </c>
      <c r="X769" t="s">
        <v>6182</v>
      </c>
      <c r="Y769" t="s">
        <v>144</v>
      </c>
      <c r="AA769" t="s">
        <v>145</v>
      </c>
      <c r="AB769" t="s">
        <v>146</v>
      </c>
      <c r="AC769" s="119">
        <v>1496318</v>
      </c>
      <c r="AD769">
        <v>1496318</v>
      </c>
      <c r="AE769">
        <v>1496318</v>
      </c>
      <c r="AF769">
        <v>1008800</v>
      </c>
      <c r="AG769">
        <v>464630</v>
      </c>
      <c r="AH769">
        <v>0</v>
      </c>
      <c r="AI769">
        <v>22888</v>
      </c>
      <c r="AJ769">
        <v>0</v>
      </c>
      <c r="AK769">
        <v>0</v>
      </c>
      <c r="AL769">
        <v>0</v>
      </c>
      <c r="AM769">
        <v>0</v>
      </c>
      <c r="AN769" s="32">
        <v>0</v>
      </c>
      <c r="AO769">
        <v>0</v>
      </c>
      <c r="AP769">
        <v>0</v>
      </c>
      <c r="AQ769">
        <v>0</v>
      </c>
      <c r="AR769">
        <v>0</v>
      </c>
      <c r="AS769">
        <v>1</v>
      </c>
      <c r="AT769">
        <v>1999</v>
      </c>
      <c r="AV769">
        <v>6578</v>
      </c>
      <c r="AW769">
        <v>2722</v>
      </c>
      <c r="AX769">
        <v>2</v>
      </c>
      <c r="AY769">
        <v>4</v>
      </c>
      <c r="AZ769">
        <v>4</v>
      </c>
      <c r="BA769" t="s">
        <v>233</v>
      </c>
      <c r="BB769" t="s">
        <v>233</v>
      </c>
      <c r="BC769" t="s">
        <v>233</v>
      </c>
      <c r="BS769" t="s">
        <v>6183</v>
      </c>
      <c r="BV769" t="s">
        <v>6184</v>
      </c>
      <c r="BX769" t="s">
        <v>6185</v>
      </c>
      <c r="BY769" t="s">
        <v>638</v>
      </c>
      <c r="BZ769" t="s">
        <v>6186</v>
      </c>
      <c r="CB769" s="27">
        <v>41739</v>
      </c>
      <c r="CC769">
        <v>2350000</v>
      </c>
      <c r="CD769" t="s">
        <v>210</v>
      </c>
      <c r="CE769" t="s">
        <v>181</v>
      </c>
      <c r="CF769" t="s">
        <v>181</v>
      </c>
      <c r="CG769" t="s">
        <v>6187</v>
      </c>
      <c r="CH769" s="27">
        <v>40210</v>
      </c>
      <c r="CI769">
        <v>2050000</v>
      </c>
      <c r="CJ769" t="s">
        <v>210</v>
      </c>
      <c r="CK769" t="s">
        <v>181</v>
      </c>
      <c r="CL769" t="s">
        <v>181</v>
      </c>
      <c r="CM769" t="s">
        <v>6188</v>
      </c>
      <c r="CN769" s="27">
        <v>36511</v>
      </c>
      <c r="CO769">
        <v>829000</v>
      </c>
      <c r="CP769" t="s">
        <v>210</v>
      </c>
      <c r="CQ769" t="s">
        <v>616</v>
      </c>
      <c r="CR769" t="s">
        <v>151</v>
      </c>
      <c r="CS769" t="s">
        <v>6189</v>
      </c>
      <c r="CT769" s="27">
        <v>36172</v>
      </c>
      <c r="CU769">
        <v>900000</v>
      </c>
      <c r="CV769" t="s">
        <v>150</v>
      </c>
      <c r="CW769" t="s">
        <v>208</v>
      </c>
      <c r="CX769" t="s">
        <v>208</v>
      </c>
      <c r="CY769" t="s">
        <v>6190</v>
      </c>
      <c r="CZ769" t="s">
        <v>6191</v>
      </c>
      <c r="DA769" t="s">
        <v>154</v>
      </c>
      <c r="DB769" t="s">
        <v>299</v>
      </c>
      <c r="DE769">
        <v>1</v>
      </c>
      <c r="DF769">
        <v>1998</v>
      </c>
      <c r="DG769" t="s">
        <v>6192</v>
      </c>
      <c r="DH769">
        <v>7</v>
      </c>
      <c r="DI769" s="128" t="s">
        <v>156</v>
      </c>
      <c r="DJ7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69" s="130">
        <f>Table13[[#This Row],[JUST]]*Table13[[#This Row],[Storm Millage]]/1000</f>
        <v>0</v>
      </c>
      <c r="DL7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69" s="136">
        <f>Table13[[#This Row],[JUST]]*Table13[[#This Row],[Recreational Millage]]/1000</f>
        <v>12273.007273634161</v>
      </c>
      <c r="DN769" s="137">
        <f>Table13[[#This Row],[Recreational Assessment]]+Table13[[#This Row],[Storm Assessment]]</f>
        <v>12273.007273634161</v>
      </c>
      <c r="DO769" s="145" t="e">
        <f>Methodology!#REF!</f>
        <v>#REF!</v>
      </c>
      <c r="DP769" s="146" t="e">
        <f>(Table13[[#This Row],[JUST]]*Table13[[#This Row],[Ad Valorem Recreational Millage]])/1000</f>
        <v>#REF!</v>
      </c>
    </row>
    <row r="770" spans="1:120" x14ac:dyDescent="0.3">
      <c r="A770">
        <v>698</v>
      </c>
      <c r="B770">
        <v>1</v>
      </c>
      <c r="C770" s="165" t="s">
        <v>6654</v>
      </c>
      <c r="D770" t="s">
        <v>158</v>
      </c>
      <c r="E770" t="s">
        <v>258</v>
      </c>
      <c r="F770">
        <v>10004181</v>
      </c>
      <c r="G770" s="32" t="s">
        <v>181</v>
      </c>
      <c r="I770" t="s">
        <v>226</v>
      </c>
      <c r="J770">
        <v>1</v>
      </c>
      <c r="K770">
        <v>0</v>
      </c>
      <c r="L770">
        <v>0</v>
      </c>
      <c r="M770">
        <v>0.31</v>
      </c>
      <c r="N770" t="s">
        <v>135</v>
      </c>
      <c r="O770" t="s">
        <v>136</v>
      </c>
      <c r="R770" t="s">
        <v>227</v>
      </c>
      <c r="S770" t="s">
        <v>140</v>
      </c>
      <c r="T770">
        <v>100</v>
      </c>
      <c r="U770" t="s">
        <v>511</v>
      </c>
      <c r="W770" t="s">
        <v>6655</v>
      </c>
      <c r="X770" t="s">
        <v>6656</v>
      </c>
      <c r="Y770" t="s">
        <v>162</v>
      </c>
      <c r="AA770" t="s">
        <v>145</v>
      </c>
      <c r="AB770" t="s">
        <v>146</v>
      </c>
      <c r="AC770" s="119">
        <v>1526168</v>
      </c>
      <c r="AD770">
        <v>1526168</v>
      </c>
      <c r="AE770">
        <v>1526168</v>
      </c>
      <c r="AF770">
        <v>1486150</v>
      </c>
      <c r="AG770">
        <v>36447</v>
      </c>
      <c r="AH770">
        <v>290</v>
      </c>
      <c r="AI770">
        <v>3281</v>
      </c>
      <c r="AJ770">
        <v>0</v>
      </c>
      <c r="AK770">
        <v>0</v>
      </c>
      <c r="AL770">
        <v>0</v>
      </c>
      <c r="AM770">
        <v>0</v>
      </c>
      <c r="AN770" s="32">
        <v>0</v>
      </c>
      <c r="AO770">
        <v>0</v>
      </c>
      <c r="AP770">
        <v>0</v>
      </c>
      <c r="AQ770">
        <v>0</v>
      </c>
      <c r="AR770">
        <v>0</v>
      </c>
      <c r="AS770">
        <v>1</v>
      </c>
      <c r="AT770">
        <v>1991</v>
      </c>
      <c r="AV770">
        <v>6303</v>
      </c>
      <c r="AW770">
        <v>2935</v>
      </c>
      <c r="AX770">
        <v>2</v>
      </c>
      <c r="AY770">
        <v>3</v>
      </c>
      <c r="AZ770">
        <v>2.5</v>
      </c>
      <c r="BA770" t="s">
        <v>233</v>
      </c>
      <c r="BB770" t="s">
        <v>233</v>
      </c>
      <c r="BC770" t="s">
        <v>233</v>
      </c>
      <c r="BS770" t="s">
        <v>3564</v>
      </c>
      <c r="BT770" t="s">
        <v>3565</v>
      </c>
      <c r="BV770" t="s">
        <v>3566</v>
      </c>
      <c r="BX770" t="s">
        <v>3567</v>
      </c>
      <c r="BY770" t="s">
        <v>331</v>
      </c>
      <c r="BZ770" t="s">
        <v>3554</v>
      </c>
      <c r="CB770" s="27">
        <v>39574</v>
      </c>
      <c r="CC770">
        <v>3075000</v>
      </c>
      <c r="CD770" t="s">
        <v>210</v>
      </c>
      <c r="CE770" t="s">
        <v>151</v>
      </c>
      <c r="CF770" t="s">
        <v>151</v>
      </c>
      <c r="CG770" t="s">
        <v>6657</v>
      </c>
      <c r="CH770" s="27">
        <v>37908</v>
      </c>
      <c r="CI770">
        <v>3281300</v>
      </c>
      <c r="CJ770" t="s">
        <v>210</v>
      </c>
      <c r="CK770" t="s">
        <v>151</v>
      </c>
      <c r="CL770" t="s">
        <v>383</v>
      </c>
      <c r="CM770" t="s">
        <v>6658</v>
      </c>
      <c r="CN770" s="27">
        <v>36913</v>
      </c>
      <c r="CO770">
        <v>1510000</v>
      </c>
      <c r="CP770" t="s">
        <v>210</v>
      </c>
      <c r="CQ770" t="s">
        <v>151</v>
      </c>
      <c r="CR770" t="s">
        <v>151</v>
      </c>
      <c r="CS770" t="s">
        <v>6659</v>
      </c>
      <c r="CT770" s="27">
        <v>31990</v>
      </c>
      <c r="CU770">
        <v>170000</v>
      </c>
      <c r="CV770" t="s">
        <v>150</v>
      </c>
      <c r="CW770" t="s">
        <v>181</v>
      </c>
      <c r="CX770" t="s">
        <v>181</v>
      </c>
      <c r="CY770" t="s">
        <v>6660</v>
      </c>
      <c r="CZ770" t="s">
        <v>6661</v>
      </c>
      <c r="DA770" t="s">
        <v>154</v>
      </c>
      <c r="DB770" t="s">
        <v>299</v>
      </c>
      <c r="DE770">
        <v>1</v>
      </c>
      <c r="DF770">
        <v>1900</v>
      </c>
      <c r="DG770" t="s">
        <v>6662</v>
      </c>
      <c r="DH770">
        <v>7</v>
      </c>
      <c r="DI770" s="128" t="s">
        <v>156</v>
      </c>
      <c r="DJ7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0" s="130">
        <f>Table13[[#This Row],[JUST]]*Table13[[#This Row],[Storm Millage]]/1000</f>
        <v>0</v>
      </c>
      <c r="DL7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0" s="136">
        <f>Table13[[#This Row],[JUST]]*Table13[[#This Row],[Recreational Millage]]/1000</f>
        <v>12517.841103821311</v>
      </c>
      <c r="DN770" s="137">
        <f>Table13[[#This Row],[Recreational Assessment]]+Table13[[#This Row],[Storm Assessment]]</f>
        <v>12517.841103821311</v>
      </c>
      <c r="DO770" s="145" t="e">
        <f>Methodology!#REF!</f>
        <v>#REF!</v>
      </c>
      <c r="DP770" s="146" t="e">
        <f>(Table13[[#This Row],[JUST]]*Table13[[#This Row],[Ad Valorem Recreational Millage]])/1000</f>
        <v>#REF!</v>
      </c>
    </row>
    <row r="771" spans="1:120" x14ac:dyDescent="0.3">
      <c r="A771">
        <v>880</v>
      </c>
      <c r="B771">
        <v>1</v>
      </c>
      <c r="C771" s="165" t="s">
        <v>7010</v>
      </c>
      <c r="D771" t="s">
        <v>7011</v>
      </c>
      <c r="E771" t="s">
        <v>170</v>
      </c>
      <c r="F771">
        <v>10004215</v>
      </c>
      <c r="G771" s="32" t="s">
        <v>181</v>
      </c>
      <c r="I771" t="s">
        <v>226</v>
      </c>
      <c r="J771">
        <v>1</v>
      </c>
      <c r="K771">
        <v>0</v>
      </c>
      <c r="L771">
        <v>0</v>
      </c>
      <c r="M771">
        <v>0.24854999999999999</v>
      </c>
      <c r="N771" t="s">
        <v>135</v>
      </c>
      <c r="O771" t="s">
        <v>136</v>
      </c>
      <c r="R771" t="s">
        <v>286</v>
      </c>
      <c r="S771" t="s">
        <v>140</v>
      </c>
      <c r="T771">
        <v>100</v>
      </c>
      <c r="U771" t="s">
        <v>511</v>
      </c>
      <c r="W771" t="s">
        <v>7012</v>
      </c>
      <c r="X771" t="s">
        <v>7013</v>
      </c>
      <c r="Y771" t="s">
        <v>6986</v>
      </c>
      <c r="AA771" t="s">
        <v>145</v>
      </c>
      <c r="AB771" t="s">
        <v>146</v>
      </c>
      <c r="AC771" s="119">
        <v>1531025</v>
      </c>
      <c r="AD771">
        <v>1531025</v>
      </c>
      <c r="AE771">
        <v>1531025</v>
      </c>
      <c r="AF771">
        <v>743000</v>
      </c>
      <c r="AG771">
        <v>679368</v>
      </c>
      <c r="AH771">
        <v>25694</v>
      </c>
      <c r="AI771">
        <v>82963</v>
      </c>
      <c r="AJ771">
        <v>0</v>
      </c>
      <c r="AK771">
        <v>0</v>
      </c>
      <c r="AL771">
        <v>0</v>
      </c>
      <c r="AM771">
        <v>0</v>
      </c>
      <c r="AN771" s="32">
        <v>0</v>
      </c>
      <c r="AO771">
        <v>0</v>
      </c>
      <c r="AP771">
        <v>0</v>
      </c>
      <c r="AQ771">
        <v>0</v>
      </c>
      <c r="AR771">
        <v>0</v>
      </c>
      <c r="AS771">
        <v>1</v>
      </c>
      <c r="AT771">
        <v>1999</v>
      </c>
      <c r="AV771">
        <v>5575</v>
      </c>
      <c r="AW771">
        <v>2494</v>
      </c>
      <c r="AX771">
        <v>2</v>
      </c>
      <c r="AY771">
        <v>4</v>
      </c>
      <c r="AZ771">
        <v>4</v>
      </c>
      <c r="BA771" t="s">
        <v>233</v>
      </c>
      <c r="BB771" t="s">
        <v>233</v>
      </c>
      <c r="BC771" t="s">
        <v>233</v>
      </c>
      <c r="BS771" t="s">
        <v>7014</v>
      </c>
      <c r="BV771" t="s">
        <v>7015</v>
      </c>
      <c r="BX771" t="s">
        <v>3058</v>
      </c>
      <c r="BY771" t="s">
        <v>149</v>
      </c>
      <c r="BZ771" t="s">
        <v>7016</v>
      </c>
      <c r="CB771" s="27">
        <v>43810</v>
      </c>
      <c r="CC771">
        <v>2368000</v>
      </c>
      <c r="CD771" t="s">
        <v>210</v>
      </c>
      <c r="CE771" t="s">
        <v>181</v>
      </c>
      <c r="CF771" t="s">
        <v>181</v>
      </c>
      <c r="CG771" t="s">
        <v>7017</v>
      </c>
      <c r="CH771" s="27">
        <v>42948</v>
      </c>
      <c r="CI771">
        <v>1150000</v>
      </c>
      <c r="CJ771" t="s">
        <v>210</v>
      </c>
      <c r="CK771" t="s">
        <v>181</v>
      </c>
      <c r="CL771" t="s">
        <v>181</v>
      </c>
      <c r="CM771" t="s">
        <v>7018</v>
      </c>
      <c r="CN771" s="27">
        <v>36225</v>
      </c>
      <c r="CO771">
        <v>290000</v>
      </c>
      <c r="CP771" t="s">
        <v>150</v>
      </c>
      <c r="CQ771" t="s">
        <v>151</v>
      </c>
      <c r="CR771" t="s">
        <v>151</v>
      </c>
      <c r="CS771" t="s">
        <v>7019</v>
      </c>
      <c r="CT771" s="27">
        <v>35832</v>
      </c>
      <c r="CU771">
        <v>195000</v>
      </c>
      <c r="CV771" t="s">
        <v>150</v>
      </c>
      <c r="CW771" t="s">
        <v>151</v>
      </c>
      <c r="CX771" t="s">
        <v>151</v>
      </c>
      <c r="CY771" t="s">
        <v>7020</v>
      </c>
      <c r="CZ771" t="s">
        <v>7021</v>
      </c>
      <c r="DA771" t="s">
        <v>154</v>
      </c>
      <c r="DB771" t="s">
        <v>299</v>
      </c>
      <c r="DE771">
        <v>1</v>
      </c>
      <c r="DF771">
        <v>1900</v>
      </c>
      <c r="DG771" t="s">
        <v>7022</v>
      </c>
      <c r="DH771">
        <v>7</v>
      </c>
      <c r="DI771" s="128" t="s">
        <v>156</v>
      </c>
      <c r="DJ7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1" s="130">
        <f>Table13[[#This Row],[JUST]]*Table13[[#This Row],[Storm Millage]]/1000</f>
        <v>0</v>
      </c>
      <c r="DL7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1" s="136">
        <f>Table13[[#This Row],[JUST]]*Table13[[#This Row],[Recreational Millage]]/1000</f>
        <v>12557.678889858798</v>
      </c>
      <c r="DN771" s="137">
        <f>Table13[[#This Row],[Recreational Assessment]]+Table13[[#This Row],[Storm Assessment]]</f>
        <v>12557.678889858798</v>
      </c>
      <c r="DO771" s="145" t="e">
        <f>Methodology!#REF!</f>
        <v>#REF!</v>
      </c>
      <c r="DP771" s="146" t="e">
        <f>(Table13[[#This Row],[JUST]]*Table13[[#This Row],[Ad Valorem Recreational Millage]])/1000</f>
        <v>#REF!</v>
      </c>
    </row>
    <row r="772" spans="1:120" x14ac:dyDescent="0.3">
      <c r="A772">
        <v>1133</v>
      </c>
      <c r="B772">
        <v>1</v>
      </c>
      <c r="C772" s="165" t="s">
        <v>8798</v>
      </c>
      <c r="D772" t="s">
        <v>158</v>
      </c>
      <c r="E772" t="s">
        <v>170</v>
      </c>
      <c r="F772">
        <v>10004915</v>
      </c>
      <c r="G772" s="32" t="s">
        <v>181</v>
      </c>
      <c r="I772" t="s">
        <v>401</v>
      </c>
      <c r="J772">
        <v>1</v>
      </c>
      <c r="K772">
        <v>0</v>
      </c>
      <c r="L772">
        <v>0</v>
      </c>
      <c r="M772">
        <v>1.964</v>
      </c>
      <c r="N772" t="s">
        <v>135</v>
      </c>
      <c r="O772" t="s">
        <v>136</v>
      </c>
      <c r="R772" t="s">
        <v>3669</v>
      </c>
      <c r="S772" t="s">
        <v>140</v>
      </c>
      <c r="T772">
        <v>121</v>
      </c>
      <c r="U772" t="s">
        <v>3670</v>
      </c>
      <c r="V772" t="s">
        <v>205</v>
      </c>
      <c r="W772" t="s">
        <v>8799</v>
      </c>
      <c r="X772" t="s">
        <v>8800</v>
      </c>
      <c r="Y772" t="s">
        <v>189</v>
      </c>
      <c r="AA772" t="s">
        <v>145</v>
      </c>
      <c r="AB772" t="s">
        <v>146</v>
      </c>
      <c r="AC772" s="119">
        <v>1533434</v>
      </c>
      <c r="AD772">
        <v>1533434</v>
      </c>
      <c r="AE772">
        <v>1533434</v>
      </c>
      <c r="AF772">
        <v>1215000</v>
      </c>
      <c r="AG772">
        <v>239835</v>
      </c>
      <c r="AH772">
        <v>13126</v>
      </c>
      <c r="AI772">
        <v>65473</v>
      </c>
      <c r="AJ772">
        <v>0</v>
      </c>
      <c r="AK772">
        <v>0</v>
      </c>
      <c r="AL772">
        <v>0</v>
      </c>
      <c r="AM772">
        <v>0</v>
      </c>
      <c r="AN772" s="32">
        <v>0</v>
      </c>
      <c r="AO772">
        <v>0</v>
      </c>
      <c r="AP772">
        <v>0</v>
      </c>
      <c r="AQ772">
        <v>0</v>
      </c>
      <c r="AR772">
        <v>0</v>
      </c>
      <c r="AS772">
        <v>1</v>
      </c>
      <c r="AT772">
        <v>1972</v>
      </c>
      <c r="AV772">
        <v>5726</v>
      </c>
      <c r="AW772">
        <v>2806</v>
      </c>
      <c r="AX772">
        <v>1</v>
      </c>
      <c r="AY772">
        <v>4</v>
      </c>
      <c r="AZ772">
        <v>3</v>
      </c>
      <c r="BC772" t="s">
        <v>233</v>
      </c>
      <c r="BE772" t="s">
        <v>233</v>
      </c>
      <c r="BS772" t="s">
        <v>8801</v>
      </c>
      <c r="BV772" t="s">
        <v>8802</v>
      </c>
      <c r="BX772" t="s">
        <v>5498</v>
      </c>
      <c r="BY772" t="s">
        <v>6045</v>
      </c>
      <c r="BZ772" t="s">
        <v>8803</v>
      </c>
      <c r="CB772" s="27">
        <v>43326</v>
      </c>
      <c r="CC772">
        <v>2450000</v>
      </c>
      <c r="CD772" t="s">
        <v>210</v>
      </c>
      <c r="CE772" t="s">
        <v>181</v>
      </c>
      <c r="CF772" t="s">
        <v>181</v>
      </c>
      <c r="CG772" t="s">
        <v>8804</v>
      </c>
      <c r="CH772" s="27">
        <v>32994</v>
      </c>
      <c r="CI772">
        <v>805000</v>
      </c>
      <c r="CJ772" t="s">
        <v>210</v>
      </c>
      <c r="CK772" t="s">
        <v>208</v>
      </c>
      <c r="CL772" t="s">
        <v>208</v>
      </c>
      <c r="CM772" t="s">
        <v>8805</v>
      </c>
      <c r="CZ772" t="s">
        <v>8806</v>
      </c>
      <c r="DA772" t="s">
        <v>154</v>
      </c>
      <c r="DB772" t="s">
        <v>299</v>
      </c>
      <c r="DE772">
        <v>1</v>
      </c>
      <c r="DF772">
        <v>1900</v>
      </c>
      <c r="DG772" t="s">
        <v>8807</v>
      </c>
      <c r="DH772">
        <v>7</v>
      </c>
      <c r="DI772" s="128" t="s">
        <v>156</v>
      </c>
      <c r="DJ7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2" s="130">
        <f>Table13[[#This Row],[JUST]]*Table13[[#This Row],[Storm Millage]]/1000</f>
        <v>0</v>
      </c>
      <c r="DL7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2" s="136">
        <f>Table13[[#This Row],[JUST]]*Table13[[#This Row],[Recreational Millage]]/1000</f>
        <v>12577.43784117943</v>
      </c>
      <c r="DN772" s="137">
        <f>Table13[[#This Row],[Recreational Assessment]]+Table13[[#This Row],[Storm Assessment]]</f>
        <v>12577.43784117943</v>
      </c>
      <c r="DO772" s="145" t="e">
        <f>Methodology!#REF!</f>
        <v>#REF!</v>
      </c>
      <c r="DP772" s="146" t="e">
        <f>(Table13[[#This Row],[JUST]]*Table13[[#This Row],[Ad Valorem Recreational Millage]])/1000</f>
        <v>#REF!</v>
      </c>
    </row>
    <row r="773" spans="1:120" x14ac:dyDescent="0.3">
      <c r="A773">
        <v>768</v>
      </c>
      <c r="B773">
        <v>1</v>
      </c>
      <c r="C773" s="165" t="s">
        <v>5944</v>
      </c>
      <c r="D773" t="s">
        <v>5945</v>
      </c>
      <c r="E773" t="s">
        <v>170</v>
      </c>
      <c r="F773">
        <v>10004807</v>
      </c>
      <c r="G773" s="32" t="s">
        <v>181</v>
      </c>
      <c r="I773" t="s">
        <v>226</v>
      </c>
      <c r="J773">
        <v>1</v>
      </c>
      <c r="K773">
        <v>0</v>
      </c>
      <c r="L773">
        <v>0</v>
      </c>
      <c r="M773">
        <v>0.20699999999999999</v>
      </c>
      <c r="N773" t="s">
        <v>135</v>
      </c>
      <c r="O773" t="s">
        <v>136</v>
      </c>
      <c r="R773" t="s">
        <v>139</v>
      </c>
      <c r="S773" t="s">
        <v>140</v>
      </c>
      <c r="T773">
        <v>100</v>
      </c>
      <c r="U773" t="s">
        <v>511</v>
      </c>
      <c r="W773" t="s">
        <v>5946</v>
      </c>
      <c r="X773" t="s">
        <v>5947</v>
      </c>
      <c r="Y773" t="s">
        <v>144</v>
      </c>
      <c r="AA773" t="s">
        <v>145</v>
      </c>
      <c r="AB773" t="s">
        <v>146</v>
      </c>
      <c r="AC773" s="119">
        <v>1535063</v>
      </c>
      <c r="AD773">
        <v>1535063</v>
      </c>
      <c r="AE773">
        <v>1535063</v>
      </c>
      <c r="AF773">
        <v>1008800</v>
      </c>
      <c r="AG773">
        <v>494947</v>
      </c>
      <c r="AH773">
        <v>0</v>
      </c>
      <c r="AI773">
        <v>31316</v>
      </c>
      <c r="AJ773">
        <v>0</v>
      </c>
      <c r="AK773">
        <v>0</v>
      </c>
      <c r="AL773">
        <v>0</v>
      </c>
      <c r="AM773">
        <v>0</v>
      </c>
      <c r="AN773" s="32">
        <v>0</v>
      </c>
      <c r="AO773">
        <v>0</v>
      </c>
      <c r="AP773">
        <v>0</v>
      </c>
      <c r="AQ773">
        <v>0</v>
      </c>
      <c r="AR773">
        <v>0</v>
      </c>
      <c r="AS773">
        <v>1</v>
      </c>
      <c r="AT773">
        <v>2002</v>
      </c>
      <c r="AV773">
        <v>6658</v>
      </c>
      <c r="AW773">
        <v>2867</v>
      </c>
      <c r="AX773">
        <v>2</v>
      </c>
      <c r="AY773">
        <v>5</v>
      </c>
      <c r="AZ773">
        <v>5</v>
      </c>
      <c r="BA773" t="s">
        <v>233</v>
      </c>
      <c r="BB773" t="s">
        <v>233</v>
      </c>
      <c r="BC773" t="s">
        <v>233</v>
      </c>
      <c r="BS773" t="s">
        <v>5948</v>
      </c>
      <c r="BU773" t="s">
        <v>5949</v>
      </c>
      <c r="BV773" t="s">
        <v>5950</v>
      </c>
      <c r="BW773" t="s">
        <v>5951</v>
      </c>
      <c r="BX773" t="s">
        <v>5952</v>
      </c>
      <c r="BY773" t="s">
        <v>171</v>
      </c>
      <c r="BZ773" t="s">
        <v>5953</v>
      </c>
      <c r="CB773" s="27">
        <v>42390</v>
      </c>
      <c r="CC773">
        <v>2150000</v>
      </c>
      <c r="CD773" t="s">
        <v>210</v>
      </c>
      <c r="CE773" t="s">
        <v>181</v>
      </c>
      <c r="CF773" t="s">
        <v>181</v>
      </c>
      <c r="CG773" t="s">
        <v>5954</v>
      </c>
      <c r="CH773" s="27">
        <v>40312</v>
      </c>
      <c r="CI773">
        <v>1430000</v>
      </c>
      <c r="CJ773" t="s">
        <v>210</v>
      </c>
      <c r="CK773" t="s">
        <v>181</v>
      </c>
      <c r="CL773" t="s">
        <v>181</v>
      </c>
      <c r="CM773" t="s">
        <v>5955</v>
      </c>
      <c r="CN773" s="27">
        <v>39049</v>
      </c>
      <c r="CO773">
        <v>2100000</v>
      </c>
      <c r="CP773" t="s">
        <v>210</v>
      </c>
      <c r="CQ773" t="s">
        <v>151</v>
      </c>
      <c r="CR773" t="s">
        <v>151</v>
      </c>
      <c r="CS773" t="s">
        <v>5956</v>
      </c>
      <c r="CT773" s="27">
        <v>36949</v>
      </c>
      <c r="CU773">
        <v>920000</v>
      </c>
      <c r="CV773" t="s">
        <v>150</v>
      </c>
      <c r="CW773" t="s">
        <v>151</v>
      </c>
      <c r="CX773" t="s">
        <v>151</v>
      </c>
      <c r="CY773" t="s">
        <v>5957</v>
      </c>
      <c r="CZ773" t="s">
        <v>5958</v>
      </c>
      <c r="DA773" t="s">
        <v>154</v>
      </c>
      <c r="DB773" t="s">
        <v>299</v>
      </c>
      <c r="DE773">
        <v>1</v>
      </c>
      <c r="DF773">
        <v>1900</v>
      </c>
      <c r="DG773" t="s">
        <v>5959</v>
      </c>
      <c r="DH773">
        <v>7</v>
      </c>
      <c r="DI773" s="128" t="s">
        <v>156</v>
      </c>
      <c r="DJ7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3" s="130">
        <f>Table13[[#This Row],[JUST]]*Table13[[#This Row],[Storm Millage]]/1000</f>
        <v>0</v>
      </c>
      <c r="DL7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3" s="136">
        <f>Table13[[#This Row],[JUST]]*Table13[[#This Row],[Recreational Millage]]/1000</f>
        <v>12590.799124575575</v>
      </c>
      <c r="DN773" s="137">
        <f>Table13[[#This Row],[Recreational Assessment]]+Table13[[#This Row],[Storm Assessment]]</f>
        <v>12590.799124575575</v>
      </c>
      <c r="DO773" s="145" t="e">
        <f>Methodology!#REF!</f>
        <v>#REF!</v>
      </c>
      <c r="DP773" s="146" t="e">
        <f>(Table13[[#This Row],[JUST]]*Table13[[#This Row],[Ad Valorem Recreational Millage]])/1000</f>
        <v>#REF!</v>
      </c>
    </row>
    <row r="774" spans="1:120" x14ac:dyDescent="0.3">
      <c r="A774">
        <v>1083</v>
      </c>
      <c r="B774">
        <v>1</v>
      </c>
      <c r="C774" s="165" t="s">
        <v>6408</v>
      </c>
      <c r="D774" t="s">
        <v>6409</v>
      </c>
      <c r="E774" t="s">
        <v>170</v>
      </c>
      <c r="F774">
        <v>10004812</v>
      </c>
      <c r="G774" s="32" t="s">
        <v>181</v>
      </c>
      <c r="I774" t="s">
        <v>226</v>
      </c>
      <c r="J774">
        <v>1</v>
      </c>
      <c r="K774">
        <v>0</v>
      </c>
      <c r="L774">
        <v>0</v>
      </c>
      <c r="M774">
        <v>0.20699999999999999</v>
      </c>
      <c r="N774" t="s">
        <v>135</v>
      </c>
      <c r="O774" t="s">
        <v>136</v>
      </c>
      <c r="R774" t="s">
        <v>139</v>
      </c>
      <c r="S774" t="s">
        <v>140</v>
      </c>
      <c r="T774">
        <v>100</v>
      </c>
      <c r="U774" t="s">
        <v>511</v>
      </c>
      <c r="W774" t="s">
        <v>6410</v>
      </c>
      <c r="X774" t="s">
        <v>6411</v>
      </c>
      <c r="Y774" t="s">
        <v>144</v>
      </c>
      <c r="AA774" t="s">
        <v>145</v>
      </c>
      <c r="AB774" t="s">
        <v>146</v>
      </c>
      <c r="AC774" s="119">
        <v>1535890</v>
      </c>
      <c r="AD774">
        <v>1535890</v>
      </c>
      <c r="AE774">
        <v>1535890</v>
      </c>
      <c r="AF774">
        <v>1008800</v>
      </c>
      <c r="AG774">
        <v>486335</v>
      </c>
      <c r="AH774">
        <v>5625</v>
      </c>
      <c r="AI774">
        <v>35130</v>
      </c>
      <c r="AJ774">
        <v>0</v>
      </c>
      <c r="AK774">
        <v>0</v>
      </c>
      <c r="AL774">
        <v>0</v>
      </c>
      <c r="AM774">
        <v>0</v>
      </c>
      <c r="AN774" s="32">
        <v>0</v>
      </c>
      <c r="AO774">
        <v>0</v>
      </c>
      <c r="AP774">
        <v>0</v>
      </c>
      <c r="AQ774">
        <v>0</v>
      </c>
      <c r="AR774">
        <v>0</v>
      </c>
      <c r="AS774">
        <v>1</v>
      </c>
      <c r="AT774">
        <v>2004</v>
      </c>
      <c r="AV774">
        <v>7657</v>
      </c>
      <c r="AW774">
        <v>2985</v>
      </c>
      <c r="AX774">
        <v>2</v>
      </c>
      <c r="AY774">
        <v>3</v>
      </c>
      <c r="AZ774">
        <v>3</v>
      </c>
      <c r="BA774" t="s">
        <v>233</v>
      </c>
      <c r="BB774" t="s">
        <v>233</v>
      </c>
      <c r="BC774" t="s">
        <v>233</v>
      </c>
      <c r="BS774" t="s">
        <v>6412</v>
      </c>
      <c r="BV774" t="s">
        <v>6413</v>
      </c>
      <c r="BX774" t="s">
        <v>667</v>
      </c>
      <c r="BY774" t="s">
        <v>331</v>
      </c>
      <c r="BZ774" t="s">
        <v>668</v>
      </c>
      <c r="CB774" s="27">
        <v>42741</v>
      </c>
      <c r="CC774">
        <v>1675000</v>
      </c>
      <c r="CD774" t="s">
        <v>210</v>
      </c>
      <c r="CE774" t="s">
        <v>181</v>
      </c>
      <c r="CF774" t="s">
        <v>181</v>
      </c>
      <c r="CG774" t="s">
        <v>6414</v>
      </c>
      <c r="CH774" s="27">
        <v>40655</v>
      </c>
      <c r="CI774">
        <v>1500000</v>
      </c>
      <c r="CJ774" t="s">
        <v>210</v>
      </c>
      <c r="CK774" t="s">
        <v>181</v>
      </c>
      <c r="CL774" t="s">
        <v>181</v>
      </c>
      <c r="CM774" t="s">
        <v>6415</v>
      </c>
      <c r="CN774" s="27">
        <v>38446</v>
      </c>
      <c r="CO774">
        <v>2200000</v>
      </c>
      <c r="CP774" t="s">
        <v>210</v>
      </c>
      <c r="CQ774" t="s">
        <v>151</v>
      </c>
      <c r="CR774" t="s">
        <v>151</v>
      </c>
      <c r="CS774" t="s">
        <v>6416</v>
      </c>
      <c r="CT774" s="27">
        <v>37079</v>
      </c>
      <c r="CU774">
        <v>2200000</v>
      </c>
      <c r="CV774" t="s">
        <v>210</v>
      </c>
      <c r="CW774" t="s">
        <v>208</v>
      </c>
      <c r="CX774" t="s">
        <v>208</v>
      </c>
      <c r="CY774" t="s">
        <v>6417</v>
      </c>
      <c r="CZ774" t="s">
        <v>6418</v>
      </c>
      <c r="DA774" t="s">
        <v>154</v>
      </c>
      <c r="DB774" t="s">
        <v>299</v>
      </c>
      <c r="DE774">
        <v>1</v>
      </c>
      <c r="DF774">
        <v>1900</v>
      </c>
      <c r="DG774" t="s">
        <v>6419</v>
      </c>
      <c r="DH774">
        <v>7</v>
      </c>
      <c r="DI774" s="128" t="s">
        <v>156</v>
      </c>
      <c r="DJ7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4" s="130">
        <f>Table13[[#This Row],[JUST]]*Table13[[#This Row],[Storm Millage]]/1000</f>
        <v>0</v>
      </c>
      <c r="DL7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4" s="136">
        <f>Table13[[#This Row],[JUST]]*Table13[[#This Row],[Recreational Millage]]/1000</f>
        <v>12597.582293003205</v>
      </c>
      <c r="DN774" s="137">
        <f>Table13[[#This Row],[Recreational Assessment]]+Table13[[#This Row],[Storm Assessment]]</f>
        <v>12597.582293003205</v>
      </c>
      <c r="DO774" s="145" t="e">
        <f>Methodology!#REF!</f>
        <v>#REF!</v>
      </c>
      <c r="DP774" s="146" t="e">
        <f>(Table13[[#This Row],[JUST]]*Table13[[#This Row],[Ad Valorem Recreational Millage]])/1000</f>
        <v>#REF!</v>
      </c>
    </row>
    <row r="775" spans="1:120" x14ac:dyDescent="0.3">
      <c r="A775">
        <v>781</v>
      </c>
      <c r="B775">
        <v>1</v>
      </c>
      <c r="C775" s="165" t="s">
        <v>5874</v>
      </c>
      <c r="D775" t="s">
        <v>158</v>
      </c>
      <c r="E775" t="s">
        <v>1004</v>
      </c>
      <c r="F775">
        <v>10490233</v>
      </c>
      <c r="G775" s="32" t="s">
        <v>181</v>
      </c>
      <c r="I775" t="s">
        <v>226</v>
      </c>
      <c r="J775">
        <v>1</v>
      </c>
      <c r="K775">
        <v>0</v>
      </c>
      <c r="L775">
        <v>0</v>
      </c>
      <c r="M775">
        <v>0.155</v>
      </c>
      <c r="N775" t="s">
        <v>135</v>
      </c>
      <c r="O775" t="s">
        <v>136</v>
      </c>
      <c r="R775" t="s">
        <v>227</v>
      </c>
      <c r="S775" t="s">
        <v>140</v>
      </c>
      <c r="T775">
        <v>100</v>
      </c>
      <c r="U775" t="s">
        <v>511</v>
      </c>
      <c r="W775" t="s">
        <v>5875</v>
      </c>
      <c r="X775" t="s">
        <v>5824</v>
      </c>
      <c r="Y775" t="s">
        <v>162</v>
      </c>
      <c r="AA775" t="s">
        <v>145</v>
      </c>
      <c r="AB775" t="s">
        <v>146</v>
      </c>
      <c r="AC775" s="119">
        <v>1540732</v>
      </c>
      <c r="AD775">
        <v>1540732</v>
      </c>
      <c r="AE775">
        <v>1540732</v>
      </c>
      <c r="AF775">
        <v>675500</v>
      </c>
      <c r="AG775">
        <v>803029</v>
      </c>
      <c r="AH775">
        <v>0</v>
      </c>
      <c r="AI775">
        <v>62203</v>
      </c>
      <c r="AJ775">
        <v>0</v>
      </c>
      <c r="AK775">
        <v>0</v>
      </c>
      <c r="AL775">
        <v>0</v>
      </c>
      <c r="AM775">
        <v>0</v>
      </c>
      <c r="AN775" s="32">
        <v>0</v>
      </c>
      <c r="AO775">
        <v>0</v>
      </c>
      <c r="AP775">
        <v>0</v>
      </c>
      <c r="AQ775">
        <v>0</v>
      </c>
      <c r="AR775">
        <v>0</v>
      </c>
      <c r="AS775">
        <v>1</v>
      </c>
      <c r="AT775">
        <v>2008</v>
      </c>
      <c r="AV775">
        <v>6398</v>
      </c>
      <c r="AW775">
        <v>3072</v>
      </c>
      <c r="AX775">
        <v>2</v>
      </c>
      <c r="AY775">
        <v>4</v>
      </c>
      <c r="AZ775">
        <v>5</v>
      </c>
      <c r="BA775" t="s">
        <v>233</v>
      </c>
      <c r="BC775" t="s">
        <v>233</v>
      </c>
      <c r="BS775" t="s">
        <v>5876</v>
      </c>
      <c r="BV775" t="s">
        <v>5877</v>
      </c>
      <c r="BX775" t="s">
        <v>5878</v>
      </c>
      <c r="BY775" t="s">
        <v>194</v>
      </c>
      <c r="BZ775" t="s">
        <v>5879</v>
      </c>
      <c r="CB775" s="27">
        <v>39839</v>
      </c>
      <c r="CC775">
        <v>2275000</v>
      </c>
      <c r="CD775" t="s">
        <v>210</v>
      </c>
      <c r="CE775" t="s">
        <v>181</v>
      </c>
      <c r="CF775" t="s">
        <v>181</v>
      </c>
      <c r="CG775" t="s">
        <v>5880</v>
      </c>
      <c r="CH775" s="27">
        <v>38602</v>
      </c>
      <c r="CI775">
        <v>460000</v>
      </c>
      <c r="CJ775" t="s">
        <v>150</v>
      </c>
      <c r="CK775" t="s">
        <v>151</v>
      </c>
      <c r="CL775" t="s">
        <v>383</v>
      </c>
      <c r="CM775" t="s">
        <v>5881</v>
      </c>
      <c r="CN775" s="27">
        <v>38118</v>
      </c>
      <c r="CO775">
        <v>1625000</v>
      </c>
      <c r="CP775" t="s">
        <v>150</v>
      </c>
      <c r="CQ775" t="s">
        <v>208</v>
      </c>
      <c r="CR775" t="s">
        <v>208</v>
      </c>
      <c r="CS775" t="s">
        <v>5882</v>
      </c>
      <c r="CZ775" t="s">
        <v>5883</v>
      </c>
      <c r="DA775" t="s">
        <v>154</v>
      </c>
      <c r="DB775" t="s">
        <v>299</v>
      </c>
      <c r="DE775">
        <v>1</v>
      </c>
      <c r="DF775">
        <v>2004</v>
      </c>
      <c r="DG775" t="s">
        <v>5884</v>
      </c>
      <c r="DH775">
        <v>7</v>
      </c>
      <c r="DI775" s="128" t="s">
        <v>156</v>
      </c>
      <c r="DJ7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5" s="130">
        <f>Table13[[#This Row],[JUST]]*Table13[[#This Row],[Storm Millage]]/1000</f>
        <v>0</v>
      </c>
      <c r="DL7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5" s="136">
        <f>Table13[[#This Row],[JUST]]*Table13[[#This Row],[Recreational Millage]]/1000</f>
        <v>12637.297046965221</v>
      </c>
      <c r="DN775" s="137">
        <f>Table13[[#This Row],[Recreational Assessment]]+Table13[[#This Row],[Storm Assessment]]</f>
        <v>12637.297046965221</v>
      </c>
      <c r="DO775" s="145" t="e">
        <f>Methodology!#REF!</f>
        <v>#REF!</v>
      </c>
      <c r="DP775" s="146" t="e">
        <f>(Table13[[#This Row],[JUST]]*Table13[[#This Row],[Ad Valorem Recreational Millage]])/1000</f>
        <v>#REF!</v>
      </c>
    </row>
    <row r="776" spans="1:120" x14ac:dyDescent="0.3">
      <c r="A776">
        <v>969</v>
      </c>
      <c r="B776">
        <v>1</v>
      </c>
      <c r="C776" s="165" t="s">
        <v>5119</v>
      </c>
      <c r="D776" t="s">
        <v>216</v>
      </c>
      <c r="E776" t="s">
        <v>1015</v>
      </c>
      <c r="F776">
        <v>10003966</v>
      </c>
      <c r="G776" s="32" t="s">
        <v>181</v>
      </c>
      <c r="I776" t="s">
        <v>401</v>
      </c>
      <c r="J776">
        <v>1</v>
      </c>
      <c r="K776">
        <v>28650</v>
      </c>
      <c r="L776">
        <v>0</v>
      </c>
      <c r="M776">
        <v>0.77</v>
      </c>
      <c r="N776" t="s">
        <v>135</v>
      </c>
      <c r="O776" t="s">
        <v>136</v>
      </c>
      <c r="R776" t="s">
        <v>286</v>
      </c>
      <c r="S776" t="s">
        <v>140</v>
      </c>
      <c r="T776">
        <v>100</v>
      </c>
      <c r="U776" t="s">
        <v>511</v>
      </c>
      <c r="W776" t="s">
        <v>5120</v>
      </c>
      <c r="X776" t="s">
        <v>5121</v>
      </c>
      <c r="Y776" t="s">
        <v>393</v>
      </c>
      <c r="AA776" t="s">
        <v>145</v>
      </c>
      <c r="AB776" t="s">
        <v>146</v>
      </c>
      <c r="AC776" s="119">
        <v>1542612</v>
      </c>
      <c r="AD776">
        <v>1365673</v>
      </c>
      <c r="AE776">
        <v>1365673</v>
      </c>
      <c r="AF776">
        <v>1200000</v>
      </c>
      <c r="AG776">
        <v>329067</v>
      </c>
      <c r="AH776">
        <v>0</v>
      </c>
      <c r="AI776">
        <v>13545</v>
      </c>
      <c r="AJ776">
        <v>0</v>
      </c>
      <c r="AK776">
        <v>0</v>
      </c>
      <c r="AL776">
        <v>0</v>
      </c>
      <c r="AM776">
        <v>0</v>
      </c>
      <c r="AN776" s="32">
        <v>0</v>
      </c>
      <c r="AO776">
        <v>0</v>
      </c>
      <c r="AP776">
        <v>0</v>
      </c>
      <c r="AQ776">
        <v>0</v>
      </c>
      <c r="AR776">
        <v>0</v>
      </c>
      <c r="AS776">
        <v>1</v>
      </c>
      <c r="AT776">
        <v>1985</v>
      </c>
      <c r="AV776">
        <v>4673</v>
      </c>
      <c r="AW776">
        <v>2581</v>
      </c>
      <c r="AX776">
        <v>1.5</v>
      </c>
      <c r="AY776">
        <v>3</v>
      </c>
      <c r="AZ776">
        <v>3</v>
      </c>
      <c r="BS776" t="s">
        <v>5122</v>
      </c>
      <c r="BU776" t="s">
        <v>5123</v>
      </c>
      <c r="BV776" t="s">
        <v>5124</v>
      </c>
      <c r="BX776" t="s">
        <v>1356</v>
      </c>
      <c r="BY776" t="s">
        <v>688</v>
      </c>
      <c r="BZ776" t="s">
        <v>4975</v>
      </c>
      <c r="CB776" s="27">
        <v>31107</v>
      </c>
      <c r="CC776">
        <v>19300</v>
      </c>
      <c r="CD776" t="s">
        <v>150</v>
      </c>
      <c r="CE776" t="s">
        <v>181</v>
      </c>
      <c r="CF776" t="s">
        <v>181</v>
      </c>
      <c r="CG776" t="s">
        <v>5125</v>
      </c>
      <c r="CH776" s="27">
        <v>31048</v>
      </c>
      <c r="CI776">
        <v>19300</v>
      </c>
      <c r="CJ776" t="s">
        <v>150</v>
      </c>
      <c r="CK776" t="s">
        <v>181</v>
      </c>
      <c r="CL776" t="s">
        <v>181</v>
      </c>
      <c r="CM776" t="s">
        <v>5126</v>
      </c>
      <c r="CZ776" t="s">
        <v>5127</v>
      </c>
      <c r="DA776" t="s">
        <v>154</v>
      </c>
      <c r="DB776" t="s">
        <v>299</v>
      </c>
      <c r="DE776">
        <v>1</v>
      </c>
      <c r="DF776">
        <v>1975</v>
      </c>
      <c r="DG776" t="s">
        <v>5128</v>
      </c>
      <c r="DH776">
        <v>7</v>
      </c>
      <c r="DI776" s="128" t="s">
        <v>156</v>
      </c>
      <c r="DJ7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6" s="130">
        <f>Table13[[#This Row],[JUST]]*Table13[[#This Row],[Storm Millage]]/1000</f>
        <v>0</v>
      </c>
      <c r="DL7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6" s="136">
        <f>Table13[[#This Row],[JUST]]*Table13[[#This Row],[Recreational Millage]]/1000</f>
        <v>12652.717067090913</v>
      </c>
      <c r="DN776" s="137">
        <f>Table13[[#This Row],[Recreational Assessment]]+Table13[[#This Row],[Storm Assessment]]</f>
        <v>12652.717067090913</v>
      </c>
      <c r="DO776" s="145" t="e">
        <f>Methodology!#REF!</f>
        <v>#REF!</v>
      </c>
      <c r="DP776" s="146" t="e">
        <f>(Table13[[#This Row],[JUST]]*Table13[[#This Row],[Ad Valorem Recreational Millage]])/1000</f>
        <v>#REF!</v>
      </c>
    </row>
    <row r="777" spans="1:120" x14ac:dyDescent="0.3">
      <c r="A777">
        <v>860</v>
      </c>
      <c r="B777">
        <v>1</v>
      </c>
      <c r="C777" s="165" t="s">
        <v>6456</v>
      </c>
      <c r="D777" t="s">
        <v>6457</v>
      </c>
      <c r="E777" t="s">
        <v>170</v>
      </c>
      <c r="F777">
        <v>10004813</v>
      </c>
      <c r="G777" s="32" t="s">
        <v>181</v>
      </c>
      <c r="I777" t="s">
        <v>226</v>
      </c>
      <c r="J777">
        <v>1</v>
      </c>
      <c r="K777">
        <v>0</v>
      </c>
      <c r="L777">
        <v>0</v>
      </c>
      <c r="M777">
        <v>0.20699999999999999</v>
      </c>
      <c r="N777" t="s">
        <v>135</v>
      </c>
      <c r="O777" t="s">
        <v>136</v>
      </c>
      <c r="R777" t="s">
        <v>139</v>
      </c>
      <c r="S777" t="s">
        <v>140</v>
      </c>
      <c r="T777">
        <v>100</v>
      </c>
      <c r="U777" t="s">
        <v>511</v>
      </c>
      <c r="W777" t="s">
        <v>6458</v>
      </c>
      <c r="X777" t="s">
        <v>6459</v>
      </c>
      <c r="Y777" t="s">
        <v>144</v>
      </c>
      <c r="AA777" t="s">
        <v>145</v>
      </c>
      <c r="AB777" t="s">
        <v>146</v>
      </c>
      <c r="AC777" s="119">
        <v>1551992</v>
      </c>
      <c r="AD777">
        <v>1551992</v>
      </c>
      <c r="AE777">
        <v>1551992</v>
      </c>
      <c r="AF777">
        <v>1008800</v>
      </c>
      <c r="AG777">
        <v>501220</v>
      </c>
      <c r="AH777">
        <v>5793</v>
      </c>
      <c r="AI777">
        <v>36179</v>
      </c>
      <c r="AJ777">
        <v>0</v>
      </c>
      <c r="AK777">
        <v>0</v>
      </c>
      <c r="AL777">
        <v>0</v>
      </c>
      <c r="AM777">
        <v>0</v>
      </c>
      <c r="AN777" s="32">
        <v>0</v>
      </c>
      <c r="AO777">
        <v>0</v>
      </c>
      <c r="AP777">
        <v>0</v>
      </c>
      <c r="AQ777">
        <v>0</v>
      </c>
      <c r="AR777">
        <v>0</v>
      </c>
      <c r="AS777">
        <v>1</v>
      </c>
      <c r="AT777">
        <v>2004</v>
      </c>
      <c r="AV777">
        <v>7651</v>
      </c>
      <c r="AW777">
        <v>2981</v>
      </c>
      <c r="AX777">
        <v>2</v>
      </c>
      <c r="AY777">
        <v>5</v>
      </c>
      <c r="AZ777">
        <v>4</v>
      </c>
      <c r="BA777" t="s">
        <v>233</v>
      </c>
      <c r="BB777" t="s">
        <v>233</v>
      </c>
      <c r="BC777" t="s">
        <v>233</v>
      </c>
      <c r="BS777" t="s">
        <v>6460</v>
      </c>
      <c r="BV777" t="s">
        <v>6413</v>
      </c>
      <c r="BX777" t="s">
        <v>667</v>
      </c>
      <c r="BY777" t="s">
        <v>331</v>
      </c>
      <c r="BZ777" t="s">
        <v>668</v>
      </c>
      <c r="CB777" s="27">
        <v>39562</v>
      </c>
      <c r="CC777">
        <v>2125000</v>
      </c>
      <c r="CD777" t="s">
        <v>210</v>
      </c>
      <c r="CE777" t="s">
        <v>151</v>
      </c>
      <c r="CF777" t="s">
        <v>151</v>
      </c>
      <c r="CG777" t="s">
        <v>6461</v>
      </c>
      <c r="CH777" s="27">
        <v>37079</v>
      </c>
      <c r="CI777">
        <v>2200000</v>
      </c>
      <c r="CJ777" t="s">
        <v>210</v>
      </c>
      <c r="CK777" t="s">
        <v>208</v>
      </c>
      <c r="CL777" t="s">
        <v>208</v>
      </c>
      <c r="CM777" t="s">
        <v>6417</v>
      </c>
      <c r="CN777" s="27">
        <v>36860</v>
      </c>
      <c r="CO777">
        <v>1750000</v>
      </c>
      <c r="CP777" t="s">
        <v>210</v>
      </c>
      <c r="CQ777" t="s">
        <v>208</v>
      </c>
      <c r="CR777" t="s">
        <v>208</v>
      </c>
      <c r="CS777" t="s">
        <v>6462</v>
      </c>
      <c r="CZ777" t="s">
        <v>6463</v>
      </c>
      <c r="DA777" t="s">
        <v>154</v>
      </c>
      <c r="DB777" t="s">
        <v>299</v>
      </c>
      <c r="DE777">
        <v>1</v>
      </c>
      <c r="DF777">
        <v>1977</v>
      </c>
      <c r="DG777" t="s">
        <v>6464</v>
      </c>
      <c r="DH777">
        <v>7</v>
      </c>
      <c r="DI777" s="128" t="s">
        <v>156</v>
      </c>
      <c r="DJ7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7" s="130">
        <f>Table13[[#This Row],[JUST]]*Table13[[#This Row],[Storm Millage]]/1000</f>
        <v>0</v>
      </c>
      <c r="DL7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7" s="136">
        <f>Table13[[#This Row],[JUST]]*Table13[[#This Row],[Recreational Millage]]/1000</f>
        <v>12729.653124952067</v>
      </c>
      <c r="DN777" s="137">
        <f>Table13[[#This Row],[Recreational Assessment]]+Table13[[#This Row],[Storm Assessment]]</f>
        <v>12729.653124952067</v>
      </c>
      <c r="DO777" s="145" t="e">
        <f>Methodology!#REF!</f>
        <v>#REF!</v>
      </c>
      <c r="DP777" s="146" t="e">
        <f>(Table13[[#This Row],[JUST]]*Table13[[#This Row],[Ad Valorem Recreational Millage]])/1000</f>
        <v>#REF!</v>
      </c>
    </row>
    <row r="778" spans="1:120" x14ac:dyDescent="0.3">
      <c r="A778">
        <v>1140</v>
      </c>
      <c r="B778">
        <v>1</v>
      </c>
      <c r="C778" s="165" t="s">
        <v>5129</v>
      </c>
      <c r="D778" t="s">
        <v>216</v>
      </c>
      <c r="E778" t="s">
        <v>1026</v>
      </c>
      <c r="F778">
        <v>10003967</v>
      </c>
      <c r="G778" s="32" t="s">
        <v>181</v>
      </c>
      <c r="I778" t="s">
        <v>401</v>
      </c>
      <c r="J778">
        <v>1</v>
      </c>
      <c r="K778">
        <v>29820</v>
      </c>
      <c r="L778">
        <v>0</v>
      </c>
      <c r="M778">
        <v>0.78</v>
      </c>
      <c r="N778" t="s">
        <v>135</v>
      </c>
      <c r="O778" t="s">
        <v>136</v>
      </c>
      <c r="R778" t="s">
        <v>286</v>
      </c>
      <c r="S778" t="s">
        <v>140</v>
      </c>
      <c r="T778">
        <v>100</v>
      </c>
      <c r="U778" t="s">
        <v>511</v>
      </c>
      <c r="W778" t="s">
        <v>5130</v>
      </c>
      <c r="X778" t="s">
        <v>5131</v>
      </c>
      <c r="Y778" t="s">
        <v>393</v>
      </c>
      <c r="AA778" t="s">
        <v>145</v>
      </c>
      <c r="AB778" t="s">
        <v>146</v>
      </c>
      <c r="AC778" s="119">
        <v>1556055</v>
      </c>
      <c r="AD778">
        <v>1556055</v>
      </c>
      <c r="AE778">
        <v>1556055</v>
      </c>
      <c r="AF778">
        <v>1000000</v>
      </c>
      <c r="AG778">
        <v>556055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 s="32">
        <v>0</v>
      </c>
      <c r="AO778">
        <v>0</v>
      </c>
      <c r="AP778">
        <v>0</v>
      </c>
      <c r="AQ778">
        <v>0</v>
      </c>
      <c r="AR778">
        <v>0</v>
      </c>
      <c r="AS778">
        <v>1</v>
      </c>
      <c r="AT778">
        <v>2014</v>
      </c>
      <c r="AV778">
        <v>7586</v>
      </c>
      <c r="AW778">
        <v>3775</v>
      </c>
      <c r="AX778">
        <v>2</v>
      </c>
      <c r="AY778">
        <v>3</v>
      </c>
      <c r="AZ778">
        <v>2</v>
      </c>
      <c r="BA778" t="s">
        <v>233</v>
      </c>
      <c r="BS778" t="s">
        <v>5132</v>
      </c>
      <c r="BV778" t="s">
        <v>5133</v>
      </c>
      <c r="BX778" t="s">
        <v>1794</v>
      </c>
      <c r="BY778" t="s">
        <v>149</v>
      </c>
      <c r="BZ778" t="s">
        <v>5134</v>
      </c>
      <c r="CB778" s="27">
        <v>41767</v>
      </c>
      <c r="CC778">
        <v>1699000</v>
      </c>
      <c r="CD778" t="s">
        <v>210</v>
      </c>
      <c r="CE778" t="s">
        <v>181</v>
      </c>
      <c r="CF778" t="s">
        <v>181</v>
      </c>
      <c r="CG778" t="s">
        <v>5135</v>
      </c>
      <c r="CH778" s="27">
        <v>40687</v>
      </c>
      <c r="CI778">
        <v>310100</v>
      </c>
      <c r="CJ778" t="s">
        <v>150</v>
      </c>
      <c r="CK778" t="s">
        <v>661</v>
      </c>
      <c r="CL778" t="s">
        <v>661</v>
      </c>
      <c r="CM778" t="s">
        <v>5136</v>
      </c>
      <c r="CN778" s="27">
        <v>31594</v>
      </c>
      <c r="CO778">
        <v>100000</v>
      </c>
      <c r="CP778" t="s">
        <v>150</v>
      </c>
      <c r="CQ778" t="s">
        <v>151</v>
      </c>
      <c r="CR778" t="s">
        <v>151</v>
      </c>
      <c r="CS778" t="s">
        <v>5137</v>
      </c>
      <c r="CT778" s="27">
        <v>29221</v>
      </c>
      <c r="CU778">
        <v>37500</v>
      </c>
      <c r="CV778" t="s">
        <v>150</v>
      </c>
      <c r="CW778" t="s">
        <v>151</v>
      </c>
      <c r="CX778" t="s">
        <v>151</v>
      </c>
      <c r="CY778" t="s">
        <v>5138</v>
      </c>
      <c r="CZ778" t="s">
        <v>5139</v>
      </c>
      <c r="DA778" t="s">
        <v>154</v>
      </c>
      <c r="DB778" t="s">
        <v>299</v>
      </c>
      <c r="DE778">
        <v>1</v>
      </c>
      <c r="DF778">
        <v>1975</v>
      </c>
      <c r="DG778" t="s">
        <v>5140</v>
      </c>
      <c r="DH778">
        <v>7</v>
      </c>
      <c r="DI778" s="128" t="s">
        <v>156</v>
      </c>
      <c r="DJ7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8" s="130">
        <f>Table13[[#This Row],[JUST]]*Table13[[#This Row],[Storm Millage]]/1000</f>
        <v>0</v>
      </c>
      <c r="DL7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8" s="136">
        <f>Table13[[#This Row],[JUST]]*Table13[[#This Row],[Recreational Millage]]/1000</f>
        <v>12762.978413127959</v>
      </c>
      <c r="DN778" s="137">
        <f>Table13[[#This Row],[Recreational Assessment]]+Table13[[#This Row],[Storm Assessment]]</f>
        <v>12762.978413127959</v>
      </c>
      <c r="DO778" s="145" t="e">
        <f>Methodology!#REF!</f>
        <v>#REF!</v>
      </c>
      <c r="DP778" s="146" t="e">
        <f>(Table13[[#This Row],[JUST]]*Table13[[#This Row],[Ad Valorem Recreational Millage]])/1000</f>
        <v>#REF!</v>
      </c>
    </row>
    <row r="779" spans="1:120" x14ac:dyDescent="0.3">
      <c r="A779">
        <v>887</v>
      </c>
      <c r="B779">
        <v>1</v>
      </c>
      <c r="C779" s="165" t="s">
        <v>6983</v>
      </c>
      <c r="D779" t="s">
        <v>6984</v>
      </c>
      <c r="E779" t="s">
        <v>132</v>
      </c>
      <c r="F779">
        <v>10004212</v>
      </c>
      <c r="G779" s="32" t="s">
        <v>181</v>
      </c>
      <c r="I779" t="s">
        <v>226</v>
      </c>
      <c r="J779">
        <v>1</v>
      </c>
      <c r="K779">
        <v>0</v>
      </c>
      <c r="L779">
        <v>0</v>
      </c>
      <c r="M779">
        <v>0.16300000000000001</v>
      </c>
      <c r="N779" t="s">
        <v>135</v>
      </c>
      <c r="O779" t="s">
        <v>136</v>
      </c>
      <c r="R779" t="s">
        <v>286</v>
      </c>
      <c r="S779" t="s">
        <v>140</v>
      </c>
      <c r="T779">
        <v>100</v>
      </c>
      <c r="U779" t="s">
        <v>511</v>
      </c>
      <c r="W779" t="s">
        <v>6985</v>
      </c>
      <c r="X779" t="s">
        <v>3369</v>
      </c>
      <c r="Y779" t="s">
        <v>6986</v>
      </c>
      <c r="AA779" t="s">
        <v>145</v>
      </c>
      <c r="AB779" t="s">
        <v>146</v>
      </c>
      <c r="AC779" s="119">
        <v>1557676</v>
      </c>
      <c r="AD779">
        <v>1557676</v>
      </c>
      <c r="AE779">
        <v>1557676</v>
      </c>
      <c r="AF779">
        <v>743000</v>
      </c>
      <c r="AG779">
        <v>707990</v>
      </c>
      <c r="AH779">
        <v>11273</v>
      </c>
      <c r="AI779">
        <v>95413</v>
      </c>
      <c r="AJ779">
        <v>0</v>
      </c>
      <c r="AK779">
        <v>0</v>
      </c>
      <c r="AL779">
        <v>0</v>
      </c>
      <c r="AM779">
        <v>0</v>
      </c>
      <c r="AN779" s="32">
        <v>0</v>
      </c>
      <c r="AO779">
        <v>0</v>
      </c>
      <c r="AP779">
        <v>0</v>
      </c>
      <c r="AQ779">
        <v>0</v>
      </c>
      <c r="AR779">
        <v>0</v>
      </c>
      <c r="AS779">
        <v>1</v>
      </c>
      <c r="AT779">
        <v>2017</v>
      </c>
      <c r="AV779">
        <v>6471</v>
      </c>
      <c r="AW779">
        <v>3718</v>
      </c>
      <c r="AX779">
        <v>3</v>
      </c>
      <c r="AY779">
        <v>5</v>
      </c>
      <c r="AZ779">
        <v>4.5</v>
      </c>
      <c r="BA779" t="s">
        <v>233</v>
      </c>
      <c r="BC779" t="s">
        <v>233</v>
      </c>
      <c r="BS779" t="s">
        <v>6987</v>
      </c>
      <c r="BV779" t="s">
        <v>6988</v>
      </c>
      <c r="BX779" t="s">
        <v>6730</v>
      </c>
      <c r="BY779" t="s">
        <v>785</v>
      </c>
      <c r="BZ779" t="s">
        <v>6989</v>
      </c>
      <c r="CB779" s="27">
        <v>42516</v>
      </c>
      <c r="CC779">
        <v>630000</v>
      </c>
      <c r="CD779" t="s">
        <v>210</v>
      </c>
      <c r="CE779" t="s">
        <v>733</v>
      </c>
      <c r="CF779" t="s">
        <v>733</v>
      </c>
      <c r="CG779" t="s">
        <v>6990</v>
      </c>
      <c r="CH779" s="27">
        <v>42341</v>
      </c>
      <c r="CI779">
        <v>760200</v>
      </c>
      <c r="CJ779" t="s">
        <v>210</v>
      </c>
      <c r="CK779" t="s">
        <v>661</v>
      </c>
      <c r="CL779" t="s">
        <v>661</v>
      </c>
      <c r="CM779" t="s">
        <v>6991</v>
      </c>
      <c r="CN779" s="27">
        <v>39051</v>
      </c>
      <c r="CO779">
        <v>948800</v>
      </c>
      <c r="CP779" t="s">
        <v>210</v>
      </c>
      <c r="CQ779" t="s">
        <v>151</v>
      </c>
      <c r="CR779" t="s">
        <v>151</v>
      </c>
      <c r="CS779" t="s">
        <v>6992</v>
      </c>
      <c r="CT779" s="27">
        <v>38107</v>
      </c>
      <c r="CU779">
        <v>869000</v>
      </c>
      <c r="CV779" t="s">
        <v>210</v>
      </c>
      <c r="CW779" t="s">
        <v>151</v>
      </c>
      <c r="CX779" t="s">
        <v>383</v>
      </c>
      <c r="CY779" t="s">
        <v>6993</v>
      </c>
      <c r="CZ779" t="s">
        <v>6994</v>
      </c>
      <c r="DA779" t="s">
        <v>154</v>
      </c>
      <c r="DB779" t="s">
        <v>299</v>
      </c>
      <c r="DE779">
        <v>1</v>
      </c>
      <c r="DF779">
        <v>1900</v>
      </c>
      <c r="DG779" t="s">
        <v>6995</v>
      </c>
      <c r="DH779">
        <v>7</v>
      </c>
      <c r="DI779" s="128" t="s">
        <v>156</v>
      </c>
      <c r="DJ7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79" s="130">
        <f>Table13[[#This Row],[JUST]]*Table13[[#This Row],[Storm Millage]]/1000</f>
        <v>0</v>
      </c>
      <c r="DL7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79" s="136">
        <f>Table13[[#This Row],[JUST]]*Table13[[#This Row],[Recreational Millage]]/1000</f>
        <v>12776.274079417184</v>
      </c>
      <c r="DN779" s="137">
        <f>Table13[[#This Row],[Recreational Assessment]]+Table13[[#This Row],[Storm Assessment]]</f>
        <v>12776.274079417184</v>
      </c>
      <c r="DO779" s="145" t="e">
        <f>Methodology!#REF!</f>
        <v>#REF!</v>
      </c>
      <c r="DP779" s="146" t="e">
        <f>(Table13[[#This Row],[JUST]]*Table13[[#This Row],[Ad Valorem Recreational Millage]])/1000</f>
        <v>#REF!</v>
      </c>
    </row>
    <row r="780" spans="1:120" x14ac:dyDescent="0.3">
      <c r="A780">
        <v>735</v>
      </c>
      <c r="B780">
        <v>1</v>
      </c>
      <c r="C780" s="165" t="s">
        <v>7420</v>
      </c>
      <c r="D780" t="s">
        <v>3790</v>
      </c>
      <c r="E780" t="s">
        <v>992</v>
      </c>
      <c r="F780">
        <v>10004734</v>
      </c>
      <c r="G780" s="32" t="s">
        <v>181</v>
      </c>
      <c r="I780" t="s">
        <v>226</v>
      </c>
      <c r="J780">
        <v>1</v>
      </c>
      <c r="K780">
        <v>0</v>
      </c>
      <c r="L780">
        <v>0</v>
      </c>
      <c r="M780">
        <v>0.21299999999999999</v>
      </c>
      <c r="N780" t="s">
        <v>135</v>
      </c>
      <c r="O780" t="s">
        <v>136</v>
      </c>
      <c r="R780" t="s">
        <v>227</v>
      </c>
      <c r="S780" t="s">
        <v>140</v>
      </c>
      <c r="T780">
        <v>100</v>
      </c>
      <c r="U780" t="s">
        <v>511</v>
      </c>
      <c r="W780" t="s">
        <v>7421</v>
      </c>
      <c r="X780" t="s">
        <v>7414</v>
      </c>
      <c r="Y780" t="s">
        <v>3512</v>
      </c>
      <c r="AA780" t="s">
        <v>145</v>
      </c>
      <c r="AB780" t="s">
        <v>146</v>
      </c>
      <c r="AC780" s="119">
        <v>1558458</v>
      </c>
      <c r="AD780">
        <v>1558458</v>
      </c>
      <c r="AE780">
        <v>1558458</v>
      </c>
      <c r="AF780">
        <v>675000</v>
      </c>
      <c r="AG780">
        <v>824383</v>
      </c>
      <c r="AH780">
        <v>0</v>
      </c>
      <c r="AI780">
        <v>59075</v>
      </c>
      <c r="AJ780">
        <v>0</v>
      </c>
      <c r="AK780">
        <v>0</v>
      </c>
      <c r="AL780">
        <v>0</v>
      </c>
      <c r="AM780">
        <v>0</v>
      </c>
      <c r="AN780" s="32">
        <v>0</v>
      </c>
      <c r="AO780">
        <v>0</v>
      </c>
      <c r="AP780">
        <v>0</v>
      </c>
      <c r="AQ780">
        <v>0</v>
      </c>
      <c r="AR780">
        <v>0</v>
      </c>
      <c r="AS780">
        <v>1</v>
      </c>
      <c r="AT780">
        <v>2004</v>
      </c>
      <c r="AV780">
        <v>8462</v>
      </c>
      <c r="AW780">
        <v>3953</v>
      </c>
      <c r="AX780">
        <v>2</v>
      </c>
      <c r="AY780">
        <v>5</v>
      </c>
      <c r="AZ780">
        <v>5.5</v>
      </c>
      <c r="BA780" t="s">
        <v>233</v>
      </c>
      <c r="BB780" t="s">
        <v>233</v>
      </c>
      <c r="BC780" t="s">
        <v>233</v>
      </c>
      <c r="BS780" t="s">
        <v>7422</v>
      </c>
      <c r="BT780" t="s">
        <v>7423</v>
      </c>
      <c r="BV780" t="s">
        <v>7424</v>
      </c>
      <c r="BX780" t="s">
        <v>1133</v>
      </c>
      <c r="BY780" t="s">
        <v>458</v>
      </c>
      <c r="BZ780" t="s">
        <v>7425</v>
      </c>
      <c r="CB780" s="27">
        <v>43763</v>
      </c>
      <c r="CC780">
        <v>2200000</v>
      </c>
      <c r="CD780" t="s">
        <v>210</v>
      </c>
      <c r="CE780" t="s">
        <v>181</v>
      </c>
      <c r="CF780" t="s">
        <v>181</v>
      </c>
      <c r="CG780" t="s">
        <v>7426</v>
      </c>
      <c r="CH780" s="27">
        <v>40970</v>
      </c>
      <c r="CI780">
        <v>2000000</v>
      </c>
      <c r="CJ780" t="s">
        <v>210</v>
      </c>
      <c r="CK780" t="s">
        <v>181</v>
      </c>
      <c r="CL780" t="s">
        <v>181</v>
      </c>
      <c r="CM780" t="s">
        <v>7427</v>
      </c>
      <c r="CN780" s="27">
        <v>38579</v>
      </c>
      <c r="CO780">
        <v>1770000</v>
      </c>
      <c r="CP780" t="s">
        <v>210</v>
      </c>
      <c r="CQ780" t="s">
        <v>151</v>
      </c>
      <c r="CR780" t="s">
        <v>383</v>
      </c>
      <c r="CS780" t="s">
        <v>7428</v>
      </c>
      <c r="CT780" s="27">
        <v>37260</v>
      </c>
      <c r="CU780">
        <v>830000</v>
      </c>
      <c r="CV780" t="s">
        <v>210</v>
      </c>
      <c r="CW780" t="s">
        <v>151</v>
      </c>
      <c r="CX780" t="s">
        <v>383</v>
      </c>
      <c r="CY780" t="s">
        <v>7429</v>
      </c>
      <c r="CZ780" t="s">
        <v>7430</v>
      </c>
      <c r="DA780" t="s">
        <v>154</v>
      </c>
      <c r="DB780" t="s">
        <v>299</v>
      </c>
      <c r="DE780">
        <v>1</v>
      </c>
      <c r="DF780">
        <v>1900</v>
      </c>
      <c r="DG780" t="s">
        <v>7431</v>
      </c>
      <c r="DH780">
        <v>7</v>
      </c>
      <c r="DI780" s="128" t="s">
        <v>156</v>
      </c>
      <c r="DJ7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0" s="130">
        <f>Table13[[#This Row],[JUST]]*Table13[[#This Row],[Storm Millage]]/1000</f>
        <v>0</v>
      </c>
      <c r="DL7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0" s="136">
        <f>Table13[[#This Row],[JUST]]*Table13[[#This Row],[Recreational Millage]]/1000</f>
        <v>12782.688151618402</v>
      </c>
      <c r="DN780" s="137">
        <f>Table13[[#This Row],[Recreational Assessment]]+Table13[[#This Row],[Storm Assessment]]</f>
        <v>12782.688151618402</v>
      </c>
      <c r="DO780" s="145" t="e">
        <f>Methodology!#REF!</f>
        <v>#REF!</v>
      </c>
      <c r="DP780" s="146" t="e">
        <f>(Table13[[#This Row],[JUST]]*Table13[[#This Row],[Ad Valorem Recreational Millage]])/1000</f>
        <v>#REF!</v>
      </c>
    </row>
    <row r="781" spans="1:120" x14ac:dyDescent="0.3">
      <c r="A781">
        <v>481</v>
      </c>
      <c r="B781">
        <v>1</v>
      </c>
      <c r="C781" s="165" t="s">
        <v>7849</v>
      </c>
      <c r="D781" t="s">
        <v>216</v>
      </c>
      <c r="E781" t="s">
        <v>7850</v>
      </c>
      <c r="F781">
        <v>10004030</v>
      </c>
      <c r="G781" s="32" t="s">
        <v>196</v>
      </c>
      <c r="H781" t="s">
        <v>299</v>
      </c>
      <c r="I781" t="s">
        <v>226</v>
      </c>
      <c r="J781">
        <v>1</v>
      </c>
      <c r="K781">
        <v>0</v>
      </c>
      <c r="L781">
        <v>0</v>
      </c>
      <c r="M781">
        <v>8.7300000000000003E-2</v>
      </c>
      <c r="N781" t="s">
        <v>135</v>
      </c>
      <c r="O781" t="s">
        <v>136</v>
      </c>
      <c r="P781" t="s">
        <v>137</v>
      </c>
      <c r="Q781" t="s">
        <v>138</v>
      </c>
      <c r="S781" t="s">
        <v>140</v>
      </c>
      <c r="V781" t="s">
        <v>229</v>
      </c>
      <c r="W781" t="s">
        <v>7851</v>
      </c>
      <c r="X781" t="s">
        <v>7850</v>
      </c>
      <c r="Y781" t="s">
        <v>7841</v>
      </c>
      <c r="AA781" t="s">
        <v>145</v>
      </c>
      <c r="AB781" t="s">
        <v>146</v>
      </c>
      <c r="AC781" s="119">
        <v>1564128</v>
      </c>
      <c r="AD781">
        <v>1564128</v>
      </c>
      <c r="AE781">
        <v>1564128</v>
      </c>
      <c r="AF781">
        <v>0</v>
      </c>
      <c r="AG781">
        <v>1564128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 s="32">
        <v>0</v>
      </c>
      <c r="AO781">
        <v>0</v>
      </c>
      <c r="AP781">
        <v>0</v>
      </c>
      <c r="AQ781">
        <v>0</v>
      </c>
      <c r="AR781">
        <v>0</v>
      </c>
      <c r="AS781">
        <v>1</v>
      </c>
      <c r="AT781">
        <v>1985</v>
      </c>
      <c r="AV781">
        <v>2115</v>
      </c>
      <c r="AW781">
        <v>2115</v>
      </c>
      <c r="AX781">
        <v>2</v>
      </c>
      <c r="AY781">
        <v>3</v>
      </c>
      <c r="AZ781">
        <v>3</v>
      </c>
      <c r="BC781" t="s">
        <v>233</v>
      </c>
      <c r="BS781" t="s">
        <v>7852</v>
      </c>
      <c r="BV781" t="s">
        <v>7853</v>
      </c>
      <c r="BX781" t="s">
        <v>7854</v>
      </c>
      <c r="BY781" t="s">
        <v>517</v>
      </c>
      <c r="BZ781" t="s">
        <v>7855</v>
      </c>
      <c r="CA781" t="s">
        <v>519</v>
      </c>
      <c r="CB781" s="27">
        <v>43801</v>
      </c>
      <c r="CC781">
        <v>2015000</v>
      </c>
      <c r="CD781" t="s">
        <v>210</v>
      </c>
      <c r="CE781" t="s">
        <v>181</v>
      </c>
      <c r="CF781" t="s">
        <v>181</v>
      </c>
      <c r="CG781" t="s">
        <v>7856</v>
      </c>
      <c r="CH781" s="27">
        <v>42139</v>
      </c>
      <c r="CI781">
        <v>1675000</v>
      </c>
      <c r="CJ781" t="s">
        <v>210</v>
      </c>
      <c r="CK781" t="s">
        <v>181</v>
      </c>
      <c r="CL781" t="s">
        <v>181</v>
      </c>
      <c r="CM781" t="s">
        <v>7857</v>
      </c>
      <c r="CN781" s="27">
        <v>40483</v>
      </c>
      <c r="CO781">
        <v>1350000</v>
      </c>
      <c r="CP781" t="s">
        <v>210</v>
      </c>
      <c r="CQ781" t="s">
        <v>181</v>
      </c>
      <c r="CR781" t="s">
        <v>5643</v>
      </c>
      <c r="CS781" t="s">
        <v>7858</v>
      </c>
      <c r="CT781" s="27">
        <v>37923</v>
      </c>
      <c r="CU781">
        <v>1862500</v>
      </c>
      <c r="CV781" t="s">
        <v>210</v>
      </c>
      <c r="CW781" t="s">
        <v>151</v>
      </c>
      <c r="CX781" t="s">
        <v>151</v>
      </c>
      <c r="CY781" t="s">
        <v>7859</v>
      </c>
      <c r="CZ781" t="s">
        <v>7860</v>
      </c>
      <c r="DA781" t="s">
        <v>154</v>
      </c>
      <c r="DB781" t="s">
        <v>242</v>
      </c>
      <c r="DE781">
        <v>1</v>
      </c>
      <c r="DF781">
        <v>1986</v>
      </c>
      <c r="DG781" t="s">
        <v>7861</v>
      </c>
      <c r="DH781">
        <v>7</v>
      </c>
      <c r="DI781" s="128" t="s">
        <v>156</v>
      </c>
      <c r="DJ7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1" s="130">
        <f>Table13[[#This Row],[JUST]]*Table13[[#This Row],[Storm Millage]]/1000</f>
        <v>0</v>
      </c>
      <c r="DL7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1" s="136">
        <f>Table13[[#This Row],[JUST]]*Table13[[#This Row],[Recreational Millage]]/1000</f>
        <v>12829.194276146414</v>
      </c>
      <c r="DN781" s="137">
        <f>Table13[[#This Row],[Recreational Assessment]]+Table13[[#This Row],[Storm Assessment]]</f>
        <v>12829.194276146414</v>
      </c>
      <c r="DO781" s="145" t="e">
        <f>Methodology!#REF!</f>
        <v>#REF!</v>
      </c>
      <c r="DP781" s="146" t="e">
        <f>(Table13[[#This Row],[JUST]]*Table13[[#This Row],[Ad Valorem Recreational Millage]])/1000</f>
        <v>#REF!</v>
      </c>
    </row>
    <row r="782" spans="1:120" x14ac:dyDescent="0.3">
      <c r="A782">
        <v>396</v>
      </c>
      <c r="B782">
        <v>1</v>
      </c>
      <c r="C782" s="165" t="s">
        <v>7873</v>
      </c>
      <c r="D782" t="s">
        <v>216</v>
      </c>
      <c r="E782" t="s">
        <v>7874</v>
      </c>
      <c r="F782">
        <v>10004032</v>
      </c>
      <c r="G782" s="32" t="s">
        <v>196</v>
      </c>
      <c r="H782" t="s">
        <v>299</v>
      </c>
      <c r="I782" t="s">
        <v>226</v>
      </c>
      <c r="J782">
        <v>1</v>
      </c>
      <c r="K782">
        <v>0</v>
      </c>
      <c r="L782">
        <v>0</v>
      </c>
      <c r="M782">
        <v>8.7300000000000003E-2</v>
      </c>
      <c r="N782" t="s">
        <v>135</v>
      </c>
      <c r="O782" t="s">
        <v>136</v>
      </c>
      <c r="S782" t="s">
        <v>140</v>
      </c>
      <c r="V782" t="s">
        <v>229</v>
      </c>
      <c r="W782" t="s">
        <v>7875</v>
      </c>
      <c r="X782" t="s">
        <v>7874</v>
      </c>
      <c r="Y782" t="s">
        <v>7841</v>
      </c>
      <c r="AA782" t="s">
        <v>145</v>
      </c>
      <c r="AB782" t="s">
        <v>146</v>
      </c>
      <c r="AC782" s="119">
        <v>1564128</v>
      </c>
      <c r="AD782">
        <v>1564128</v>
      </c>
      <c r="AE782">
        <v>1564128</v>
      </c>
      <c r="AF782">
        <v>0</v>
      </c>
      <c r="AG782">
        <v>1564128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 s="32">
        <v>0</v>
      </c>
      <c r="AO782">
        <v>0</v>
      </c>
      <c r="AP782">
        <v>0</v>
      </c>
      <c r="AQ782">
        <v>0</v>
      </c>
      <c r="AR782">
        <v>0</v>
      </c>
      <c r="AS782">
        <v>1</v>
      </c>
      <c r="AT782">
        <v>1985</v>
      </c>
      <c r="AV782">
        <v>2115</v>
      </c>
      <c r="AW782">
        <v>2115</v>
      </c>
      <c r="AX782">
        <v>2</v>
      </c>
      <c r="AY782">
        <v>3</v>
      </c>
      <c r="AZ782">
        <v>3</v>
      </c>
      <c r="BC782" t="s">
        <v>233</v>
      </c>
      <c r="BS782" t="s">
        <v>7876</v>
      </c>
      <c r="BU782" t="s">
        <v>5610</v>
      </c>
      <c r="BV782" t="s">
        <v>7877</v>
      </c>
      <c r="BX782" t="s">
        <v>357</v>
      </c>
      <c r="BY782" t="s">
        <v>194</v>
      </c>
      <c r="BZ782" t="s">
        <v>358</v>
      </c>
      <c r="CB782" s="27">
        <v>35186</v>
      </c>
      <c r="CC782">
        <v>1150000</v>
      </c>
      <c r="CD782" t="s">
        <v>210</v>
      </c>
      <c r="CE782" t="s">
        <v>151</v>
      </c>
      <c r="CF782" t="s">
        <v>151</v>
      </c>
      <c r="CG782" t="s">
        <v>7878</v>
      </c>
      <c r="CZ782" t="s">
        <v>7879</v>
      </c>
      <c r="DA782" t="s">
        <v>154</v>
      </c>
      <c r="DB782" t="s">
        <v>242</v>
      </c>
      <c r="DE782">
        <v>1</v>
      </c>
      <c r="DF782">
        <v>1986</v>
      </c>
      <c r="DG782" t="s">
        <v>7880</v>
      </c>
      <c r="DH782">
        <v>7</v>
      </c>
      <c r="DI782" s="128" t="s">
        <v>156</v>
      </c>
      <c r="DJ7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2" s="130">
        <f>Table13[[#This Row],[JUST]]*Table13[[#This Row],[Storm Millage]]/1000</f>
        <v>0</v>
      </c>
      <c r="DL7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2" s="136">
        <f>Table13[[#This Row],[JUST]]*Table13[[#This Row],[Recreational Millage]]/1000</f>
        <v>12829.194276146414</v>
      </c>
      <c r="DN782" s="137">
        <f>Table13[[#This Row],[Recreational Assessment]]+Table13[[#This Row],[Storm Assessment]]</f>
        <v>12829.194276146414</v>
      </c>
      <c r="DO782" s="145" t="e">
        <f>Methodology!#REF!</f>
        <v>#REF!</v>
      </c>
      <c r="DP782" s="146" t="e">
        <f>(Table13[[#This Row],[JUST]]*Table13[[#This Row],[Ad Valorem Recreational Millage]])/1000</f>
        <v>#REF!</v>
      </c>
    </row>
    <row r="783" spans="1:120" x14ac:dyDescent="0.3">
      <c r="A783">
        <v>409</v>
      </c>
      <c r="B783">
        <v>1</v>
      </c>
      <c r="C783" s="165" t="s">
        <v>7891</v>
      </c>
      <c r="D783" t="s">
        <v>216</v>
      </c>
      <c r="E783" t="s">
        <v>7892</v>
      </c>
      <c r="F783">
        <v>10004034</v>
      </c>
      <c r="G783" s="32" t="s">
        <v>196</v>
      </c>
      <c r="H783" t="s">
        <v>299</v>
      </c>
      <c r="I783" t="s">
        <v>226</v>
      </c>
      <c r="J783">
        <v>1</v>
      </c>
      <c r="K783">
        <v>0</v>
      </c>
      <c r="L783">
        <v>0</v>
      </c>
      <c r="M783">
        <v>8.7300000000000003E-2</v>
      </c>
      <c r="N783" t="s">
        <v>135</v>
      </c>
      <c r="O783" t="s">
        <v>136</v>
      </c>
      <c r="S783" t="s">
        <v>140</v>
      </c>
      <c r="V783" t="s">
        <v>229</v>
      </c>
      <c r="W783" t="s">
        <v>7893</v>
      </c>
      <c r="X783" t="s">
        <v>7892</v>
      </c>
      <c r="Y783" t="s">
        <v>7841</v>
      </c>
      <c r="AA783" t="s">
        <v>145</v>
      </c>
      <c r="AB783" t="s">
        <v>146</v>
      </c>
      <c r="AC783" s="119">
        <v>1564128</v>
      </c>
      <c r="AD783">
        <v>1564128</v>
      </c>
      <c r="AE783">
        <v>1564128</v>
      </c>
      <c r="AF783">
        <v>0</v>
      </c>
      <c r="AG783">
        <v>1564128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 s="32">
        <v>0</v>
      </c>
      <c r="AO783">
        <v>0</v>
      </c>
      <c r="AP783">
        <v>0</v>
      </c>
      <c r="AQ783">
        <v>0</v>
      </c>
      <c r="AR783">
        <v>0</v>
      </c>
      <c r="AS783">
        <v>1</v>
      </c>
      <c r="AT783">
        <v>1986</v>
      </c>
      <c r="AV783">
        <v>2115</v>
      </c>
      <c r="AW783">
        <v>2115</v>
      </c>
      <c r="AX783">
        <v>2</v>
      </c>
      <c r="AY783">
        <v>3</v>
      </c>
      <c r="AZ783">
        <v>3</v>
      </c>
      <c r="BC783" t="s">
        <v>233</v>
      </c>
      <c r="BS783" t="s">
        <v>7894</v>
      </c>
      <c r="BV783" t="s">
        <v>7895</v>
      </c>
      <c r="BX783" t="s">
        <v>4650</v>
      </c>
      <c r="BY783" t="s">
        <v>638</v>
      </c>
      <c r="BZ783" t="s">
        <v>4651</v>
      </c>
      <c r="CB783" s="27">
        <v>42109</v>
      </c>
      <c r="CC783">
        <v>1800000</v>
      </c>
      <c r="CD783" t="s">
        <v>210</v>
      </c>
      <c r="CE783" t="s">
        <v>181</v>
      </c>
      <c r="CF783" t="s">
        <v>181</v>
      </c>
      <c r="CG783" t="s">
        <v>7896</v>
      </c>
      <c r="CH783" s="27">
        <v>42086</v>
      </c>
      <c r="CI783">
        <v>2000000</v>
      </c>
      <c r="CJ783" t="s">
        <v>210</v>
      </c>
      <c r="CK783" t="s">
        <v>181</v>
      </c>
      <c r="CL783" t="s">
        <v>181</v>
      </c>
      <c r="CM783" t="s">
        <v>7897</v>
      </c>
      <c r="CN783" s="27">
        <v>41222</v>
      </c>
      <c r="CO783">
        <v>1800000</v>
      </c>
      <c r="CP783" t="s">
        <v>210</v>
      </c>
      <c r="CQ783" t="s">
        <v>181</v>
      </c>
      <c r="CR783" t="s">
        <v>181</v>
      </c>
      <c r="CS783" t="s">
        <v>7898</v>
      </c>
      <c r="CT783" s="27">
        <v>38404</v>
      </c>
      <c r="CU783">
        <v>1800000</v>
      </c>
      <c r="CV783" t="s">
        <v>210</v>
      </c>
      <c r="CW783" t="s">
        <v>151</v>
      </c>
      <c r="CX783" t="s">
        <v>151</v>
      </c>
      <c r="CY783" t="s">
        <v>7899</v>
      </c>
      <c r="CZ783" t="s">
        <v>7900</v>
      </c>
      <c r="DA783" t="s">
        <v>154</v>
      </c>
      <c r="DB783" t="s">
        <v>242</v>
      </c>
      <c r="DE783">
        <v>1</v>
      </c>
      <c r="DF783">
        <v>1986</v>
      </c>
      <c r="DG783" t="s">
        <v>7901</v>
      </c>
      <c r="DH783">
        <v>7</v>
      </c>
      <c r="DI783" s="128" t="s">
        <v>156</v>
      </c>
      <c r="DJ7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3" s="130">
        <f>Table13[[#This Row],[JUST]]*Table13[[#This Row],[Storm Millage]]/1000</f>
        <v>0</v>
      </c>
      <c r="DL7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3" s="136">
        <f>Table13[[#This Row],[JUST]]*Table13[[#This Row],[Recreational Millage]]/1000</f>
        <v>12829.194276146414</v>
      </c>
      <c r="DN783" s="137">
        <f>Table13[[#This Row],[Recreational Assessment]]+Table13[[#This Row],[Storm Assessment]]</f>
        <v>12829.194276146414</v>
      </c>
      <c r="DO783" s="145" t="e">
        <f>Methodology!#REF!</f>
        <v>#REF!</v>
      </c>
      <c r="DP783" s="146" t="e">
        <f>(Table13[[#This Row],[JUST]]*Table13[[#This Row],[Ad Valorem Recreational Millage]])/1000</f>
        <v>#REF!</v>
      </c>
    </row>
    <row r="784" spans="1:120" x14ac:dyDescent="0.3">
      <c r="A784">
        <v>454</v>
      </c>
      <c r="B784">
        <v>1</v>
      </c>
      <c r="C784" s="165" t="s">
        <v>7911</v>
      </c>
      <c r="D784" t="s">
        <v>216</v>
      </c>
      <c r="E784" t="s">
        <v>7912</v>
      </c>
      <c r="F784">
        <v>10004036</v>
      </c>
      <c r="G784" s="32" t="s">
        <v>196</v>
      </c>
      <c r="H784" t="s">
        <v>299</v>
      </c>
      <c r="I784" t="s">
        <v>226</v>
      </c>
      <c r="J784">
        <v>1</v>
      </c>
      <c r="K784">
        <v>0</v>
      </c>
      <c r="L784">
        <v>0</v>
      </c>
      <c r="M784">
        <v>8.7300000000000003E-2</v>
      </c>
      <c r="N784" t="s">
        <v>135</v>
      </c>
      <c r="O784" t="s">
        <v>136</v>
      </c>
      <c r="S784" t="s">
        <v>140</v>
      </c>
      <c r="V784" t="s">
        <v>229</v>
      </c>
      <c r="W784" t="s">
        <v>7913</v>
      </c>
      <c r="X784" t="s">
        <v>7912</v>
      </c>
      <c r="Y784" t="s">
        <v>7841</v>
      </c>
      <c r="AA784" t="s">
        <v>145</v>
      </c>
      <c r="AB784" t="s">
        <v>146</v>
      </c>
      <c r="AC784" s="119">
        <v>1564128</v>
      </c>
      <c r="AD784">
        <v>1564128</v>
      </c>
      <c r="AE784">
        <v>1564128</v>
      </c>
      <c r="AF784">
        <v>0</v>
      </c>
      <c r="AG784">
        <v>1564128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 s="32">
        <v>0</v>
      </c>
      <c r="AO784">
        <v>0</v>
      </c>
      <c r="AP784">
        <v>0</v>
      </c>
      <c r="AQ784">
        <v>0</v>
      </c>
      <c r="AR784">
        <v>0</v>
      </c>
      <c r="AS784">
        <v>1</v>
      </c>
      <c r="AT784">
        <v>1986</v>
      </c>
      <c r="AV784">
        <v>2115</v>
      </c>
      <c r="AW784">
        <v>2115</v>
      </c>
      <c r="AX784">
        <v>2</v>
      </c>
      <c r="AY784">
        <v>3</v>
      </c>
      <c r="AZ784">
        <v>3</v>
      </c>
      <c r="BC784" t="s">
        <v>233</v>
      </c>
      <c r="BS784" t="s">
        <v>3551</v>
      </c>
      <c r="BV784" t="s">
        <v>3552</v>
      </c>
      <c r="BX784" t="s">
        <v>3553</v>
      </c>
      <c r="BY784" t="s">
        <v>331</v>
      </c>
      <c r="BZ784" t="s">
        <v>3554</v>
      </c>
      <c r="CB784" s="27">
        <v>44154</v>
      </c>
      <c r="CC784">
        <v>2025000</v>
      </c>
      <c r="CD784" t="s">
        <v>210</v>
      </c>
      <c r="CE784" t="s">
        <v>181</v>
      </c>
      <c r="CF784" t="s">
        <v>181</v>
      </c>
      <c r="CG784" t="s">
        <v>7914</v>
      </c>
      <c r="CH784" s="27">
        <v>38034</v>
      </c>
      <c r="CI784">
        <v>2075000</v>
      </c>
      <c r="CJ784" t="s">
        <v>210</v>
      </c>
      <c r="CK784" t="s">
        <v>151</v>
      </c>
      <c r="CL784" t="s">
        <v>959</v>
      </c>
      <c r="CM784" t="s">
        <v>7915</v>
      </c>
      <c r="CN784" s="27">
        <v>32509</v>
      </c>
      <c r="CO784">
        <v>600000</v>
      </c>
      <c r="CP784" t="s">
        <v>210</v>
      </c>
      <c r="CQ784" t="s">
        <v>151</v>
      </c>
      <c r="CR784" t="s">
        <v>151</v>
      </c>
      <c r="CS784" t="s">
        <v>7916</v>
      </c>
      <c r="CT784" s="27">
        <v>31564</v>
      </c>
      <c r="CU784">
        <v>519000</v>
      </c>
      <c r="CV784" t="s">
        <v>210</v>
      </c>
      <c r="CW784" t="s">
        <v>616</v>
      </c>
      <c r="CX784" t="s">
        <v>151</v>
      </c>
      <c r="CY784" t="s">
        <v>7917</v>
      </c>
      <c r="CZ784" t="s">
        <v>7918</v>
      </c>
      <c r="DA784" t="s">
        <v>154</v>
      </c>
      <c r="DB784" t="s">
        <v>242</v>
      </c>
      <c r="DE784">
        <v>1</v>
      </c>
      <c r="DF784">
        <v>1986</v>
      </c>
      <c r="DG784" t="s">
        <v>7919</v>
      </c>
      <c r="DH784">
        <v>7</v>
      </c>
      <c r="DI784" s="128" t="s">
        <v>156</v>
      </c>
      <c r="DJ7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4" s="130">
        <f>Table13[[#This Row],[JUST]]*Table13[[#This Row],[Storm Millage]]/1000</f>
        <v>0</v>
      </c>
      <c r="DL7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4" s="136">
        <f>Table13[[#This Row],[JUST]]*Table13[[#This Row],[Recreational Millage]]/1000</f>
        <v>12829.194276146414</v>
      </c>
      <c r="DN784" s="137">
        <f>Table13[[#This Row],[Recreational Assessment]]+Table13[[#This Row],[Storm Assessment]]</f>
        <v>12829.194276146414</v>
      </c>
      <c r="DO784" s="145" t="e">
        <f>Methodology!#REF!</f>
        <v>#REF!</v>
      </c>
      <c r="DP784" s="146" t="e">
        <f>(Table13[[#This Row],[JUST]]*Table13[[#This Row],[Ad Valorem Recreational Millage]])/1000</f>
        <v>#REF!</v>
      </c>
    </row>
    <row r="785" spans="1:120" x14ac:dyDescent="0.3">
      <c r="A785">
        <v>425</v>
      </c>
      <c r="B785">
        <v>1</v>
      </c>
      <c r="C785" s="165" t="s">
        <v>7932</v>
      </c>
      <c r="D785" t="s">
        <v>216</v>
      </c>
      <c r="E785" t="s">
        <v>7933</v>
      </c>
      <c r="F785">
        <v>10004038</v>
      </c>
      <c r="G785" s="32" t="s">
        <v>196</v>
      </c>
      <c r="H785" t="s">
        <v>299</v>
      </c>
      <c r="I785" t="s">
        <v>226</v>
      </c>
      <c r="J785">
        <v>1</v>
      </c>
      <c r="K785">
        <v>0</v>
      </c>
      <c r="L785">
        <v>0</v>
      </c>
      <c r="M785">
        <v>8.7300000000000003E-2</v>
      </c>
      <c r="N785" t="s">
        <v>135</v>
      </c>
      <c r="O785" t="s">
        <v>136</v>
      </c>
      <c r="S785" t="s">
        <v>140</v>
      </c>
      <c r="V785" t="s">
        <v>229</v>
      </c>
      <c r="W785" t="s">
        <v>7934</v>
      </c>
      <c r="X785" t="s">
        <v>7933</v>
      </c>
      <c r="Y785" t="s">
        <v>7841</v>
      </c>
      <c r="AA785" t="s">
        <v>145</v>
      </c>
      <c r="AB785" t="s">
        <v>146</v>
      </c>
      <c r="AC785" s="119">
        <v>1564128</v>
      </c>
      <c r="AD785">
        <v>1564128</v>
      </c>
      <c r="AE785">
        <v>1564128</v>
      </c>
      <c r="AF785">
        <v>0</v>
      </c>
      <c r="AG785">
        <v>1564128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 s="32">
        <v>0</v>
      </c>
      <c r="AO785">
        <v>0</v>
      </c>
      <c r="AP785">
        <v>0</v>
      </c>
      <c r="AQ785">
        <v>0</v>
      </c>
      <c r="AR785">
        <v>0</v>
      </c>
      <c r="AS785">
        <v>1</v>
      </c>
      <c r="AT785">
        <v>1986</v>
      </c>
      <c r="AV785">
        <v>2115</v>
      </c>
      <c r="AW785">
        <v>2115</v>
      </c>
      <c r="AX785">
        <v>2</v>
      </c>
      <c r="AY785">
        <v>3</v>
      </c>
      <c r="AZ785">
        <v>3</v>
      </c>
      <c r="BC785" t="s">
        <v>233</v>
      </c>
      <c r="BS785" t="s">
        <v>7935</v>
      </c>
      <c r="BT785" t="s">
        <v>7936</v>
      </c>
      <c r="BV785" t="s">
        <v>7937</v>
      </c>
      <c r="BX785" t="s">
        <v>7938</v>
      </c>
      <c r="BY785" t="s">
        <v>264</v>
      </c>
      <c r="BZ785" t="s">
        <v>7939</v>
      </c>
      <c r="CB785" s="27">
        <v>42088</v>
      </c>
      <c r="CC785">
        <v>1785000</v>
      </c>
      <c r="CD785" t="s">
        <v>210</v>
      </c>
      <c r="CE785" t="s">
        <v>181</v>
      </c>
      <c r="CF785" t="s">
        <v>181</v>
      </c>
      <c r="CG785" t="s">
        <v>7940</v>
      </c>
      <c r="CH785" s="27">
        <v>41025</v>
      </c>
      <c r="CI785">
        <v>1800000</v>
      </c>
      <c r="CJ785" t="s">
        <v>210</v>
      </c>
      <c r="CK785" t="s">
        <v>181</v>
      </c>
      <c r="CL785" t="s">
        <v>181</v>
      </c>
      <c r="CM785" t="s">
        <v>7941</v>
      </c>
      <c r="CN785" s="27">
        <v>36703</v>
      </c>
      <c r="CO785">
        <v>1621000</v>
      </c>
      <c r="CP785" t="s">
        <v>210</v>
      </c>
      <c r="CQ785" t="s">
        <v>151</v>
      </c>
      <c r="CR785" t="s">
        <v>151</v>
      </c>
      <c r="CS785" t="s">
        <v>7942</v>
      </c>
      <c r="CT785" s="27">
        <v>33604</v>
      </c>
      <c r="CU785">
        <v>769000</v>
      </c>
      <c r="CV785" t="s">
        <v>210</v>
      </c>
      <c r="CW785" t="s">
        <v>151</v>
      </c>
      <c r="CX785" t="s">
        <v>151</v>
      </c>
      <c r="CY785" t="s">
        <v>7943</v>
      </c>
      <c r="CZ785" t="s">
        <v>7944</v>
      </c>
      <c r="DA785" t="s">
        <v>154</v>
      </c>
      <c r="DB785" t="s">
        <v>242</v>
      </c>
      <c r="DE785">
        <v>1</v>
      </c>
      <c r="DF785">
        <v>1986</v>
      </c>
      <c r="DG785" t="s">
        <v>7945</v>
      </c>
      <c r="DH785">
        <v>7</v>
      </c>
      <c r="DI785" s="128" t="s">
        <v>156</v>
      </c>
      <c r="DJ7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5" s="130">
        <f>Table13[[#This Row],[JUST]]*Table13[[#This Row],[Storm Millage]]/1000</f>
        <v>0</v>
      </c>
      <c r="DL7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5" s="136">
        <f>Table13[[#This Row],[JUST]]*Table13[[#This Row],[Recreational Millage]]/1000</f>
        <v>12829.194276146414</v>
      </c>
      <c r="DN785" s="137">
        <f>Table13[[#This Row],[Recreational Assessment]]+Table13[[#This Row],[Storm Assessment]]</f>
        <v>12829.194276146414</v>
      </c>
      <c r="DO785" s="145" t="e">
        <f>Methodology!#REF!</f>
        <v>#REF!</v>
      </c>
      <c r="DP785" s="146" t="e">
        <f>(Table13[[#This Row],[JUST]]*Table13[[#This Row],[Ad Valorem Recreational Millage]])/1000</f>
        <v>#REF!</v>
      </c>
    </row>
    <row r="786" spans="1:120" x14ac:dyDescent="0.3">
      <c r="A786">
        <v>388</v>
      </c>
      <c r="B786">
        <v>1</v>
      </c>
      <c r="C786" s="165" t="s">
        <v>7957</v>
      </c>
      <c r="D786" t="s">
        <v>216</v>
      </c>
      <c r="E786" t="s">
        <v>7958</v>
      </c>
      <c r="F786">
        <v>10004040</v>
      </c>
      <c r="G786" s="32" t="s">
        <v>196</v>
      </c>
      <c r="H786" t="s">
        <v>299</v>
      </c>
      <c r="I786" t="s">
        <v>226</v>
      </c>
      <c r="J786">
        <v>1</v>
      </c>
      <c r="K786">
        <v>0</v>
      </c>
      <c r="L786">
        <v>0</v>
      </c>
      <c r="M786">
        <v>8.7300000000000003E-2</v>
      </c>
      <c r="N786" t="s">
        <v>135</v>
      </c>
      <c r="O786" t="s">
        <v>136</v>
      </c>
      <c r="S786" t="s">
        <v>140</v>
      </c>
      <c r="V786" t="s">
        <v>229</v>
      </c>
      <c r="W786" t="s">
        <v>7959</v>
      </c>
      <c r="X786" t="s">
        <v>7958</v>
      </c>
      <c r="Y786" t="s">
        <v>7841</v>
      </c>
      <c r="AA786" t="s">
        <v>145</v>
      </c>
      <c r="AB786" t="s">
        <v>146</v>
      </c>
      <c r="AC786" s="119">
        <v>1564128</v>
      </c>
      <c r="AD786">
        <v>1564128</v>
      </c>
      <c r="AE786">
        <v>1564128</v>
      </c>
      <c r="AF786">
        <v>0</v>
      </c>
      <c r="AG786">
        <v>1564128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 s="32">
        <v>0</v>
      </c>
      <c r="AO786">
        <v>0</v>
      </c>
      <c r="AP786">
        <v>0</v>
      </c>
      <c r="AQ786">
        <v>0</v>
      </c>
      <c r="AR786">
        <v>0</v>
      </c>
      <c r="AS786">
        <v>1</v>
      </c>
      <c r="AT786">
        <v>1986</v>
      </c>
      <c r="AV786">
        <v>2115</v>
      </c>
      <c r="AW786">
        <v>2115</v>
      </c>
      <c r="AX786">
        <v>2</v>
      </c>
      <c r="AY786">
        <v>3</v>
      </c>
      <c r="AZ786">
        <v>3</v>
      </c>
      <c r="BC786" t="s">
        <v>233</v>
      </c>
      <c r="BS786" t="s">
        <v>7960</v>
      </c>
      <c r="BV786" t="s">
        <v>7961</v>
      </c>
      <c r="BX786" t="s">
        <v>7962</v>
      </c>
      <c r="BY786" t="s">
        <v>149</v>
      </c>
      <c r="BZ786" t="s">
        <v>7963</v>
      </c>
      <c r="CB786" s="27">
        <v>36517</v>
      </c>
      <c r="CC786">
        <v>1450000</v>
      </c>
      <c r="CD786" t="s">
        <v>210</v>
      </c>
      <c r="CE786" t="s">
        <v>151</v>
      </c>
      <c r="CF786" t="s">
        <v>151</v>
      </c>
      <c r="CG786" t="s">
        <v>7964</v>
      </c>
      <c r="CH786" s="27">
        <v>32964</v>
      </c>
      <c r="CI786">
        <v>725000</v>
      </c>
      <c r="CJ786" t="s">
        <v>210</v>
      </c>
      <c r="CK786" t="s">
        <v>151</v>
      </c>
      <c r="CL786" t="s">
        <v>151</v>
      </c>
      <c r="CM786" t="s">
        <v>7965</v>
      </c>
      <c r="CN786" s="27">
        <v>31472</v>
      </c>
      <c r="CO786">
        <v>499000</v>
      </c>
      <c r="CP786" t="s">
        <v>210</v>
      </c>
      <c r="CQ786" t="s">
        <v>616</v>
      </c>
      <c r="CR786" t="s">
        <v>151</v>
      </c>
      <c r="CS786" t="s">
        <v>7966</v>
      </c>
      <c r="CZ786" t="s">
        <v>7967</v>
      </c>
      <c r="DA786" t="s">
        <v>154</v>
      </c>
      <c r="DB786" t="s">
        <v>242</v>
      </c>
      <c r="DE786">
        <v>1</v>
      </c>
      <c r="DF786">
        <v>1986</v>
      </c>
      <c r="DG786" t="s">
        <v>7968</v>
      </c>
      <c r="DH786">
        <v>7</v>
      </c>
      <c r="DI786" s="128" t="s">
        <v>156</v>
      </c>
      <c r="DJ78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6" s="130">
        <f>Table13[[#This Row],[JUST]]*Table13[[#This Row],[Storm Millage]]/1000</f>
        <v>0</v>
      </c>
      <c r="DL78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6" s="136">
        <f>Table13[[#This Row],[JUST]]*Table13[[#This Row],[Recreational Millage]]/1000</f>
        <v>12829.194276146414</v>
      </c>
      <c r="DN786" s="137">
        <f>Table13[[#This Row],[Recreational Assessment]]+Table13[[#This Row],[Storm Assessment]]</f>
        <v>12829.194276146414</v>
      </c>
      <c r="DO786" s="145" t="e">
        <f>Methodology!#REF!</f>
        <v>#REF!</v>
      </c>
      <c r="DP786" s="146" t="e">
        <f>(Table13[[#This Row],[JUST]]*Table13[[#This Row],[Ad Valorem Recreational Millage]])/1000</f>
        <v>#REF!</v>
      </c>
    </row>
    <row r="787" spans="1:120" x14ac:dyDescent="0.3">
      <c r="A787">
        <v>475</v>
      </c>
      <c r="B787">
        <v>1</v>
      </c>
      <c r="C787" s="165" t="s">
        <v>7980</v>
      </c>
      <c r="D787" t="s">
        <v>216</v>
      </c>
      <c r="E787" t="s">
        <v>7981</v>
      </c>
      <c r="F787">
        <v>10004042</v>
      </c>
      <c r="G787" s="32" t="s">
        <v>196</v>
      </c>
      <c r="H787" t="s">
        <v>299</v>
      </c>
      <c r="I787" t="s">
        <v>226</v>
      </c>
      <c r="J787">
        <v>1</v>
      </c>
      <c r="K787">
        <v>0</v>
      </c>
      <c r="L787">
        <v>0</v>
      </c>
      <c r="M787">
        <v>8.7300000000000003E-2</v>
      </c>
      <c r="N787" t="s">
        <v>135</v>
      </c>
      <c r="O787" t="s">
        <v>136</v>
      </c>
      <c r="S787" t="s">
        <v>140</v>
      </c>
      <c r="V787" t="s">
        <v>229</v>
      </c>
      <c r="W787" t="s">
        <v>7982</v>
      </c>
      <c r="X787" t="s">
        <v>7981</v>
      </c>
      <c r="Y787" t="s">
        <v>7841</v>
      </c>
      <c r="AA787" t="s">
        <v>145</v>
      </c>
      <c r="AB787" t="s">
        <v>146</v>
      </c>
      <c r="AC787" s="119">
        <v>1564128</v>
      </c>
      <c r="AD787">
        <v>1564128</v>
      </c>
      <c r="AE787">
        <v>1564128</v>
      </c>
      <c r="AF787">
        <v>0</v>
      </c>
      <c r="AG787">
        <v>1564128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 s="32">
        <v>0</v>
      </c>
      <c r="AO787">
        <v>0</v>
      </c>
      <c r="AP787">
        <v>0</v>
      </c>
      <c r="AQ787">
        <v>0</v>
      </c>
      <c r="AR787">
        <v>0</v>
      </c>
      <c r="AS787">
        <v>1</v>
      </c>
      <c r="AT787">
        <v>1985</v>
      </c>
      <c r="AV787">
        <v>2115</v>
      </c>
      <c r="AW787">
        <v>2115</v>
      </c>
      <c r="AX787">
        <v>2</v>
      </c>
      <c r="AY787">
        <v>3</v>
      </c>
      <c r="AZ787">
        <v>3</v>
      </c>
      <c r="BC787" t="s">
        <v>233</v>
      </c>
      <c r="BS787" t="s">
        <v>7983</v>
      </c>
      <c r="BT787" t="s">
        <v>7984</v>
      </c>
      <c r="BV787" t="s">
        <v>7985</v>
      </c>
      <c r="BX787" t="s">
        <v>7986</v>
      </c>
      <c r="BY787" t="s">
        <v>638</v>
      </c>
      <c r="BZ787" t="s">
        <v>7987</v>
      </c>
      <c r="CB787" s="27">
        <v>43007</v>
      </c>
      <c r="CC787">
        <v>2300000</v>
      </c>
      <c r="CD787" t="s">
        <v>210</v>
      </c>
      <c r="CE787" t="s">
        <v>181</v>
      </c>
      <c r="CF787" t="s">
        <v>181</v>
      </c>
      <c r="CG787" t="s">
        <v>7988</v>
      </c>
      <c r="CH787" s="27">
        <v>35125</v>
      </c>
      <c r="CI787">
        <v>975000</v>
      </c>
      <c r="CJ787" t="s">
        <v>210</v>
      </c>
      <c r="CK787" t="s">
        <v>151</v>
      </c>
      <c r="CL787" t="s">
        <v>151</v>
      </c>
      <c r="CM787" t="s">
        <v>7989</v>
      </c>
      <c r="CZ787" t="s">
        <v>7990</v>
      </c>
      <c r="DA787" t="s">
        <v>154</v>
      </c>
      <c r="DB787" t="s">
        <v>242</v>
      </c>
      <c r="DE787">
        <v>1</v>
      </c>
      <c r="DF787">
        <v>1986</v>
      </c>
      <c r="DG787" t="s">
        <v>7991</v>
      </c>
      <c r="DH787">
        <v>7</v>
      </c>
      <c r="DI787" s="128" t="s">
        <v>156</v>
      </c>
      <c r="DJ78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7" s="130">
        <f>Table13[[#This Row],[JUST]]*Table13[[#This Row],[Storm Millage]]/1000</f>
        <v>0</v>
      </c>
      <c r="DL78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7" s="136">
        <f>Table13[[#This Row],[JUST]]*Table13[[#This Row],[Recreational Millage]]/1000</f>
        <v>12829.194276146414</v>
      </c>
      <c r="DN787" s="137">
        <f>Table13[[#This Row],[Recreational Assessment]]+Table13[[#This Row],[Storm Assessment]]</f>
        <v>12829.194276146414</v>
      </c>
      <c r="DO787" s="145" t="e">
        <f>Methodology!#REF!</f>
        <v>#REF!</v>
      </c>
      <c r="DP787" s="146" t="e">
        <f>(Table13[[#This Row],[JUST]]*Table13[[#This Row],[Ad Valorem Recreational Millage]])/1000</f>
        <v>#REF!</v>
      </c>
    </row>
    <row r="788" spans="1:120" x14ac:dyDescent="0.3">
      <c r="A788">
        <v>397</v>
      </c>
      <c r="B788">
        <v>1</v>
      </c>
      <c r="C788" s="165" t="s">
        <v>8070</v>
      </c>
      <c r="D788" t="s">
        <v>216</v>
      </c>
      <c r="E788" t="s">
        <v>8071</v>
      </c>
      <c r="F788">
        <v>10004046</v>
      </c>
      <c r="G788" s="32" t="s">
        <v>196</v>
      </c>
      <c r="H788" t="s">
        <v>299</v>
      </c>
      <c r="I788" t="s">
        <v>226</v>
      </c>
      <c r="J788">
        <v>1</v>
      </c>
      <c r="K788">
        <v>0</v>
      </c>
      <c r="L788">
        <v>0</v>
      </c>
      <c r="M788">
        <v>8.7300000000000003E-2</v>
      </c>
      <c r="N788" t="s">
        <v>135</v>
      </c>
      <c r="O788" t="s">
        <v>136</v>
      </c>
      <c r="S788" t="s">
        <v>140</v>
      </c>
      <c r="V788" t="s">
        <v>229</v>
      </c>
      <c r="W788" t="s">
        <v>8072</v>
      </c>
      <c r="X788" t="s">
        <v>8071</v>
      </c>
      <c r="Y788" t="s">
        <v>7841</v>
      </c>
      <c r="AA788" t="s">
        <v>145</v>
      </c>
      <c r="AB788" t="s">
        <v>146</v>
      </c>
      <c r="AC788" s="119">
        <v>1564128</v>
      </c>
      <c r="AD788">
        <v>1564128</v>
      </c>
      <c r="AE788">
        <v>1564128</v>
      </c>
      <c r="AF788">
        <v>0</v>
      </c>
      <c r="AG788">
        <v>1564128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 s="32">
        <v>0</v>
      </c>
      <c r="AO788">
        <v>0</v>
      </c>
      <c r="AP788">
        <v>0</v>
      </c>
      <c r="AQ788">
        <v>0</v>
      </c>
      <c r="AR788">
        <v>0</v>
      </c>
      <c r="AS788">
        <v>1</v>
      </c>
      <c r="AT788">
        <v>1985</v>
      </c>
      <c r="AV788">
        <v>2115</v>
      </c>
      <c r="AW788">
        <v>2115</v>
      </c>
      <c r="AX788">
        <v>2</v>
      </c>
      <c r="AY788">
        <v>3</v>
      </c>
      <c r="AZ788">
        <v>3</v>
      </c>
      <c r="BC788" t="s">
        <v>233</v>
      </c>
      <c r="BS788" t="s">
        <v>8073</v>
      </c>
      <c r="BT788" t="s">
        <v>8074</v>
      </c>
      <c r="BU788" t="s">
        <v>8075</v>
      </c>
      <c r="BV788" t="s">
        <v>8076</v>
      </c>
      <c r="BX788" t="s">
        <v>5891</v>
      </c>
      <c r="BY788" t="s">
        <v>873</v>
      </c>
      <c r="BZ788" t="s">
        <v>8077</v>
      </c>
      <c r="CB788" s="27">
        <v>31444</v>
      </c>
      <c r="CC788">
        <v>515800</v>
      </c>
      <c r="CD788" t="s">
        <v>210</v>
      </c>
      <c r="CE788" t="s">
        <v>151</v>
      </c>
      <c r="CF788" t="s">
        <v>151</v>
      </c>
      <c r="CG788" t="s">
        <v>8078</v>
      </c>
      <c r="CZ788" t="s">
        <v>8079</v>
      </c>
      <c r="DA788" t="s">
        <v>154</v>
      </c>
      <c r="DB788" t="s">
        <v>242</v>
      </c>
      <c r="DE788">
        <v>1</v>
      </c>
      <c r="DF788">
        <v>1986</v>
      </c>
      <c r="DG788" t="s">
        <v>8080</v>
      </c>
      <c r="DH788">
        <v>7</v>
      </c>
      <c r="DI788" s="128" t="s">
        <v>156</v>
      </c>
      <c r="DJ7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8" s="130">
        <f>Table13[[#This Row],[JUST]]*Table13[[#This Row],[Storm Millage]]/1000</f>
        <v>0</v>
      </c>
      <c r="DL7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8" s="136">
        <f>Table13[[#This Row],[JUST]]*Table13[[#This Row],[Recreational Millage]]/1000</f>
        <v>12829.194276146414</v>
      </c>
      <c r="DN788" s="137">
        <f>Table13[[#This Row],[Recreational Assessment]]+Table13[[#This Row],[Storm Assessment]]</f>
        <v>12829.194276146414</v>
      </c>
      <c r="DO788" s="145" t="e">
        <f>Methodology!#REF!</f>
        <v>#REF!</v>
      </c>
      <c r="DP788" s="146" t="e">
        <f>(Table13[[#This Row],[JUST]]*Table13[[#This Row],[Ad Valorem Recreational Millage]])/1000</f>
        <v>#REF!</v>
      </c>
    </row>
    <row r="789" spans="1:120" x14ac:dyDescent="0.3">
      <c r="A789">
        <v>479</v>
      </c>
      <c r="B789">
        <v>1</v>
      </c>
      <c r="C789" s="165" t="s">
        <v>8146</v>
      </c>
      <c r="D789" t="s">
        <v>216</v>
      </c>
      <c r="E789" t="s">
        <v>8147</v>
      </c>
      <c r="F789">
        <v>10004050</v>
      </c>
      <c r="G789" s="32" t="s">
        <v>196</v>
      </c>
      <c r="H789" t="s">
        <v>299</v>
      </c>
      <c r="I789" t="s">
        <v>226</v>
      </c>
      <c r="J789">
        <v>1</v>
      </c>
      <c r="K789">
        <v>0</v>
      </c>
      <c r="L789">
        <v>0</v>
      </c>
      <c r="M789">
        <v>8.7300000000000003E-2</v>
      </c>
      <c r="N789" t="s">
        <v>135</v>
      </c>
      <c r="O789" t="s">
        <v>136</v>
      </c>
      <c r="S789" t="s">
        <v>140</v>
      </c>
      <c r="V789" t="s">
        <v>229</v>
      </c>
      <c r="W789" t="s">
        <v>8148</v>
      </c>
      <c r="X789" t="s">
        <v>8147</v>
      </c>
      <c r="Y789" t="s">
        <v>7841</v>
      </c>
      <c r="AA789" t="s">
        <v>145</v>
      </c>
      <c r="AB789" t="s">
        <v>146</v>
      </c>
      <c r="AC789" s="119">
        <v>1564128</v>
      </c>
      <c r="AD789">
        <v>1564128</v>
      </c>
      <c r="AE789">
        <v>1564128</v>
      </c>
      <c r="AF789">
        <v>0</v>
      </c>
      <c r="AG789">
        <v>1551276</v>
      </c>
      <c r="AH789">
        <v>0</v>
      </c>
      <c r="AI789">
        <v>12852</v>
      </c>
      <c r="AJ789">
        <v>0</v>
      </c>
      <c r="AK789">
        <v>0</v>
      </c>
      <c r="AL789">
        <v>0</v>
      </c>
      <c r="AM789">
        <v>0</v>
      </c>
      <c r="AN789" s="32">
        <v>0</v>
      </c>
      <c r="AO789">
        <v>0</v>
      </c>
      <c r="AP789">
        <v>0</v>
      </c>
      <c r="AQ789">
        <v>0</v>
      </c>
      <c r="AR789">
        <v>0</v>
      </c>
      <c r="AS789">
        <v>1</v>
      </c>
      <c r="AT789">
        <v>1985</v>
      </c>
      <c r="AV789">
        <v>2115</v>
      </c>
      <c r="AW789">
        <v>2115</v>
      </c>
      <c r="AX789">
        <v>2</v>
      </c>
      <c r="AY789">
        <v>3</v>
      </c>
      <c r="AZ789">
        <v>3</v>
      </c>
      <c r="BC789" t="s">
        <v>233</v>
      </c>
      <c r="BS789" t="s">
        <v>8149</v>
      </c>
      <c r="BV789" t="s">
        <v>8150</v>
      </c>
      <c r="BX789" t="s">
        <v>8151</v>
      </c>
      <c r="BY789" t="s">
        <v>331</v>
      </c>
      <c r="BZ789" t="s">
        <v>8152</v>
      </c>
      <c r="CB789" s="27">
        <v>32629</v>
      </c>
      <c r="CC789">
        <v>695000</v>
      </c>
      <c r="CD789" t="s">
        <v>210</v>
      </c>
      <c r="CE789" t="s">
        <v>151</v>
      </c>
      <c r="CF789" t="s">
        <v>151</v>
      </c>
      <c r="CG789" t="s">
        <v>8153</v>
      </c>
      <c r="CH789" s="27">
        <v>31898</v>
      </c>
      <c r="CI789">
        <v>610000</v>
      </c>
      <c r="CJ789" t="s">
        <v>210</v>
      </c>
      <c r="CK789" t="s">
        <v>151</v>
      </c>
      <c r="CL789" t="s">
        <v>151</v>
      </c>
      <c r="CM789" t="s">
        <v>8154</v>
      </c>
      <c r="CZ789" t="s">
        <v>8155</v>
      </c>
      <c r="DA789" t="s">
        <v>154</v>
      </c>
      <c r="DB789" t="s">
        <v>242</v>
      </c>
      <c r="DE789">
        <v>1</v>
      </c>
      <c r="DF789">
        <v>1986</v>
      </c>
      <c r="DG789" t="s">
        <v>8156</v>
      </c>
      <c r="DH789">
        <v>7</v>
      </c>
      <c r="DI789" s="128" t="s">
        <v>156</v>
      </c>
      <c r="DJ78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89" s="130">
        <f>Table13[[#This Row],[JUST]]*Table13[[#This Row],[Storm Millage]]/1000</f>
        <v>0</v>
      </c>
      <c r="DL78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89" s="136">
        <f>Table13[[#This Row],[JUST]]*Table13[[#This Row],[Recreational Millage]]/1000</f>
        <v>12829.194276146414</v>
      </c>
      <c r="DN789" s="137">
        <f>Table13[[#This Row],[Recreational Assessment]]+Table13[[#This Row],[Storm Assessment]]</f>
        <v>12829.194276146414</v>
      </c>
      <c r="DO789" s="145" t="e">
        <f>Methodology!#REF!</f>
        <v>#REF!</v>
      </c>
      <c r="DP789" s="146" t="e">
        <f>(Table13[[#This Row],[JUST]]*Table13[[#This Row],[Ad Valorem Recreational Millage]])/1000</f>
        <v>#REF!</v>
      </c>
    </row>
    <row r="790" spans="1:120" x14ac:dyDescent="0.3">
      <c r="A790">
        <v>404</v>
      </c>
      <c r="B790">
        <v>1</v>
      </c>
      <c r="C790" s="165" t="s">
        <v>8191</v>
      </c>
      <c r="D790" t="s">
        <v>216</v>
      </c>
      <c r="E790" t="s">
        <v>8192</v>
      </c>
      <c r="F790">
        <v>10004052</v>
      </c>
      <c r="G790" s="32" t="s">
        <v>196</v>
      </c>
      <c r="H790" t="s">
        <v>299</v>
      </c>
      <c r="I790" t="s">
        <v>226</v>
      </c>
      <c r="J790">
        <v>1</v>
      </c>
      <c r="K790">
        <v>0</v>
      </c>
      <c r="L790">
        <v>0</v>
      </c>
      <c r="M790">
        <v>8.7300000000000003E-2</v>
      </c>
      <c r="N790" t="s">
        <v>135</v>
      </c>
      <c r="O790" t="s">
        <v>136</v>
      </c>
      <c r="S790" t="s">
        <v>140</v>
      </c>
      <c r="V790" t="s">
        <v>229</v>
      </c>
      <c r="W790" t="s">
        <v>8193</v>
      </c>
      <c r="X790" t="s">
        <v>8192</v>
      </c>
      <c r="Y790" t="s">
        <v>7841</v>
      </c>
      <c r="AA790" t="s">
        <v>145</v>
      </c>
      <c r="AB790" t="s">
        <v>146</v>
      </c>
      <c r="AC790" s="119">
        <v>1564128</v>
      </c>
      <c r="AD790">
        <v>1564128</v>
      </c>
      <c r="AE790">
        <v>1564128</v>
      </c>
      <c r="AF790">
        <v>0</v>
      </c>
      <c r="AG790">
        <v>1550562</v>
      </c>
      <c r="AH790">
        <v>0</v>
      </c>
      <c r="AI790">
        <v>13566</v>
      </c>
      <c r="AJ790">
        <v>0</v>
      </c>
      <c r="AK790">
        <v>0</v>
      </c>
      <c r="AL790">
        <v>0</v>
      </c>
      <c r="AM790">
        <v>0</v>
      </c>
      <c r="AN790" s="32">
        <v>0</v>
      </c>
      <c r="AO790">
        <v>0</v>
      </c>
      <c r="AP790">
        <v>0</v>
      </c>
      <c r="AQ790">
        <v>0</v>
      </c>
      <c r="AR790">
        <v>0</v>
      </c>
      <c r="AS790">
        <v>1</v>
      </c>
      <c r="AT790">
        <v>1985</v>
      </c>
      <c r="AV790">
        <v>2115</v>
      </c>
      <c r="AW790">
        <v>2115</v>
      </c>
      <c r="AX790">
        <v>2</v>
      </c>
      <c r="AY790">
        <v>3</v>
      </c>
      <c r="AZ790">
        <v>3</v>
      </c>
      <c r="BC790" t="s">
        <v>233</v>
      </c>
      <c r="BS790" t="s">
        <v>8194</v>
      </c>
      <c r="BT790" t="s">
        <v>8195</v>
      </c>
      <c r="BV790" t="s">
        <v>8196</v>
      </c>
      <c r="BX790" t="s">
        <v>8197</v>
      </c>
      <c r="BY790" t="s">
        <v>688</v>
      </c>
      <c r="BZ790" t="s">
        <v>8198</v>
      </c>
      <c r="CB790" s="27">
        <v>33359</v>
      </c>
      <c r="CC790">
        <v>762500</v>
      </c>
      <c r="CD790" t="s">
        <v>210</v>
      </c>
      <c r="CE790" t="s">
        <v>151</v>
      </c>
      <c r="CF790" t="s">
        <v>151</v>
      </c>
      <c r="CG790" t="s">
        <v>8199</v>
      </c>
      <c r="CH790" s="27">
        <v>31199</v>
      </c>
      <c r="CI790">
        <v>529000</v>
      </c>
      <c r="CJ790" t="s">
        <v>210</v>
      </c>
      <c r="CK790" t="s">
        <v>151</v>
      </c>
      <c r="CL790" t="s">
        <v>151</v>
      </c>
      <c r="CM790" t="s">
        <v>8200</v>
      </c>
      <c r="CZ790" t="s">
        <v>8201</v>
      </c>
      <c r="DA790" t="s">
        <v>154</v>
      </c>
      <c r="DB790" t="s">
        <v>242</v>
      </c>
      <c r="DE790">
        <v>1</v>
      </c>
      <c r="DF790">
        <v>1986</v>
      </c>
      <c r="DG790" t="s">
        <v>8202</v>
      </c>
      <c r="DH790">
        <v>7</v>
      </c>
      <c r="DI790" s="128" t="s">
        <v>156</v>
      </c>
      <c r="DJ79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0" s="130">
        <f>Table13[[#This Row],[JUST]]*Table13[[#This Row],[Storm Millage]]/1000</f>
        <v>0</v>
      </c>
      <c r="DL79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0" s="136">
        <f>Table13[[#This Row],[JUST]]*Table13[[#This Row],[Recreational Millage]]/1000</f>
        <v>12829.194276146414</v>
      </c>
      <c r="DN790" s="137">
        <f>Table13[[#This Row],[Recreational Assessment]]+Table13[[#This Row],[Storm Assessment]]</f>
        <v>12829.194276146414</v>
      </c>
      <c r="DO790" s="145" t="e">
        <f>Methodology!#REF!</f>
        <v>#REF!</v>
      </c>
      <c r="DP790" s="146" t="e">
        <f>(Table13[[#This Row],[JUST]]*Table13[[#This Row],[Ad Valorem Recreational Millage]])/1000</f>
        <v>#REF!</v>
      </c>
    </row>
    <row r="791" spans="1:120" x14ac:dyDescent="0.3">
      <c r="A791">
        <v>413</v>
      </c>
      <c r="B791">
        <v>1</v>
      </c>
      <c r="C791" s="165" t="s">
        <v>8237</v>
      </c>
      <c r="D791" t="s">
        <v>216</v>
      </c>
      <c r="E791" t="s">
        <v>8238</v>
      </c>
      <c r="F791">
        <v>10004054</v>
      </c>
      <c r="G791" s="32" t="s">
        <v>196</v>
      </c>
      <c r="H791" t="s">
        <v>299</v>
      </c>
      <c r="I791" t="s">
        <v>226</v>
      </c>
      <c r="J791">
        <v>1</v>
      </c>
      <c r="K791">
        <v>0</v>
      </c>
      <c r="L791">
        <v>0</v>
      </c>
      <c r="M791">
        <v>8.7300000000000003E-2</v>
      </c>
      <c r="N791" t="s">
        <v>135</v>
      </c>
      <c r="O791" t="s">
        <v>136</v>
      </c>
      <c r="S791" t="s">
        <v>140</v>
      </c>
      <c r="V791" t="s">
        <v>229</v>
      </c>
      <c r="W791" t="s">
        <v>8239</v>
      </c>
      <c r="X791" t="s">
        <v>8238</v>
      </c>
      <c r="Y791" t="s">
        <v>7841</v>
      </c>
      <c r="AA791" t="s">
        <v>145</v>
      </c>
      <c r="AB791" t="s">
        <v>146</v>
      </c>
      <c r="AC791" s="119">
        <v>1564128</v>
      </c>
      <c r="AD791">
        <v>1564128</v>
      </c>
      <c r="AE791">
        <v>1564128</v>
      </c>
      <c r="AF791">
        <v>0</v>
      </c>
      <c r="AG791">
        <v>1564128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 s="32">
        <v>0</v>
      </c>
      <c r="AO791">
        <v>0</v>
      </c>
      <c r="AP791">
        <v>0</v>
      </c>
      <c r="AQ791">
        <v>0</v>
      </c>
      <c r="AR791">
        <v>0</v>
      </c>
      <c r="AS791">
        <v>1</v>
      </c>
      <c r="AT791">
        <v>1985</v>
      </c>
      <c r="AV791">
        <v>2115</v>
      </c>
      <c r="AW791">
        <v>2115</v>
      </c>
      <c r="AX791">
        <v>2</v>
      </c>
      <c r="AY791">
        <v>3</v>
      </c>
      <c r="AZ791">
        <v>3</v>
      </c>
      <c r="BC791" t="s">
        <v>233</v>
      </c>
      <c r="BS791" t="s">
        <v>8240</v>
      </c>
      <c r="BV791" t="s">
        <v>8241</v>
      </c>
      <c r="BX791" t="s">
        <v>8242</v>
      </c>
      <c r="BY791" t="s">
        <v>688</v>
      </c>
      <c r="BZ791" t="s">
        <v>8243</v>
      </c>
      <c r="CB791" s="27">
        <v>38961</v>
      </c>
      <c r="CC791">
        <v>1975000</v>
      </c>
      <c r="CD791" t="s">
        <v>210</v>
      </c>
      <c r="CE791" t="s">
        <v>151</v>
      </c>
      <c r="CF791" t="s">
        <v>151</v>
      </c>
      <c r="CG791" t="s">
        <v>8244</v>
      </c>
      <c r="CH791" s="27">
        <v>38132</v>
      </c>
      <c r="CI791">
        <v>1975000</v>
      </c>
      <c r="CJ791" t="s">
        <v>210</v>
      </c>
      <c r="CK791" t="s">
        <v>151</v>
      </c>
      <c r="CL791" t="s">
        <v>959</v>
      </c>
      <c r="CM791" t="s">
        <v>8245</v>
      </c>
      <c r="CN791" s="27">
        <v>31168</v>
      </c>
      <c r="CO791">
        <v>499000</v>
      </c>
      <c r="CP791" t="s">
        <v>210</v>
      </c>
      <c r="CQ791" t="s">
        <v>151</v>
      </c>
      <c r="CR791" t="s">
        <v>151</v>
      </c>
      <c r="CS791" t="s">
        <v>8246</v>
      </c>
      <c r="CZ791" t="s">
        <v>8247</v>
      </c>
      <c r="DA791" t="s">
        <v>154</v>
      </c>
      <c r="DB791" t="s">
        <v>242</v>
      </c>
      <c r="DE791">
        <v>1</v>
      </c>
      <c r="DF791">
        <v>1986</v>
      </c>
      <c r="DG791" t="s">
        <v>8248</v>
      </c>
      <c r="DH791">
        <v>7</v>
      </c>
      <c r="DI791" s="128" t="s">
        <v>156</v>
      </c>
      <c r="DJ7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1" s="130">
        <f>Table13[[#This Row],[JUST]]*Table13[[#This Row],[Storm Millage]]/1000</f>
        <v>0</v>
      </c>
      <c r="DL7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1" s="136">
        <f>Table13[[#This Row],[JUST]]*Table13[[#This Row],[Recreational Millage]]/1000</f>
        <v>12829.194276146414</v>
      </c>
      <c r="DN791" s="137">
        <f>Table13[[#This Row],[Recreational Assessment]]+Table13[[#This Row],[Storm Assessment]]</f>
        <v>12829.194276146414</v>
      </c>
      <c r="DO791" s="145" t="e">
        <f>Methodology!#REF!</f>
        <v>#REF!</v>
      </c>
      <c r="DP791" s="146" t="e">
        <f>(Table13[[#This Row],[JUST]]*Table13[[#This Row],[Ad Valorem Recreational Millage]])/1000</f>
        <v>#REF!</v>
      </c>
    </row>
    <row r="792" spans="1:120" x14ac:dyDescent="0.3">
      <c r="A792">
        <v>411</v>
      </c>
      <c r="B792">
        <v>1</v>
      </c>
      <c r="C792" s="165" t="s">
        <v>8272</v>
      </c>
      <c r="D792" t="s">
        <v>216</v>
      </c>
      <c r="E792" t="s">
        <v>8273</v>
      </c>
      <c r="F792">
        <v>10004056</v>
      </c>
      <c r="G792" s="32" t="s">
        <v>196</v>
      </c>
      <c r="H792" t="s">
        <v>299</v>
      </c>
      <c r="I792" t="s">
        <v>226</v>
      </c>
      <c r="J792">
        <v>1</v>
      </c>
      <c r="K792">
        <v>0</v>
      </c>
      <c r="L792">
        <v>0</v>
      </c>
      <c r="M792">
        <v>8.7300000000000003E-2</v>
      </c>
      <c r="N792" t="s">
        <v>135</v>
      </c>
      <c r="O792" t="s">
        <v>136</v>
      </c>
      <c r="S792" t="s">
        <v>140</v>
      </c>
      <c r="V792" t="s">
        <v>229</v>
      </c>
      <c r="W792" t="s">
        <v>8274</v>
      </c>
      <c r="X792" t="s">
        <v>8273</v>
      </c>
      <c r="Y792" t="s">
        <v>7841</v>
      </c>
      <c r="AA792" t="s">
        <v>145</v>
      </c>
      <c r="AB792" t="s">
        <v>146</v>
      </c>
      <c r="AC792" s="119">
        <v>1564128</v>
      </c>
      <c r="AD792">
        <v>1564128</v>
      </c>
      <c r="AE792">
        <v>1564128</v>
      </c>
      <c r="AF792">
        <v>0</v>
      </c>
      <c r="AG792">
        <v>1564128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 s="32">
        <v>0</v>
      </c>
      <c r="AO792">
        <v>0</v>
      </c>
      <c r="AP792">
        <v>0</v>
      </c>
      <c r="AQ792">
        <v>0</v>
      </c>
      <c r="AR792">
        <v>0</v>
      </c>
      <c r="AS792">
        <v>1</v>
      </c>
      <c r="AT792">
        <v>1985</v>
      </c>
      <c r="AV792">
        <v>2115</v>
      </c>
      <c r="AW792">
        <v>2115</v>
      </c>
      <c r="AX792">
        <v>2</v>
      </c>
      <c r="AY792">
        <v>3</v>
      </c>
      <c r="AZ792">
        <v>3</v>
      </c>
      <c r="BC792" t="s">
        <v>233</v>
      </c>
      <c r="BS792" t="s">
        <v>8275</v>
      </c>
      <c r="BV792" t="s">
        <v>4398</v>
      </c>
      <c r="BX792" t="s">
        <v>1283</v>
      </c>
      <c r="BY792" t="s">
        <v>343</v>
      </c>
      <c r="BZ792" t="s">
        <v>4399</v>
      </c>
      <c r="CB792" s="27">
        <v>41025</v>
      </c>
      <c r="CC792">
        <v>1550000</v>
      </c>
      <c r="CD792" t="s">
        <v>210</v>
      </c>
      <c r="CE792" t="s">
        <v>181</v>
      </c>
      <c r="CF792" t="s">
        <v>181</v>
      </c>
      <c r="CG792" t="s">
        <v>8276</v>
      </c>
      <c r="CH792" s="27">
        <v>36173</v>
      </c>
      <c r="CI792">
        <v>1125000</v>
      </c>
      <c r="CJ792" t="s">
        <v>210</v>
      </c>
      <c r="CK792" t="s">
        <v>151</v>
      </c>
      <c r="CL792" t="s">
        <v>151</v>
      </c>
      <c r="CM792" t="s">
        <v>8277</v>
      </c>
      <c r="CN792" s="27">
        <v>32874</v>
      </c>
      <c r="CO792">
        <v>675000</v>
      </c>
      <c r="CP792" t="s">
        <v>210</v>
      </c>
      <c r="CQ792" t="s">
        <v>151</v>
      </c>
      <c r="CR792" t="s">
        <v>151</v>
      </c>
      <c r="CS792" t="s">
        <v>8278</v>
      </c>
      <c r="CT792" s="27">
        <v>31138</v>
      </c>
      <c r="CU792">
        <v>499000</v>
      </c>
      <c r="CV792" t="s">
        <v>210</v>
      </c>
      <c r="CW792" t="s">
        <v>151</v>
      </c>
      <c r="CX792" t="s">
        <v>151</v>
      </c>
      <c r="CY792" t="s">
        <v>8279</v>
      </c>
      <c r="CZ792" t="s">
        <v>8280</v>
      </c>
      <c r="DA792" t="s">
        <v>154</v>
      </c>
      <c r="DB792" t="s">
        <v>242</v>
      </c>
      <c r="DE792">
        <v>1</v>
      </c>
      <c r="DF792">
        <v>1986</v>
      </c>
      <c r="DG792" t="s">
        <v>8281</v>
      </c>
      <c r="DH792">
        <v>7</v>
      </c>
      <c r="DI792" s="128" t="s">
        <v>156</v>
      </c>
      <c r="DJ79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2" s="130">
        <f>Table13[[#This Row],[JUST]]*Table13[[#This Row],[Storm Millage]]/1000</f>
        <v>0</v>
      </c>
      <c r="DL79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2" s="136">
        <f>Table13[[#This Row],[JUST]]*Table13[[#This Row],[Recreational Millage]]/1000</f>
        <v>12829.194276146414</v>
      </c>
      <c r="DN792" s="137">
        <f>Table13[[#This Row],[Recreational Assessment]]+Table13[[#This Row],[Storm Assessment]]</f>
        <v>12829.194276146414</v>
      </c>
      <c r="DO792" s="145" t="e">
        <f>Methodology!#REF!</f>
        <v>#REF!</v>
      </c>
      <c r="DP792" s="146" t="e">
        <f>(Table13[[#This Row],[JUST]]*Table13[[#This Row],[Ad Valorem Recreational Millage]])/1000</f>
        <v>#REF!</v>
      </c>
    </row>
    <row r="793" spans="1:120" x14ac:dyDescent="0.3">
      <c r="A793">
        <v>482</v>
      </c>
      <c r="B793">
        <v>1</v>
      </c>
      <c r="C793" s="165" t="s">
        <v>8312</v>
      </c>
      <c r="D793" t="s">
        <v>216</v>
      </c>
      <c r="E793" t="s">
        <v>8313</v>
      </c>
      <c r="F793">
        <v>10004058</v>
      </c>
      <c r="G793" s="32" t="s">
        <v>196</v>
      </c>
      <c r="H793" t="s">
        <v>299</v>
      </c>
      <c r="I793" t="s">
        <v>226</v>
      </c>
      <c r="J793">
        <v>1</v>
      </c>
      <c r="K793">
        <v>0</v>
      </c>
      <c r="L793">
        <v>0</v>
      </c>
      <c r="M793">
        <v>8.7300000000000003E-2</v>
      </c>
      <c r="N793" t="s">
        <v>135</v>
      </c>
      <c r="O793" t="s">
        <v>136</v>
      </c>
      <c r="S793" t="s">
        <v>140</v>
      </c>
      <c r="V793" t="s">
        <v>229</v>
      </c>
      <c r="W793" t="s">
        <v>8314</v>
      </c>
      <c r="X793" t="s">
        <v>8313</v>
      </c>
      <c r="Y793" t="s">
        <v>7841</v>
      </c>
      <c r="AA793" t="s">
        <v>145</v>
      </c>
      <c r="AB793" t="s">
        <v>146</v>
      </c>
      <c r="AC793" s="119">
        <v>1564128</v>
      </c>
      <c r="AD793">
        <v>1564128</v>
      </c>
      <c r="AE793">
        <v>1564128</v>
      </c>
      <c r="AF793">
        <v>0</v>
      </c>
      <c r="AG793">
        <v>1564128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 s="32">
        <v>0</v>
      </c>
      <c r="AO793">
        <v>0</v>
      </c>
      <c r="AP793">
        <v>0</v>
      </c>
      <c r="AQ793">
        <v>0</v>
      </c>
      <c r="AR793">
        <v>0</v>
      </c>
      <c r="AS793">
        <v>1</v>
      </c>
      <c r="AT793">
        <v>1985</v>
      </c>
      <c r="AV793">
        <v>2115</v>
      </c>
      <c r="AW793">
        <v>2115</v>
      </c>
      <c r="AX793">
        <v>2</v>
      </c>
      <c r="AY793">
        <v>3</v>
      </c>
      <c r="AZ793">
        <v>3</v>
      </c>
      <c r="BC793" t="s">
        <v>233</v>
      </c>
      <c r="BS793" t="s">
        <v>8315</v>
      </c>
      <c r="BT793" t="s">
        <v>8316</v>
      </c>
      <c r="BV793" t="s">
        <v>8317</v>
      </c>
      <c r="BX793" t="s">
        <v>1746</v>
      </c>
      <c r="BY793" t="s">
        <v>430</v>
      </c>
      <c r="BZ793" t="s">
        <v>1747</v>
      </c>
      <c r="CB793" s="27">
        <v>31533</v>
      </c>
      <c r="CC793">
        <v>529000</v>
      </c>
      <c r="CD793" t="s">
        <v>210</v>
      </c>
      <c r="CE793" t="s">
        <v>151</v>
      </c>
      <c r="CF793" t="s">
        <v>151</v>
      </c>
      <c r="CG793" t="s">
        <v>8318</v>
      </c>
      <c r="CH793" s="27">
        <v>31321</v>
      </c>
      <c r="CI793">
        <v>515800</v>
      </c>
      <c r="CJ793" t="s">
        <v>210</v>
      </c>
      <c r="CK793" t="s">
        <v>181</v>
      </c>
      <c r="CL793" t="s">
        <v>181</v>
      </c>
      <c r="CM793" t="s">
        <v>8319</v>
      </c>
      <c r="CZ793" t="s">
        <v>8320</v>
      </c>
      <c r="DA793" t="s">
        <v>154</v>
      </c>
      <c r="DB793" t="s">
        <v>242</v>
      </c>
      <c r="DE793">
        <v>1</v>
      </c>
      <c r="DF793">
        <v>1986</v>
      </c>
      <c r="DG793" t="s">
        <v>8321</v>
      </c>
      <c r="DH793">
        <v>7</v>
      </c>
      <c r="DI793" s="128" t="s">
        <v>156</v>
      </c>
      <c r="DJ79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3" s="130">
        <f>Table13[[#This Row],[JUST]]*Table13[[#This Row],[Storm Millage]]/1000</f>
        <v>0</v>
      </c>
      <c r="DL79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3" s="136">
        <f>Table13[[#This Row],[JUST]]*Table13[[#This Row],[Recreational Millage]]/1000</f>
        <v>12829.194276146414</v>
      </c>
      <c r="DN793" s="137">
        <f>Table13[[#This Row],[Recreational Assessment]]+Table13[[#This Row],[Storm Assessment]]</f>
        <v>12829.194276146414</v>
      </c>
      <c r="DO793" s="145" t="e">
        <f>Methodology!#REF!</f>
        <v>#REF!</v>
      </c>
      <c r="DP793" s="146" t="e">
        <f>(Table13[[#This Row],[JUST]]*Table13[[#This Row],[Ad Valorem Recreational Millage]])/1000</f>
        <v>#REF!</v>
      </c>
    </row>
    <row r="794" spans="1:120" x14ac:dyDescent="0.3">
      <c r="A794">
        <v>319</v>
      </c>
      <c r="B794">
        <v>1</v>
      </c>
      <c r="C794" s="165" t="s">
        <v>8341</v>
      </c>
      <c r="D794" t="s">
        <v>216</v>
      </c>
      <c r="E794" t="s">
        <v>8342</v>
      </c>
      <c r="F794">
        <v>10004060</v>
      </c>
      <c r="G794" s="32" t="s">
        <v>196</v>
      </c>
      <c r="H794" t="s">
        <v>299</v>
      </c>
      <c r="I794" t="s">
        <v>226</v>
      </c>
      <c r="J794">
        <v>1</v>
      </c>
      <c r="K794">
        <v>0</v>
      </c>
      <c r="L794">
        <v>0</v>
      </c>
      <c r="M794">
        <v>8.7300000000000003E-2</v>
      </c>
      <c r="N794" t="s">
        <v>135</v>
      </c>
      <c r="O794" t="s">
        <v>136</v>
      </c>
      <c r="S794" t="s">
        <v>140</v>
      </c>
      <c r="V794" t="s">
        <v>229</v>
      </c>
      <c r="W794" t="s">
        <v>8343</v>
      </c>
      <c r="X794" t="s">
        <v>8342</v>
      </c>
      <c r="Y794" t="s">
        <v>7841</v>
      </c>
      <c r="AA794" t="s">
        <v>145</v>
      </c>
      <c r="AB794" t="s">
        <v>146</v>
      </c>
      <c r="AC794" s="119">
        <v>1564128</v>
      </c>
      <c r="AD794">
        <v>1564128</v>
      </c>
      <c r="AE794">
        <v>1564128</v>
      </c>
      <c r="AF794">
        <v>0</v>
      </c>
      <c r="AG794">
        <v>1564128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 s="32">
        <v>0</v>
      </c>
      <c r="AO794">
        <v>0</v>
      </c>
      <c r="AP794">
        <v>0</v>
      </c>
      <c r="AQ794">
        <v>0</v>
      </c>
      <c r="AR794">
        <v>0</v>
      </c>
      <c r="AS794">
        <v>1</v>
      </c>
      <c r="AT794">
        <v>1985</v>
      </c>
      <c r="AV794">
        <v>2115</v>
      </c>
      <c r="AW794">
        <v>2115</v>
      </c>
      <c r="AX794">
        <v>2</v>
      </c>
      <c r="AY794">
        <v>3</v>
      </c>
      <c r="AZ794">
        <v>3</v>
      </c>
      <c r="BC794" t="s">
        <v>233</v>
      </c>
      <c r="BS794" t="s">
        <v>8344</v>
      </c>
      <c r="BU794" t="s">
        <v>8345</v>
      </c>
      <c r="BV794" t="s">
        <v>8346</v>
      </c>
      <c r="BX794" t="s">
        <v>145</v>
      </c>
      <c r="BY794" t="s">
        <v>149</v>
      </c>
      <c r="BZ794" t="s">
        <v>146</v>
      </c>
      <c r="CB794" s="27">
        <v>39773</v>
      </c>
      <c r="CC794">
        <v>1750000</v>
      </c>
      <c r="CD794" t="s">
        <v>210</v>
      </c>
      <c r="CE794" t="s">
        <v>151</v>
      </c>
      <c r="CF794" t="s">
        <v>151</v>
      </c>
      <c r="CG794" t="s">
        <v>8347</v>
      </c>
      <c r="CH794" s="27">
        <v>34731</v>
      </c>
      <c r="CI794">
        <v>925000</v>
      </c>
      <c r="CJ794" t="s">
        <v>210</v>
      </c>
      <c r="CK794" t="s">
        <v>151</v>
      </c>
      <c r="CL794" t="s">
        <v>151</v>
      </c>
      <c r="CM794" t="s">
        <v>8348</v>
      </c>
      <c r="CZ794" t="s">
        <v>8349</v>
      </c>
      <c r="DA794" t="s">
        <v>154</v>
      </c>
      <c r="DB794" t="s">
        <v>242</v>
      </c>
      <c r="DE794">
        <v>1</v>
      </c>
      <c r="DF794">
        <v>1986</v>
      </c>
      <c r="DG794" t="s">
        <v>8350</v>
      </c>
      <c r="DH794">
        <v>7</v>
      </c>
      <c r="DI794" s="128" t="s">
        <v>156</v>
      </c>
      <c r="DJ79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4" s="130">
        <f>Table13[[#This Row],[JUST]]*Table13[[#This Row],[Storm Millage]]/1000</f>
        <v>0</v>
      </c>
      <c r="DL79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4" s="136">
        <f>Table13[[#This Row],[JUST]]*Table13[[#This Row],[Recreational Millage]]/1000</f>
        <v>12829.194276146414</v>
      </c>
      <c r="DN794" s="137">
        <f>Table13[[#This Row],[Recreational Assessment]]+Table13[[#This Row],[Storm Assessment]]</f>
        <v>12829.194276146414</v>
      </c>
      <c r="DO794" s="145" t="e">
        <f>Methodology!#REF!</f>
        <v>#REF!</v>
      </c>
      <c r="DP794" s="146" t="e">
        <f>(Table13[[#This Row],[JUST]]*Table13[[#This Row],[Ad Valorem Recreational Millage]])/1000</f>
        <v>#REF!</v>
      </c>
    </row>
    <row r="795" spans="1:120" x14ac:dyDescent="0.3">
      <c r="A795">
        <v>414</v>
      </c>
      <c r="B795">
        <v>1</v>
      </c>
      <c r="C795" s="165" t="s">
        <v>8420</v>
      </c>
      <c r="D795" t="s">
        <v>216</v>
      </c>
      <c r="E795" t="s">
        <v>8421</v>
      </c>
      <c r="F795">
        <v>10004064</v>
      </c>
      <c r="G795" s="32" t="s">
        <v>196</v>
      </c>
      <c r="H795" t="s">
        <v>299</v>
      </c>
      <c r="I795" t="s">
        <v>226</v>
      </c>
      <c r="J795">
        <v>1</v>
      </c>
      <c r="K795">
        <v>0</v>
      </c>
      <c r="L795">
        <v>0</v>
      </c>
      <c r="M795">
        <v>8.7300000000000003E-2</v>
      </c>
      <c r="N795" t="s">
        <v>135</v>
      </c>
      <c r="O795" t="s">
        <v>136</v>
      </c>
      <c r="S795" t="s">
        <v>140</v>
      </c>
      <c r="V795" t="s">
        <v>229</v>
      </c>
      <c r="W795" t="s">
        <v>8422</v>
      </c>
      <c r="X795" t="s">
        <v>8421</v>
      </c>
      <c r="Y795" t="s">
        <v>7841</v>
      </c>
      <c r="AA795" t="s">
        <v>145</v>
      </c>
      <c r="AB795" t="s">
        <v>146</v>
      </c>
      <c r="AC795" s="119">
        <v>1564128</v>
      </c>
      <c r="AD795">
        <v>1564128</v>
      </c>
      <c r="AE795">
        <v>1564128</v>
      </c>
      <c r="AF795">
        <v>0</v>
      </c>
      <c r="AG795">
        <v>1564128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 s="32">
        <v>0</v>
      </c>
      <c r="AO795">
        <v>0</v>
      </c>
      <c r="AP795">
        <v>0</v>
      </c>
      <c r="AQ795">
        <v>0</v>
      </c>
      <c r="AR795">
        <v>0</v>
      </c>
      <c r="AS795">
        <v>1</v>
      </c>
      <c r="AT795">
        <v>1985</v>
      </c>
      <c r="AV795">
        <v>2115</v>
      </c>
      <c r="AW795">
        <v>2115</v>
      </c>
      <c r="AX795">
        <v>2</v>
      </c>
      <c r="AY795">
        <v>3</v>
      </c>
      <c r="AZ795">
        <v>3</v>
      </c>
      <c r="BC795" t="s">
        <v>233</v>
      </c>
      <c r="BS795" t="s">
        <v>8423</v>
      </c>
      <c r="BV795" t="s">
        <v>8424</v>
      </c>
      <c r="BX795" t="s">
        <v>1182</v>
      </c>
      <c r="BY795" t="s">
        <v>264</v>
      </c>
      <c r="BZ795" t="s">
        <v>8425</v>
      </c>
      <c r="CB795" s="27">
        <v>31168</v>
      </c>
      <c r="CC795">
        <v>486600</v>
      </c>
      <c r="CD795" t="s">
        <v>210</v>
      </c>
      <c r="CE795" t="s">
        <v>151</v>
      </c>
      <c r="CF795" t="s">
        <v>151</v>
      </c>
      <c r="CG795" t="s">
        <v>8426</v>
      </c>
      <c r="CZ795" t="s">
        <v>8427</v>
      </c>
      <c r="DA795" t="s">
        <v>154</v>
      </c>
      <c r="DB795" t="s">
        <v>242</v>
      </c>
      <c r="DE795">
        <v>1</v>
      </c>
      <c r="DF795">
        <v>1986</v>
      </c>
      <c r="DG795" t="s">
        <v>8428</v>
      </c>
      <c r="DH795">
        <v>7</v>
      </c>
      <c r="DI795" s="128" t="s">
        <v>156</v>
      </c>
      <c r="DJ79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5" s="130">
        <f>Table13[[#This Row],[JUST]]*Table13[[#This Row],[Storm Millage]]/1000</f>
        <v>0</v>
      </c>
      <c r="DL79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5" s="136">
        <f>Table13[[#This Row],[JUST]]*Table13[[#This Row],[Recreational Millage]]/1000</f>
        <v>12829.194276146414</v>
      </c>
      <c r="DN795" s="137">
        <f>Table13[[#This Row],[Recreational Assessment]]+Table13[[#This Row],[Storm Assessment]]</f>
        <v>12829.194276146414</v>
      </c>
      <c r="DO795" s="145" t="e">
        <f>Methodology!#REF!</f>
        <v>#REF!</v>
      </c>
      <c r="DP795" s="146" t="e">
        <f>(Table13[[#This Row],[JUST]]*Table13[[#This Row],[Ad Valorem Recreational Millage]])/1000</f>
        <v>#REF!</v>
      </c>
    </row>
    <row r="796" spans="1:120" x14ac:dyDescent="0.3">
      <c r="A796">
        <v>5</v>
      </c>
      <c r="B796">
        <v>1</v>
      </c>
      <c r="C796" s="165" t="s">
        <v>8447</v>
      </c>
      <c r="D796" t="s">
        <v>216</v>
      </c>
      <c r="E796" t="s">
        <v>8448</v>
      </c>
      <c r="F796">
        <v>10004066</v>
      </c>
      <c r="G796" s="32" t="s">
        <v>196</v>
      </c>
      <c r="H796" t="s">
        <v>299</v>
      </c>
      <c r="I796" t="s">
        <v>226</v>
      </c>
      <c r="J796">
        <v>1</v>
      </c>
      <c r="K796">
        <v>0</v>
      </c>
      <c r="L796">
        <v>0</v>
      </c>
      <c r="M796">
        <v>8.7300000000000003E-2</v>
      </c>
      <c r="N796" t="s">
        <v>135</v>
      </c>
      <c r="O796" t="s">
        <v>136</v>
      </c>
      <c r="S796" t="s">
        <v>140</v>
      </c>
      <c r="V796" t="s">
        <v>229</v>
      </c>
      <c r="W796" t="s">
        <v>8449</v>
      </c>
      <c r="X796" t="s">
        <v>8448</v>
      </c>
      <c r="Y796" t="s">
        <v>7841</v>
      </c>
      <c r="AA796" t="s">
        <v>145</v>
      </c>
      <c r="AB796" t="s">
        <v>146</v>
      </c>
      <c r="AC796" s="119">
        <v>1564128</v>
      </c>
      <c r="AD796">
        <v>1564128</v>
      </c>
      <c r="AE796">
        <v>1564128</v>
      </c>
      <c r="AF796">
        <v>0</v>
      </c>
      <c r="AG796">
        <v>1564128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 s="32">
        <v>0</v>
      </c>
      <c r="AO796">
        <v>0</v>
      </c>
      <c r="AP796">
        <v>0</v>
      </c>
      <c r="AQ796">
        <v>0</v>
      </c>
      <c r="AR796">
        <v>0</v>
      </c>
      <c r="AS796">
        <v>1</v>
      </c>
      <c r="AT796">
        <v>1985</v>
      </c>
      <c r="AV796">
        <v>2115</v>
      </c>
      <c r="AW796">
        <v>2115</v>
      </c>
      <c r="AX796">
        <v>2</v>
      </c>
      <c r="AY796">
        <v>3</v>
      </c>
      <c r="AZ796">
        <v>3</v>
      </c>
      <c r="BC796" t="s">
        <v>233</v>
      </c>
      <c r="BS796" t="s">
        <v>8450</v>
      </c>
      <c r="BT796" t="s">
        <v>8451</v>
      </c>
      <c r="BV796" t="s">
        <v>8452</v>
      </c>
      <c r="BX796" t="s">
        <v>8453</v>
      </c>
      <c r="BY796" t="s">
        <v>171</v>
      </c>
      <c r="BZ796" t="s">
        <v>8454</v>
      </c>
      <c r="CB796" s="27">
        <v>34090</v>
      </c>
      <c r="CC796">
        <v>780000</v>
      </c>
      <c r="CD796" t="s">
        <v>210</v>
      </c>
      <c r="CE796" t="s">
        <v>151</v>
      </c>
      <c r="CF796" t="s">
        <v>151</v>
      </c>
      <c r="CG796" t="s">
        <v>8455</v>
      </c>
      <c r="CH796" s="27">
        <v>31199</v>
      </c>
      <c r="CI796">
        <v>529000</v>
      </c>
      <c r="CJ796" t="s">
        <v>210</v>
      </c>
      <c r="CK796" t="s">
        <v>151</v>
      </c>
      <c r="CL796" t="s">
        <v>151</v>
      </c>
      <c r="CM796" t="s">
        <v>8456</v>
      </c>
      <c r="CZ796" t="s">
        <v>8457</v>
      </c>
      <c r="DA796" t="s">
        <v>154</v>
      </c>
      <c r="DB796" t="s">
        <v>242</v>
      </c>
      <c r="DE796">
        <v>1</v>
      </c>
      <c r="DF796">
        <v>1986</v>
      </c>
      <c r="DG796" t="s">
        <v>8458</v>
      </c>
      <c r="DH796">
        <v>7</v>
      </c>
      <c r="DI796" s="128" t="s">
        <v>156</v>
      </c>
      <c r="DJ79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6" s="130">
        <f>Table13[[#This Row],[JUST]]*Table13[[#This Row],[Storm Millage]]/1000</f>
        <v>0</v>
      </c>
      <c r="DL79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6" s="136">
        <f>Table13[[#This Row],[JUST]]*Table13[[#This Row],[Recreational Millage]]/1000</f>
        <v>12829.194276146414</v>
      </c>
      <c r="DN796" s="137">
        <f>Table13[[#This Row],[Recreational Assessment]]+Table13[[#This Row],[Storm Assessment]]</f>
        <v>12829.194276146414</v>
      </c>
      <c r="DO796" s="145" t="e">
        <f>Methodology!#REF!</f>
        <v>#REF!</v>
      </c>
      <c r="DP796" s="146" t="e">
        <f>(Table13[[#This Row],[JUST]]*Table13[[#This Row],[Ad Valorem Recreational Millage]])/1000</f>
        <v>#REF!</v>
      </c>
    </row>
    <row r="797" spans="1:120" x14ac:dyDescent="0.3">
      <c r="A797">
        <v>412</v>
      </c>
      <c r="B797">
        <v>1</v>
      </c>
      <c r="C797" s="165" t="s">
        <v>8479</v>
      </c>
      <c r="D797" t="s">
        <v>216</v>
      </c>
      <c r="E797" t="s">
        <v>8480</v>
      </c>
      <c r="F797">
        <v>10004068</v>
      </c>
      <c r="G797" s="32" t="s">
        <v>196</v>
      </c>
      <c r="H797" t="s">
        <v>299</v>
      </c>
      <c r="I797" t="s">
        <v>226</v>
      </c>
      <c r="J797">
        <v>1</v>
      </c>
      <c r="K797">
        <v>0</v>
      </c>
      <c r="L797">
        <v>0</v>
      </c>
      <c r="M797">
        <v>8.7300000000000003E-2</v>
      </c>
      <c r="N797" t="s">
        <v>135</v>
      </c>
      <c r="O797" t="s">
        <v>136</v>
      </c>
      <c r="S797" t="s">
        <v>140</v>
      </c>
      <c r="V797" t="s">
        <v>229</v>
      </c>
      <c r="W797" t="s">
        <v>8481</v>
      </c>
      <c r="X797" t="s">
        <v>8480</v>
      </c>
      <c r="Y797" t="s">
        <v>7841</v>
      </c>
      <c r="AA797" t="s">
        <v>145</v>
      </c>
      <c r="AB797" t="s">
        <v>146</v>
      </c>
      <c r="AC797" s="119">
        <v>1564128</v>
      </c>
      <c r="AD797">
        <v>1564128</v>
      </c>
      <c r="AE797">
        <v>1564128</v>
      </c>
      <c r="AF797">
        <v>0</v>
      </c>
      <c r="AG797">
        <v>1564128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 s="32">
        <v>0</v>
      </c>
      <c r="AO797">
        <v>0</v>
      </c>
      <c r="AP797">
        <v>0</v>
      </c>
      <c r="AQ797">
        <v>0</v>
      </c>
      <c r="AR797">
        <v>0</v>
      </c>
      <c r="AS797">
        <v>1</v>
      </c>
      <c r="AT797">
        <v>1985</v>
      </c>
      <c r="AV797">
        <v>2115</v>
      </c>
      <c r="AW797">
        <v>2115</v>
      </c>
      <c r="AX797">
        <v>2</v>
      </c>
      <c r="AY797">
        <v>3</v>
      </c>
      <c r="AZ797">
        <v>3</v>
      </c>
      <c r="BC797" t="s">
        <v>233</v>
      </c>
      <c r="BS797" t="s">
        <v>8482</v>
      </c>
      <c r="BV797" t="s">
        <v>8483</v>
      </c>
      <c r="BX797" t="s">
        <v>872</v>
      </c>
      <c r="BY797" t="s">
        <v>873</v>
      </c>
      <c r="BZ797" t="s">
        <v>8484</v>
      </c>
      <c r="CB797" s="27">
        <v>40820</v>
      </c>
      <c r="CC797">
        <v>1750000</v>
      </c>
      <c r="CD797" t="s">
        <v>210</v>
      </c>
      <c r="CE797" t="s">
        <v>181</v>
      </c>
      <c r="CF797" t="s">
        <v>3249</v>
      </c>
      <c r="CG797" t="s">
        <v>8485</v>
      </c>
      <c r="CH797" s="27">
        <v>36339</v>
      </c>
      <c r="CI797">
        <v>1297500</v>
      </c>
      <c r="CJ797" t="s">
        <v>210</v>
      </c>
      <c r="CK797" t="s">
        <v>151</v>
      </c>
      <c r="CL797" t="s">
        <v>151</v>
      </c>
      <c r="CM797" t="s">
        <v>8486</v>
      </c>
      <c r="CN797" s="27">
        <v>33025</v>
      </c>
      <c r="CO797">
        <v>183800</v>
      </c>
      <c r="CP797" t="s">
        <v>210</v>
      </c>
      <c r="CQ797" t="s">
        <v>181</v>
      </c>
      <c r="CR797" t="s">
        <v>181</v>
      </c>
      <c r="CS797" t="s">
        <v>8487</v>
      </c>
      <c r="CT797" s="27">
        <v>33025</v>
      </c>
      <c r="CU797">
        <v>551300</v>
      </c>
      <c r="CV797" t="s">
        <v>210</v>
      </c>
      <c r="CW797" t="s">
        <v>181</v>
      </c>
      <c r="CX797" t="s">
        <v>181</v>
      </c>
      <c r="CY797" t="s">
        <v>8488</v>
      </c>
      <c r="CZ797" t="s">
        <v>8489</v>
      </c>
      <c r="DA797" t="s">
        <v>154</v>
      </c>
      <c r="DB797" t="s">
        <v>242</v>
      </c>
      <c r="DE797">
        <v>1</v>
      </c>
      <c r="DF797">
        <v>1986</v>
      </c>
      <c r="DG797" t="s">
        <v>8490</v>
      </c>
      <c r="DH797">
        <v>7</v>
      </c>
      <c r="DI797" s="128" t="s">
        <v>156</v>
      </c>
      <c r="DJ79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7" s="130">
        <f>Table13[[#This Row],[JUST]]*Table13[[#This Row],[Storm Millage]]/1000</f>
        <v>0</v>
      </c>
      <c r="DL79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7" s="136">
        <f>Table13[[#This Row],[JUST]]*Table13[[#This Row],[Recreational Millage]]/1000</f>
        <v>12829.194276146414</v>
      </c>
      <c r="DN797" s="137">
        <f>Table13[[#This Row],[Recreational Assessment]]+Table13[[#This Row],[Storm Assessment]]</f>
        <v>12829.194276146414</v>
      </c>
      <c r="DO797" s="145" t="e">
        <f>Methodology!#REF!</f>
        <v>#REF!</v>
      </c>
      <c r="DP797" s="146" t="e">
        <f>(Table13[[#This Row],[JUST]]*Table13[[#This Row],[Ad Valorem Recreational Millage]])/1000</f>
        <v>#REF!</v>
      </c>
    </row>
    <row r="798" spans="1:120" x14ac:dyDescent="0.3">
      <c r="A798">
        <v>1</v>
      </c>
      <c r="B798">
        <v>1</v>
      </c>
      <c r="C798" s="165" t="s">
        <v>8513</v>
      </c>
      <c r="D798" t="s">
        <v>216</v>
      </c>
      <c r="E798" t="s">
        <v>8514</v>
      </c>
      <c r="F798">
        <v>10004070</v>
      </c>
      <c r="G798" s="32" t="s">
        <v>196</v>
      </c>
      <c r="H798" t="s">
        <v>299</v>
      </c>
      <c r="I798" t="s">
        <v>226</v>
      </c>
      <c r="J798">
        <v>1</v>
      </c>
      <c r="K798">
        <v>0</v>
      </c>
      <c r="L798">
        <v>0</v>
      </c>
      <c r="M798">
        <v>8.7300000000000003E-2</v>
      </c>
      <c r="N798" t="s">
        <v>135</v>
      </c>
      <c r="O798" t="s">
        <v>136</v>
      </c>
      <c r="S798" t="s">
        <v>140</v>
      </c>
      <c r="V798" t="s">
        <v>229</v>
      </c>
      <c r="W798" t="s">
        <v>8515</v>
      </c>
      <c r="X798" t="s">
        <v>8514</v>
      </c>
      <c r="Y798" t="s">
        <v>7841</v>
      </c>
      <c r="AA798" t="s">
        <v>145</v>
      </c>
      <c r="AB798" t="s">
        <v>146</v>
      </c>
      <c r="AC798" s="119">
        <v>1564128</v>
      </c>
      <c r="AD798">
        <v>1564128</v>
      </c>
      <c r="AE798">
        <v>1564128</v>
      </c>
      <c r="AF798">
        <v>0</v>
      </c>
      <c r="AG798">
        <v>1550562</v>
      </c>
      <c r="AH798">
        <v>0</v>
      </c>
      <c r="AI798">
        <v>13566</v>
      </c>
      <c r="AJ798">
        <v>0</v>
      </c>
      <c r="AK798">
        <v>0</v>
      </c>
      <c r="AL798">
        <v>0</v>
      </c>
      <c r="AM798">
        <v>0</v>
      </c>
      <c r="AN798" s="32">
        <v>0</v>
      </c>
      <c r="AO798">
        <v>0</v>
      </c>
      <c r="AP798">
        <v>0</v>
      </c>
      <c r="AQ798">
        <v>0</v>
      </c>
      <c r="AR798">
        <v>0</v>
      </c>
      <c r="AS798">
        <v>1</v>
      </c>
      <c r="AT798">
        <v>1985</v>
      </c>
      <c r="AV798">
        <v>2115</v>
      </c>
      <c r="AW798">
        <v>2115</v>
      </c>
      <c r="AX798">
        <v>2</v>
      </c>
      <c r="AY798">
        <v>3</v>
      </c>
      <c r="AZ798">
        <v>3</v>
      </c>
      <c r="BC798" t="s">
        <v>233</v>
      </c>
      <c r="BS798" t="s">
        <v>8516</v>
      </c>
      <c r="BT798" t="s">
        <v>8517</v>
      </c>
      <c r="BV798" t="s">
        <v>8518</v>
      </c>
      <c r="BX798" t="s">
        <v>145</v>
      </c>
      <c r="BY798" t="s">
        <v>149</v>
      </c>
      <c r="BZ798" t="s">
        <v>146</v>
      </c>
      <c r="CB798" s="27">
        <v>31837</v>
      </c>
      <c r="CC798">
        <v>675000</v>
      </c>
      <c r="CD798" t="s">
        <v>210</v>
      </c>
      <c r="CE798" t="s">
        <v>151</v>
      </c>
      <c r="CF798" t="s">
        <v>151</v>
      </c>
      <c r="CG798" t="s">
        <v>8519</v>
      </c>
      <c r="CZ798" t="s">
        <v>8520</v>
      </c>
      <c r="DA798" t="s">
        <v>154</v>
      </c>
      <c r="DB798" t="s">
        <v>242</v>
      </c>
      <c r="DE798">
        <v>1</v>
      </c>
      <c r="DF798">
        <v>1986</v>
      </c>
      <c r="DG798" t="s">
        <v>8521</v>
      </c>
      <c r="DH798">
        <v>7</v>
      </c>
      <c r="DI798" s="128" t="s">
        <v>156</v>
      </c>
      <c r="DJ7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8" s="130">
        <f>Table13[[#This Row],[JUST]]*Table13[[#This Row],[Storm Millage]]/1000</f>
        <v>0</v>
      </c>
      <c r="DL7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8" s="136">
        <f>Table13[[#This Row],[JUST]]*Table13[[#This Row],[Recreational Millage]]/1000</f>
        <v>12829.194276146414</v>
      </c>
      <c r="DN798" s="137">
        <f>Table13[[#This Row],[Recreational Assessment]]+Table13[[#This Row],[Storm Assessment]]</f>
        <v>12829.194276146414</v>
      </c>
      <c r="DO798" s="145" t="e">
        <f>Methodology!#REF!</f>
        <v>#REF!</v>
      </c>
      <c r="DP798" s="146" t="e">
        <f>(Table13[[#This Row],[JUST]]*Table13[[#This Row],[Ad Valorem Recreational Millage]])/1000</f>
        <v>#REF!</v>
      </c>
    </row>
    <row r="799" spans="1:120" x14ac:dyDescent="0.3">
      <c r="A799">
        <v>320</v>
      </c>
      <c r="B799">
        <v>1</v>
      </c>
      <c r="C799" s="165" t="s">
        <v>8593</v>
      </c>
      <c r="D799" t="s">
        <v>216</v>
      </c>
      <c r="E799" t="s">
        <v>8594</v>
      </c>
      <c r="F799">
        <v>10004074</v>
      </c>
      <c r="G799" s="32" t="s">
        <v>196</v>
      </c>
      <c r="H799" t="s">
        <v>299</v>
      </c>
      <c r="I799" t="s">
        <v>226</v>
      </c>
      <c r="J799">
        <v>1</v>
      </c>
      <c r="K799">
        <v>0</v>
      </c>
      <c r="L799">
        <v>0</v>
      </c>
      <c r="M799">
        <v>8.7300000000000003E-2</v>
      </c>
      <c r="N799" t="s">
        <v>135</v>
      </c>
      <c r="O799" t="s">
        <v>136</v>
      </c>
      <c r="S799" t="s">
        <v>140</v>
      </c>
      <c r="V799" t="s">
        <v>229</v>
      </c>
      <c r="W799" t="s">
        <v>8595</v>
      </c>
      <c r="X799" t="s">
        <v>8594</v>
      </c>
      <c r="Y799" t="s">
        <v>7841</v>
      </c>
      <c r="AA799" t="s">
        <v>145</v>
      </c>
      <c r="AB799" t="s">
        <v>146</v>
      </c>
      <c r="AC799" s="119">
        <v>1564128</v>
      </c>
      <c r="AD799">
        <v>1564128</v>
      </c>
      <c r="AE799">
        <v>1564128</v>
      </c>
      <c r="AF799">
        <v>0</v>
      </c>
      <c r="AG799">
        <v>1550562</v>
      </c>
      <c r="AH799">
        <v>0</v>
      </c>
      <c r="AI799">
        <v>13566</v>
      </c>
      <c r="AJ799">
        <v>0</v>
      </c>
      <c r="AK799">
        <v>0</v>
      </c>
      <c r="AL799">
        <v>0</v>
      </c>
      <c r="AM799">
        <v>0</v>
      </c>
      <c r="AN799" s="32">
        <v>0</v>
      </c>
      <c r="AO799">
        <v>0</v>
      </c>
      <c r="AP799">
        <v>0</v>
      </c>
      <c r="AQ799">
        <v>0</v>
      </c>
      <c r="AR799">
        <v>0</v>
      </c>
      <c r="AS799">
        <v>1</v>
      </c>
      <c r="AT799">
        <v>1985</v>
      </c>
      <c r="AV799">
        <v>2115</v>
      </c>
      <c r="AW799">
        <v>2115</v>
      </c>
      <c r="AX799">
        <v>2</v>
      </c>
      <c r="AY799">
        <v>3</v>
      </c>
      <c r="AZ799">
        <v>3</v>
      </c>
      <c r="BC799" t="s">
        <v>233</v>
      </c>
      <c r="BS799" t="s">
        <v>8596</v>
      </c>
      <c r="BT799" t="s">
        <v>8597</v>
      </c>
      <c r="BV799" t="s">
        <v>8598</v>
      </c>
      <c r="BX799" t="s">
        <v>8599</v>
      </c>
      <c r="BY799" t="s">
        <v>430</v>
      </c>
      <c r="BZ799" t="s">
        <v>8600</v>
      </c>
      <c r="CB799" s="27">
        <v>35884</v>
      </c>
      <c r="CC799">
        <v>1237500</v>
      </c>
      <c r="CD799" t="s">
        <v>210</v>
      </c>
      <c r="CE799" t="s">
        <v>151</v>
      </c>
      <c r="CF799" t="s">
        <v>151</v>
      </c>
      <c r="CG799" t="s">
        <v>8601</v>
      </c>
      <c r="CH799" s="27">
        <v>31107</v>
      </c>
      <c r="CI799">
        <v>515800</v>
      </c>
      <c r="CJ799" t="s">
        <v>210</v>
      </c>
      <c r="CK799" t="s">
        <v>151</v>
      </c>
      <c r="CL799" t="s">
        <v>151</v>
      </c>
      <c r="CM799" t="s">
        <v>8602</v>
      </c>
      <c r="CZ799" t="s">
        <v>8603</v>
      </c>
      <c r="DA799" t="s">
        <v>154</v>
      </c>
      <c r="DB799" t="s">
        <v>242</v>
      </c>
      <c r="DE799">
        <v>1</v>
      </c>
      <c r="DF799">
        <v>1986</v>
      </c>
      <c r="DG799" t="s">
        <v>8604</v>
      </c>
      <c r="DH799">
        <v>7</v>
      </c>
      <c r="DI799" s="128" t="s">
        <v>156</v>
      </c>
      <c r="DJ7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799" s="130">
        <f>Table13[[#This Row],[JUST]]*Table13[[#This Row],[Storm Millage]]/1000</f>
        <v>0</v>
      </c>
      <c r="DL7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799" s="136">
        <f>Table13[[#This Row],[JUST]]*Table13[[#This Row],[Recreational Millage]]/1000</f>
        <v>12829.194276146414</v>
      </c>
      <c r="DN799" s="137">
        <f>Table13[[#This Row],[Recreational Assessment]]+Table13[[#This Row],[Storm Assessment]]</f>
        <v>12829.194276146414</v>
      </c>
      <c r="DO799" s="145" t="e">
        <f>Methodology!#REF!</f>
        <v>#REF!</v>
      </c>
      <c r="DP799" s="146" t="e">
        <f>(Table13[[#This Row],[JUST]]*Table13[[#This Row],[Ad Valorem Recreational Millage]])/1000</f>
        <v>#REF!</v>
      </c>
    </row>
    <row r="800" spans="1:120" x14ac:dyDescent="0.3">
      <c r="A800">
        <v>318</v>
      </c>
      <c r="B800">
        <v>1</v>
      </c>
      <c r="C800" s="165" t="s">
        <v>8639</v>
      </c>
      <c r="D800" t="s">
        <v>216</v>
      </c>
      <c r="E800" t="s">
        <v>8640</v>
      </c>
      <c r="F800">
        <v>10004076</v>
      </c>
      <c r="G800" s="32" t="s">
        <v>196</v>
      </c>
      <c r="H800" t="s">
        <v>299</v>
      </c>
      <c r="I800" t="s">
        <v>226</v>
      </c>
      <c r="J800">
        <v>1</v>
      </c>
      <c r="K800">
        <v>0</v>
      </c>
      <c r="L800">
        <v>0</v>
      </c>
      <c r="M800">
        <v>8.7300000000000003E-2</v>
      </c>
      <c r="N800" t="s">
        <v>135</v>
      </c>
      <c r="O800" t="s">
        <v>136</v>
      </c>
      <c r="S800" t="s">
        <v>140</v>
      </c>
      <c r="V800" t="s">
        <v>229</v>
      </c>
      <c r="W800" t="s">
        <v>8641</v>
      </c>
      <c r="X800" t="s">
        <v>8640</v>
      </c>
      <c r="Y800" t="s">
        <v>7841</v>
      </c>
      <c r="AA800" t="s">
        <v>145</v>
      </c>
      <c r="AB800" t="s">
        <v>146</v>
      </c>
      <c r="AC800" s="119">
        <v>1564128</v>
      </c>
      <c r="AD800">
        <v>1564128</v>
      </c>
      <c r="AE800">
        <v>1564128</v>
      </c>
      <c r="AF800">
        <v>0</v>
      </c>
      <c r="AG800">
        <v>1550562</v>
      </c>
      <c r="AH800">
        <v>0</v>
      </c>
      <c r="AI800">
        <v>13566</v>
      </c>
      <c r="AJ800">
        <v>0</v>
      </c>
      <c r="AK800">
        <v>0</v>
      </c>
      <c r="AL800">
        <v>0</v>
      </c>
      <c r="AM800">
        <v>0</v>
      </c>
      <c r="AN800" s="32">
        <v>0</v>
      </c>
      <c r="AO800">
        <v>0</v>
      </c>
      <c r="AP800">
        <v>0</v>
      </c>
      <c r="AQ800">
        <v>0</v>
      </c>
      <c r="AR800">
        <v>0</v>
      </c>
      <c r="AS800">
        <v>1</v>
      </c>
      <c r="AT800">
        <v>1985</v>
      </c>
      <c r="AV800">
        <v>2115</v>
      </c>
      <c r="AW800">
        <v>2115</v>
      </c>
      <c r="AX800">
        <v>2</v>
      </c>
      <c r="AY800">
        <v>3</v>
      </c>
      <c r="AZ800">
        <v>3</v>
      </c>
      <c r="BC800" t="s">
        <v>233</v>
      </c>
      <c r="BS800" t="s">
        <v>8642</v>
      </c>
      <c r="BV800" t="s">
        <v>8643</v>
      </c>
      <c r="BX800" t="s">
        <v>8644</v>
      </c>
      <c r="BY800" t="s">
        <v>444</v>
      </c>
      <c r="BZ800" t="s">
        <v>8645</v>
      </c>
      <c r="CB800" s="27">
        <v>36529</v>
      </c>
      <c r="CC800">
        <v>1325000</v>
      </c>
      <c r="CD800" t="s">
        <v>210</v>
      </c>
      <c r="CE800" t="s">
        <v>151</v>
      </c>
      <c r="CF800" t="s">
        <v>151</v>
      </c>
      <c r="CG800" t="s">
        <v>8646</v>
      </c>
      <c r="CH800" s="27">
        <v>32540</v>
      </c>
      <c r="CI800">
        <v>630000</v>
      </c>
      <c r="CJ800" t="s">
        <v>210</v>
      </c>
      <c r="CK800" t="s">
        <v>151</v>
      </c>
      <c r="CL800" t="s">
        <v>151</v>
      </c>
      <c r="CM800" t="s">
        <v>8647</v>
      </c>
      <c r="CN800" s="27">
        <v>31138</v>
      </c>
      <c r="CO800">
        <v>529000</v>
      </c>
      <c r="CP800" t="s">
        <v>210</v>
      </c>
      <c r="CQ800" t="s">
        <v>151</v>
      </c>
      <c r="CR800" t="s">
        <v>151</v>
      </c>
      <c r="CS800" t="s">
        <v>8648</v>
      </c>
      <c r="CZ800" t="s">
        <v>8649</v>
      </c>
      <c r="DA800" t="s">
        <v>154</v>
      </c>
      <c r="DB800" t="s">
        <v>242</v>
      </c>
      <c r="DE800">
        <v>1</v>
      </c>
      <c r="DF800">
        <v>1986</v>
      </c>
      <c r="DG800" t="s">
        <v>8650</v>
      </c>
      <c r="DH800">
        <v>7</v>
      </c>
      <c r="DI800" s="128" t="s">
        <v>156</v>
      </c>
      <c r="DJ8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0" s="130">
        <f>Table13[[#This Row],[JUST]]*Table13[[#This Row],[Storm Millage]]/1000</f>
        <v>0</v>
      </c>
      <c r="DL8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00" s="136">
        <f>Table13[[#This Row],[JUST]]*Table13[[#This Row],[Recreational Millage]]/1000</f>
        <v>12829.194276146414</v>
      </c>
      <c r="DN800" s="137">
        <f>Table13[[#This Row],[Recreational Assessment]]+Table13[[#This Row],[Storm Assessment]]</f>
        <v>12829.194276146414</v>
      </c>
      <c r="DO800" s="145" t="e">
        <f>Methodology!#REF!</f>
        <v>#REF!</v>
      </c>
      <c r="DP800" s="146" t="e">
        <f>(Table13[[#This Row],[JUST]]*Table13[[#This Row],[Ad Valorem Recreational Millage]])/1000</f>
        <v>#REF!</v>
      </c>
    </row>
    <row r="801" spans="1:120" x14ac:dyDescent="0.3">
      <c r="A801">
        <v>1106</v>
      </c>
      <c r="B801">
        <v>1</v>
      </c>
      <c r="C801" s="165" t="s">
        <v>8491</v>
      </c>
      <c r="D801" t="s">
        <v>777</v>
      </c>
      <c r="E801" t="s">
        <v>337</v>
      </c>
      <c r="F801">
        <v>10005115</v>
      </c>
      <c r="G801" s="32" t="s">
        <v>383</v>
      </c>
      <c r="I801" t="s">
        <v>401</v>
      </c>
      <c r="J801">
        <v>1</v>
      </c>
      <c r="K801">
        <v>200</v>
      </c>
      <c r="L801">
        <v>0</v>
      </c>
      <c r="M801">
        <v>3.1</v>
      </c>
      <c r="N801" t="s">
        <v>135</v>
      </c>
      <c r="O801" t="s">
        <v>136</v>
      </c>
      <c r="R801" t="s">
        <v>3669</v>
      </c>
      <c r="S801" t="s">
        <v>140</v>
      </c>
      <c r="T801">
        <v>821</v>
      </c>
      <c r="U801" t="s">
        <v>4182</v>
      </c>
      <c r="V801" t="s">
        <v>205</v>
      </c>
      <c r="W801" t="s">
        <v>8492</v>
      </c>
      <c r="X801" t="s">
        <v>8493</v>
      </c>
      <c r="Y801" t="s">
        <v>189</v>
      </c>
      <c r="AA801" t="s">
        <v>145</v>
      </c>
      <c r="AB801" t="s">
        <v>146</v>
      </c>
      <c r="AC801" s="30">
        <v>3039459</v>
      </c>
      <c r="AD801">
        <v>3039459</v>
      </c>
      <c r="AE801">
        <v>2989459</v>
      </c>
      <c r="AF801">
        <v>1800000</v>
      </c>
      <c r="AG801">
        <v>1102316</v>
      </c>
      <c r="AH801">
        <v>48572</v>
      </c>
      <c r="AI801">
        <v>88571</v>
      </c>
      <c r="AJ801">
        <v>0</v>
      </c>
      <c r="AK801">
        <v>0</v>
      </c>
      <c r="AL801">
        <v>0</v>
      </c>
      <c r="AM801">
        <v>0</v>
      </c>
      <c r="AN801">
        <v>50000</v>
      </c>
      <c r="AO801">
        <v>0</v>
      </c>
      <c r="AP801">
        <v>0</v>
      </c>
      <c r="AQ801">
        <v>0</v>
      </c>
      <c r="AR801">
        <v>0</v>
      </c>
      <c r="AS801">
        <v>2</v>
      </c>
      <c r="AT801">
        <v>1986</v>
      </c>
      <c r="AV801">
        <v>15948</v>
      </c>
      <c r="AW801">
        <v>7082</v>
      </c>
      <c r="AX801">
        <v>2</v>
      </c>
      <c r="AY801">
        <v>5</v>
      </c>
      <c r="AZ801">
        <v>6</v>
      </c>
      <c r="BA801" t="s">
        <v>233</v>
      </c>
      <c r="BB801" t="s">
        <v>233</v>
      </c>
      <c r="BC801" t="s">
        <v>233</v>
      </c>
      <c r="BS801" t="s">
        <v>8494</v>
      </c>
      <c r="BT801" t="s">
        <v>8495</v>
      </c>
      <c r="BV801" t="s">
        <v>8496</v>
      </c>
      <c r="BX801" t="s">
        <v>145</v>
      </c>
      <c r="BY801" t="s">
        <v>149</v>
      </c>
      <c r="BZ801" t="s">
        <v>146</v>
      </c>
      <c r="CB801" s="27">
        <v>36126</v>
      </c>
      <c r="CC801">
        <v>1462000</v>
      </c>
      <c r="CD801" t="s">
        <v>210</v>
      </c>
      <c r="CE801" t="s">
        <v>208</v>
      </c>
      <c r="CF801" t="s">
        <v>196</v>
      </c>
      <c r="CG801" t="s">
        <v>8497</v>
      </c>
      <c r="CZ801" t="s">
        <v>8498</v>
      </c>
      <c r="DA801" t="s">
        <v>154</v>
      </c>
      <c r="DB801" t="s">
        <v>299</v>
      </c>
      <c r="DE801">
        <v>1</v>
      </c>
      <c r="DF801">
        <v>1900</v>
      </c>
      <c r="DG801" t="s">
        <v>8499</v>
      </c>
      <c r="DH801">
        <v>7</v>
      </c>
      <c r="DI801" s="128" t="s">
        <v>156</v>
      </c>
      <c r="DJ8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1" s="130">
        <f>Table13[[#This Row],[JUST]]*Table13[[#This Row],[Storm Millage]]/1000</f>
        <v>0</v>
      </c>
      <c r="DL8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801" s="136">
        <f>Table13[[#This Row],[JUST]]*Table13[[#This Row],[Recreational Millage]]/1000</f>
        <v>12919.091570389595</v>
      </c>
      <c r="DN801" s="137">
        <f>Table13[[#This Row],[Recreational Assessment]]+Table13[[#This Row],[Storm Assessment]]</f>
        <v>12919.091570389595</v>
      </c>
      <c r="DO801" s="145" t="e">
        <f>Methodology!#REF!</f>
        <v>#REF!</v>
      </c>
      <c r="DP801" s="146" t="e">
        <f>(Table13[[#This Row],[JUST]]*Table13[[#This Row],[Ad Valorem Recreational Millage]])/1000</f>
        <v>#REF!</v>
      </c>
    </row>
    <row r="802" spans="1:120" x14ac:dyDescent="0.3">
      <c r="A802">
        <v>920</v>
      </c>
      <c r="B802">
        <v>1</v>
      </c>
      <c r="C802" s="165" t="s">
        <v>8472</v>
      </c>
      <c r="D802" t="s">
        <v>777</v>
      </c>
      <c r="E802" t="s">
        <v>365</v>
      </c>
      <c r="F802">
        <v>10005114</v>
      </c>
      <c r="G802" s="32" t="s">
        <v>181</v>
      </c>
      <c r="I802" t="s">
        <v>226</v>
      </c>
      <c r="J802">
        <v>1</v>
      </c>
      <c r="K802">
        <v>140</v>
      </c>
      <c r="L802">
        <v>0</v>
      </c>
      <c r="M802">
        <v>2.512</v>
      </c>
      <c r="N802" t="s">
        <v>135</v>
      </c>
      <c r="O802" t="s">
        <v>136</v>
      </c>
      <c r="R802" t="s">
        <v>3669</v>
      </c>
      <c r="S802" t="s">
        <v>140</v>
      </c>
      <c r="T802">
        <v>121</v>
      </c>
      <c r="U802" t="s">
        <v>3670</v>
      </c>
      <c r="V802" t="s">
        <v>205</v>
      </c>
      <c r="W802" t="s">
        <v>8473</v>
      </c>
      <c r="X802" t="s">
        <v>8474</v>
      </c>
      <c r="Y802" t="s">
        <v>189</v>
      </c>
      <c r="AA802" t="s">
        <v>145</v>
      </c>
      <c r="AB802" t="s">
        <v>146</v>
      </c>
      <c r="AC802" s="119">
        <v>1597099</v>
      </c>
      <c r="AD802">
        <v>1597099</v>
      </c>
      <c r="AE802">
        <v>1597099</v>
      </c>
      <c r="AF802">
        <v>1370000</v>
      </c>
      <c r="AG802">
        <v>178747</v>
      </c>
      <c r="AH802">
        <v>33990</v>
      </c>
      <c r="AI802">
        <v>14362</v>
      </c>
      <c r="AJ802">
        <v>0</v>
      </c>
      <c r="AK802">
        <v>0</v>
      </c>
      <c r="AL802">
        <v>0</v>
      </c>
      <c r="AM802">
        <v>0</v>
      </c>
      <c r="AN802" s="32">
        <v>0</v>
      </c>
      <c r="AO802">
        <v>0</v>
      </c>
      <c r="AP802">
        <v>0</v>
      </c>
      <c r="AQ802">
        <v>0</v>
      </c>
      <c r="AR802">
        <v>0</v>
      </c>
      <c r="AS802">
        <v>1</v>
      </c>
      <c r="AT802">
        <v>1983</v>
      </c>
      <c r="AV802">
        <v>2926</v>
      </c>
      <c r="AW802">
        <v>1068</v>
      </c>
      <c r="AX802">
        <v>1</v>
      </c>
      <c r="AY802">
        <v>3</v>
      </c>
      <c r="AZ802">
        <v>2</v>
      </c>
      <c r="BA802" t="s">
        <v>233</v>
      </c>
      <c r="BS802" t="s">
        <v>4462</v>
      </c>
      <c r="BT802" t="s">
        <v>4463</v>
      </c>
      <c r="BU802" t="s">
        <v>8415</v>
      </c>
      <c r="BV802" t="s">
        <v>4464</v>
      </c>
      <c r="BX802" t="s">
        <v>4435</v>
      </c>
      <c r="BY802" t="s">
        <v>343</v>
      </c>
      <c r="BZ802" t="s">
        <v>4436</v>
      </c>
      <c r="CB802" s="27">
        <v>35804</v>
      </c>
      <c r="CC802">
        <v>1070000</v>
      </c>
      <c r="CD802" t="s">
        <v>210</v>
      </c>
      <c r="CE802" t="s">
        <v>151</v>
      </c>
      <c r="CF802" t="s">
        <v>151</v>
      </c>
      <c r="CG802" t="s">
        <v>8475</v>
      </c>
      <c r="CH802" s="27">
        <v>29556</v>
      </c>
      <c r="CI802">
        <v>200000</v>
      </c>
      <c r="CJ802" t="s">
        <v>210</v>
      </c>
      <c r="CK802" t="s">
        <v>151</v>
      </c>
      <c r="CL802" t="s">
        <v>151</v>
      </c>
      <c r="CM802" t="s">
        <v>8476</v>
      </c>
      <c r="CZ802" t="s">
        <v>8477</v>
      </c>
      <c r="DA802" t="s">
        <v>154</v>
      </c>
      <c r="DB802" t="s">
        <v>299</v>
      </c>
      <c r="DE802">
        <v>1</v>
      </c>
      <c r="DF802">
        <v>1900</v>
      </c>
      <c r="DG802" t="s">
        <v>8478</v>
      </c>
      <c r="DH802">
        <v>7</v>
      </c>
      <c r="DI802" s="128" t="s">
        <v>156</v>
      </c>
      <c r="DJ8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2" s="130">
        <f>Table13[[#This Row],[JUST]]*Table13[[#This Row],[Storm Millage]]/1000</f>
        <v>0</v>
      </c>
      <c r="DL8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02" s="136">
        <f>Table13[[#This Row],[JUST]]*Table13[[#This Row],[Recreational Millage]]/1000</f>
        <v>13099.626980169885</v>
      </c>
      <c r="DN802" s="137">
        <f>Table13[[#This Row],[Recreational Assessment]]+Table13[[#This Row],[Storm Assessment]]</f>
        <v>13099.626980169885</v>
      </c>
      <c r="DO802" s="145" t="e">
        <f>Methodology!#REF!</f>
        <v>#REF!</v>
      </c>
      <c r="DP802" s="146" t="e">
        <f>(Table13[[#This Row],[JUST]]*Table13[[#This Row],[Ad Valorem Recreational Millage]])/1000</f>
        <v>#REF!</v>
      </c>
    </row>
    <row r="803" spans="1:120" x14ac:dyDescent="0.3">
      <c r="A803">
        <v>736</v>
      </c>
      <c r="B803">
        <v>1</v>
      </c>
      <c r="C803" s="165" t="s">
        <v>5782</v>
      </c>
      <c r="D803" t="s">
        <v>158</v>
      </c>
      <c r="E803" t="s">
        <v>1015</v>
      </c>
      <c r="F803">
        <v>10004192</v>
      </c>
      <c r="G803" s="32" t="s">
        <v>181</v>
      </c>
      <c r="I803" t="s">
        <v>226</v>
      </c>
      <c r="J803">
        <v>1</v>
      </c>
      <c r="K803">
        <v>0</v>
      </c>
      <c r="L803">
        <v>0</v>
      </c>
      <c r="M803">
        <v>0.31</v>
      </c>
      <c r="N803" t="s">
        <v>135</v>
      </c>
      <c r="O803" t="s">
        <v>136</v>
      </c>
      <c r="R803" t="s">
        <v>139</v>
      </c>
      <c r="S803" t="s">
        <v>140</v>
      </c>
      <c r="T803">
        <v>100</v>
      </c>
      <c r="U803" t="s">
        <v>511</v>
      </c>
      <c r="W803" t="s">
        <v>5783</v>
      </c>
      <c r="X803" t="s">
        <v>5095</v>
      </c>
      <c r="Y803" t="s">
        <v>162</v>
      </c>
      <c r="AA803" t="s">
        <v>145</v>
      </c>
      <c r="AB803" t="s">
        <v>146</v>
      </c>
      <c r="AC803" s="119">
        <v>1607731</v>
      </c>
      <c r="AD803">
        <v>1607731</v>
      </c>
      <c r="AE803">
        <v>1607731</v>
      </c>
      <c r="AF803">
        <v>1028100</v>
      </c>
      <c r="AG803">
        <v>529342</v>
      </c>
      <c r="AH803">
        <v>7841</v>
      </c>
      <c r="AI803">
        <v>42448</v>
      </c>
      <c r="AJ803">
        <v>0</v>
      </c>
      <c r="AK803">
        <v>0</v>
      </c>
      <c r="AL803">
        <v>0</v>
      </c>
      <c r="AM803">
        <v>0</v>
      </c>
      <c r="AN803" s="32">
        <v>0</v>
      </c>
      <c r="AO803">
        <v>0</v>
      </c>
      <c r="AP803">
        <v>0</v>
      </c>
      <c r="AQ803">
        <v>0</v>
      </c>
      <c r="AR803">
        <v>0</v>
      </c>
      <c r="AS803">
        <v>1</v>
      </c>
      <c r="AT803">
        <v>1992</v>
      </c>
      <c r="AV803">
        <v>9907</v>
      </c>
      <c r="AW803">
        <v>3802</v>
      </c>
      <c r="AX803">
        <v>2</v>
      </c>
      <c r="AY803">
        <v>5</v>
      </c>
      <c r="AZ803">
        <v>5</v>
      </c>
      <c r="BA803" t="s">
        <v>233</v>
      </c>
      <c r="BB803" t="s">
        <v>233</v>
      </c>
      <c r="BC803" t="s">
        <v>233</v>
      </c>
      <c r="BS803" t="s">
        <v>5784</v>
      </c>
      <c r="BV803" t="s">
        <v>5785</v>
      </c>
      <c r="BX803" t="s">
        <v>5786</v>
      </c>
      <c r="BY803" t="s">
        <v>873</v>
      </c>
      <c r="BZ803" t="s">
        <v>5787</v>
      </c>
      <c r="CB803" s="27">
        <v>42187</v>
      </c>
      <c r="CC803">
        <v>1640000</v>
      </c>
      <c r="CD803" t="s">
        <v>210</v>
      </c>
      <c r="CE803" t="s">
        <v>181</v>
      </c>
      <c r="CF803" t="s">
        <v>181</v>
      </c>
      <c r="CG803" t="s">
        <v>5788</v>
      </c>
      <c r="CH803" s="27">
        <v>38534</v>
      </c>
      <c r="CI803">
        <v>1935000</v>
      </c>
      <c r="CJ803" t="s">
        <v>210</v>
      </c>
      <c r="CK803" t="s">
        <v>151</v>
      </c>
      <c r="CL803" t="s">
        <v>151</v>
      </c>
      <c r="CM803" t="s">
        <v>5789</v>
      </c>
      <c r="CN803" s="27">
        <v>35125</v>
      </c>
      <c r="CO803">
        <v>445000</v>
      </c>
      <c r="CP803" t="s">
        <v>210</v>
      </c>
      <c r="CQ803" t="s">
        <v>151</v>
      </c>
      <c r="CR803" t="s">
        <v>151</v>
      </c>
      <c r="CS803" t="s">
        <v>5790</v>
      </c>
      <c r="CT803" s="27">
        <v>34547</v>
      </c>
      <c r="CU803">
        <v>425000</v>
      </c>
      <c r="CV803" t="s">
        <v>210</v>
      </c>
      <c r="CW803" t="s">
        <v>151</v>
      </c>
      <c r="CX803" t="s">
        <v>151</v>
      </c>
      <c r="CY803" t="s">
        <v>5791</v>
      </c>
      <c r="CZ803" t="s">
        <v>5792</v>
      </c>
      <c r="DA803" t="s">
        <v>154</v>
      </c>
      <c r="DB803" t="s">
        <v>299</v>
      </c>
      <c r="DE803">
        <v>1</v>
      </c>
      <c r="DF803">
        <v>1900</v>
      </c>
      <c r="DG803" t="s">
        <v>5793</v>
      </c>
      <c r="DH803">
        <v>7</v>
      </c>
      <c r="DI803" s="128" t="s">
        <v>156</v>
      </c>
      <c r="DJ8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3" s="130">
        <f>Table13[[#This Row],[JUST]]*Table13[[#This Row],[Storm Millage]]/1000</f>
        <v>0</v>
      </c>
      <c r="DL8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03" s="136">
        <f>Table13[[#This Row],[JUST]]*Table13[[#This Row],[Recreational Millage]]/1000</f>
        <v>13186.83211526368</v>
      </c>
      <c r="DN803" s="137">
        <f>Table13[[#This Row],[Recreational Assessment]]+Table13[[#This Row],[Storm Assessment]]</f>
        <v>13186.83211526368</v>
      </c>
      <c r="DO803" s="145" t="e">
        <f>Methodology!#REF!</f>
        <v>#REF!</v>
      </c>
      <c r="DP803" s="146" t="e">
        <f>(Table13[[#This Row],[JUST]]*Table13[[#This Row],[Ad Valorem Recreational Millage]])/1000</f>
        <v>#REF!</v>
      </c>
    </row>
    <row r="804" spans="1:120" x14ac:dyDescent="0.3">
      <c r="A804">
        <v>851</v>
      </c>
      <c r="B804">
        <v>1</v>
      </c>
      <c r="C804" s="165" t="s">
        <v>5925</v>
      </c>
      <c r="D804" t="s">
        <v>5926</v>
      </c>
      <c r="E804" t="s">
        <v>170</v>
      </c>
      <c r="F804">
        <v>10457051</v>
      </c>
      <c r="G804" s="32" t="s">
        <v>181</v>
      </c>
      <c r="I804" t="s">
        <v>401</v>
      </c>
      <c r="J804">
        <v>1</v>
      </c>
      <c r="K804">
        <v>0</v>
      </c>
      <c r="L804">
        <v>0</v>
      </c>
      <c r="M804">
        <v>0.20699999999999999</v>
      </c>
      <c r="N804" t="s">
        <v>135</v>
      </c>
      <c r="O804" t="s">
        <v>136</v>
      </c>
      <c r="R804" t="s">
        <v>139</v>
      </c>
      <c r="S804" t="s">
        <v>140</v>
      </c>
      <c r="T804">
        <v>100</v>
      </c>
      <c r="U804" t="s">
        <v>511</v>
      </c>
      <c r="W804" t="s">
        <v>5927</v>
      </c>
      <c r="X804" t="s">
        <v>5928</v>
      </c>
      <c r="Y804" t="s">
        <v>144</v>
      </c>
      <c r="AA804" t="s">
        <v>145</v>
      </c>
      <c r="AB804" t="s">
        <v>146</v>
      </c>
      <c r="AC804" s="119">
        <v>1607745</v>
      </c>
      <c r="AD804">
        <v>1607745</v>
      </c>
      <c r="AE804">
        <v>1607745</v>
      </c>
      <c r="AF804">
        <v>1008800</v>
      </c>
      <c r="AG804">
        <v>555911</v>
      </c>
      <c r="AH804">
        <v>4603</v>
      </c>
      <c r="AI804">
        <v>38431</v>
      </c>
      <c r="AJ804">
        <v>0</v>
      </c>
      <c r="AK804">
        <v>0</v>
      </c>
      <c r="AL804">
        <v>0</v>
      </c>
      <c r="AM804">
        <v>0</v>
      </c>
      <c r="AN804" s="32">
        <v>0</v>
      </c>
      <c r="AO804">
        <v>0</v>
      </c>
      <c r="AP804">
        <v>0</v>
      </c>
      <c r="AQ804">
        <v>0</v>
      </c>
      <c r="AR804">
        <v>0</v>
      </c>
      <c r="AS804">
        <v>1</v>
      </c>
      <c r="AT804">
        <v>2001</v>
      </c>
      <c r="AV804">
        <v>7852</v>
      </c>
      <c r="AW804">
        <v>2652</v>
      </c>
      <c r="AX804">
        <v>2</v>
      </c>
      <c r="AY804">
        <v>4</v>
      </c>
      <c r="AZ804">
        <v>4</v>
      </c>
      <c r="BA804" t="s">
        <v>233</v>
      </c>
      <c r="BB804" t="s">
        <v>233</v>
      </c>
      <c r="BC804" t="s">
        <v>233</v>
      </c>
      <c r="BS804" t="s">
        <v>5929</v>
      </c>
      <c r="BV804" t="s">
        <v>5930</v>
      </c>
      <c r="BX804" t="s">
        <v>3100</v>
      </c>
      <c r="BY804" t="s">
        <v>3101</v>
      </c>
      <c r="BZ804" t="s">
        <v>5931</v>
      </c>
      <c r="CB804" s="27">
        <v>37529</v>
      </c>
      <c r="CC804">
        <v>2461500</v>
      </c>
      <c r="CD804" t="s">
        <v>210</v>
      </c>
      <c r="CE804" t="s">
        <v>151</v>
      </c>
      <c r="CF804" t="s">
        <v>383</v>
      </c>
      <c r="CG804" t="s">
        <v>5932</v>
      </c>
      <c r="CH804" s="27">
        <v>37160</v>
      </c>
      <c r="CI804">
        <v>1550000</v>
      </c>
      <c r="CJ804" t="s">
        <v>210</v>
      </c>
      <c r="CK804" t="s">
        <v>616</v>
      </c>
      <c r="CL804" t="s">
        <v>151</v>
      </c>
      <c r="CM804" t="s">
        <v>5933</v>
      </c>
      <c r="CN804" s="27">
        <v>36368</v>
      </c>
      <c r="CO804">
        <v>575000</v>
      </c>
      <c r="CP804" t="s">
        <v>210</v>
      </c>
      <c r="CQ804" t="s">
        <v>208</v>
      </c>
      <c r="CR804" t="s">
        <v>208</v>
      </c>
      <c r="CS804" t="s">
        <v>5805</v>
      </c>
      <c r="CT804" s="27">
        <v>35734</v>
      </c>
      <c r="CU804">
        <v>575000</v>
      </c>
      <c r="CV804" t="s">
        <v>210</v>
      </c>
      <c r="CW804" t="s">
        <v>181</v>
      </c>
      <c r="CX804" t="s">
        <v>181</v>
      </c>
      <c r="CY804" t="s">
        <v>5806</v>
      </c>
      <c r="CZ804" t="s">
        <v>5934</v>
      </c>
      <c r="DA804" t="s">
        <v>154</v>
      </c>
      <c r="DB804" t="s">
        <v>299</v>
      </c>
      <c r="DE804">
        <v>1</v>
      </c>
      <c r="DF804">
        <v>2000</v>
      </c>
      <c r="DG804" t="s">
        <v>5935</v>
      </c>
      <c r="DH804">
        <v>7</v>
      </c>
      <c r="DI804" s="128" t="s">
        <v>156</v>
      </c>
      <c r="DJ8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4" s="130">
        <f>Table13[[#This Row],[JUST]]*Table13[[#This Row],[Storm Millage]]/1000</f>
        <v>0</v>
      </c>
      <c r="DL8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04" s="136">
        <f>Table13[[#This Row],[JUST]]*Table13[[#This Row],[Recreational Millage]]/1000</f>
        <v>13186.946945200787</v>
      </c>
      <c r="DN804" s="137">
        <f>Table13[[#This Row],[Recreational Assessment]]+Table13[[#This Row],[Storm Assessment]]</f>
        <v>13186.946945200787</v>
      </c>
      <c r="DO804" s="145" t="e">
        <f>Methodology!#REF!</f>
        <v>#REF!</v>
      </c>
      <c r="DP804" s="146" t="e">
        <f>(Table13[[#This Row],[JUST]]*Table13[[#This Row],[Ad Valorem Recreational Millage]])/1000</f>
        <v>#REF!</v>
      </c>
    </row>
    <row r="805" spans="1:120" x14ac:dyDescent="0.3">
      <c r="A805">
        <v>679</v>
      </c>
      <c r="B805">
        <v>1</v>
      </c>
      <c r="C805" s="165" t="s">
        <v>5838</v>
      </c>
      <c r="D805" t="s">
        <v>3790</v>
      </c>
      <c r="E805" t="s">
        <v>285</v>
      </c>
      <c r="F805">
        <v>10004733</v>
      </c>
      <c r="G805" s="32" t="s">
        <v>181</v>
      </c>
      <c r="I805" t="s">
        <v>226</v>
      </c>
      <c r="J805">
        <v>1</v>
      </c>
      <c r="K805">
        <v>0</v>
      </c>
      <c r="L805">
        <v>0</v>
      </c>
      <c r="M805">
        <v>0.22800000000000001</v>
      </c>
      <c r="N805" t="s">
        <v>135</v>
      </c>
      <c r="O805" t="s">
        <v>136</v>
      </c>
      <c r="R805" t="s">
        <v>227</v>
      </c>
      <c r="S805" t="s">
        <v>140</v>
      </c>
      <c r="T805">
        <v>100</v>
      </c>
      <c r="U805" t="s">
        <v>511</v>
      </c>
      <c r="W805" t="s">
        <v>5839</v>
      </c>
      <c r="X805" t="s">
        <v>5824</v>
      </c>
      <c r="Y805" t="s">
        <v>5569</v>
      </c>
      <c r="AA805" t="s">
        <v>145</v>
      </c>
      <c r="AB805" t="s">
        <v>146</v>
      </c>
      <c r="AC805" s="119">
        <v>1635191</v>
      </c>
      <c r="AD805">
        <v>1635191</v>
      </c>
      <c r="AE805">
        <v>1635191</v>
      </c>
      <c r="AF805">
        <v>675000</v>
      </c>
      <c r="AG805">
        <v>836305</v>
      </c>
      <c r="AH805">
        <v>14940</v>
      </c>
      <c r="AI805">
        <v>108946</v>
      </c>
      <c r="AJ805">
        <v>0</v>
      </c>
      <c r="AK805">
        <v>0</v>
      </c>
      <c r="AL805">
        <v>0</v>
      </c>
      <c r="AM805">
        <v>0</v>
      </c>
      <c r="AN805" s="32">
        <v>0</v>
      </c>
      <c r="AO805">
        <v>0</v>
      </c>
      <c r="AP805">
        <v>0</v>
      </c>
      <c r="AQ805">
        <v>0</v>
      </c>
      <c r="AR805">
        <v>0</v>
      </c>
      <c r="AS805">
        <v>1</v>
      </c>
      <c r="AT805">
        <v>2015</v>
      </c>
      <c r="AV805">
        <v>8287</v>
      </c>
      <c r="AW805">
        <v>4050</v>
      </c>
      <c r="AX805">
        <v>2</v>
      </c>
      <c r="AY805">
        <v>5</v>
      </c>
      <c r="AZ805">
        <v>4.5</v>
      </c>
      <c r="BA805" t="s">
        <v>233</v>
      </c>
      <c r="BB805" t="s">
        <v>233</v>
      </c>
      <c r="BC805" t="s">
        <v>233</v>
      </c>
      <c r="BS805" t="s">
        <v>5840</v>
      </c>
      <c r="BV805" t="s">
        <v>5841</v>
      </c>
      <c r="BX805" t="s">
        <v>1043</v>
      </c>
      <c r="BY805" t="s">
        <v>458</v>
      </c>
      <c r="BZ805" t="s">
        <v>2605</v>
      </c>
      <c r="CB805" s="27">
        <v>41593</v>
      </c>
      <c r="CC805">
        <v>700000</v>
      </c>
      <c r="CD805" t="s">
        <v>150</v>
      </c>
      <c r="CE805" t="s">
        <v>181</v>
      </c>
      <c r="CF805" t="s">
        <v>181</v>
      </c>
      <c r="CG805" t="s">
        <v>5842</v>
      </c>
      <c r="CH805" s="27">
        <v>40984</v>
      </c>
      <c r="CI805">
        <v>515000</v>
      </c>
      <c r="CJ805" t="s">
        <v>150</v>
      </c>
      <c r="CK805" t="s">
        <v>733</v>
      </c>
      <c r="CL805" t="s">
        <v>733</v>
      </c>
      <c r="CM805" t="s">
        <v>5843</v>
      </c>
      <c r="CN805" s="27">
        <v>40655</v>
      </c>
      <c r="CO805">
        <v>610100</v>
      </c>
      <c r="CP805" t="s">
        <v>150</v>
      </c>
      <c r="CQ805" t="s">
        <v>733</v>
      </c>
      <c r="CR805" t="s">
        <v>733</v>
      </c>
      <c r="CS805" t="s">
        <v>5844</v>
      </c>
      <c r="CZ805" t="s">
        <v>5845</v>
      </c>
      <c r="DA805" t="s">
        <v>154</v>
      </c>
      <c r="DB805" t="s">
        <v>299</v>
      </c>
      <c r="DE805">
        <v>1</v>
      </c>
      <c r="DF805">
        <v>1900</v>
      </c>
      <c r="DG805" t="s">
        <v>5846</v>
      </c>
      <c r="DH805">
        <v>7</v>
      </c>
      <c r="DI805" s="128" t="s">
        <v>156</v>
      </c>
      <c r="DJ8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5" s="130">
        <f>Table13[[#This Row],[JUST]]*Table13[[#This Row],[Storm Millage]]/1000</f>
        <v>0</v>
      </c>
      <c r="DL8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05" s="136">
        <f>Table13[[#This Row],[JUST]]*Table13[[#This Row],[Recreational Millage]]/1000</f>
        <v>13412.062834759132</v>
      </c>
      <c r="DN805" s="137">
        <f>Table13[[#This Row],[Recreational Assessment]]+Table13[[#This Row],[Storm Assessment]]</f>
        <v>13412.062834759132</v>
      </c>
      <c r="DO805" s="145" t="e">
        <f>Methodology!#REF!</f>
        <v>#REF!</v>
      </c>
      <c r="DP805" s="146" t="e">
        <f>(Table13[[#This Row],[JUST]]*Table13[[#This Row],[Ad Valorem Recreational Millage]])/1000</f>
        <v>#REF!</v>
      </c>
    </row>
    <row r="806" spans="1:120" x14ac:dyDescent="0.3">
      <c r="A806">
        <v>758</v>
      </c>
      <c r="B806">
        <v>1</v>
      </c>
      <c r="C806" s="165" t="s">
        <v>5442</v>
      </c>
      <c r="D806" t="s">
        <v>3790</v>
      </c>
      <c r="E806" t="s">
        <v>170</v>
      </c>
      <c r="F806">
        <v>10004120</v>
      </c>
      <c r="G806" s="32" t="s">
        <v>181</v>
      </c>
      <c r="I806" t="s">
        <v>226</v>
      </c>
      <c r="J806">
        <v>1</v>
      </c>
      <c r="K806">
        <v>0</v>
      </c>
      <c r="L806">
        <v>0</v>
      </c>
      <c r="M806">
        <v>0.24099999999999999</v>
      </c>
      <c r="N806" t="s">
        <v>135</v>
      </c>
      <c r="O806" t="s">
        <v>136</v>
      </c>
      <c r="R806" t="s">
        <v>227</v>
      </c>
      <c r="S806" t="s">
        <v>140</v>
      </c>
      <c r="T806">
        <v>100</v>
      </c>
      <c r="U806" t="s">
        <v>511</v>
      </c>
      <c r="W806" t="s">
        <v>5443</v>
      </c>
      <c r="X806" t="s">
        <v>5444</v>
      </c>
      <c r="Y806" t="s">
        <v>5229</v>
      </c>
      <c r="AA806" t="s">
        <v>145</v>
      </c>
      <c r="AB806" t="s">
        <v>146</v>
      </c>
      <c r="AC806" s="119">
        <v>1640036</v>
      </c>
      <c r="AD806">
        <v>1640036</v>
      </c>
      <c r="AE806">
        <v>1640036</v>
      </c>
      <c r="AF806">
        <v>743000</v>
      </c>
      <c r="AG806">
        <v>803616</v>
      </c>
      <c r="AH806">
        <v>0</v>
      </c>
      <c r="AI806">
        <v>93420</v>
      </c>
      <c r="AJ806">
        <v>0</v>
      </c>
      <c r="AK806">
        <v>0</v>
      </c>
      <c r="AL806">
        <v>0</v>
      </c>
      <c r="AM806">
        <v>0</v>
      </c>
      <c r="AN806" s="32">
        <v>0</v>
      </c>
      <c r="AO806">
        <v>0</v>
      </c>
      <c r="AP806">
        <v>0</v>
      </c>
      <c r="AQ806">
        <v>0</v>
      </c>
      <c r="AR806">
        <v>0</v>
      </c>
      <c r="AS806">
        <v>1</v>
      </c>
      <c r="AT806">
        <v>2008</v>
      </c>
      <c r="AV806">
        <v>6883</v>
      </c>
      <c r="AW806">
        <v>2944</v>
      </c>
      <c r="AX806">
        <v>2</v>
      </c>
      <c r="AY806">
        <v>4</v>
      </c>
      <c r="AZ806">
        <v>5.5</v>
      </c>
      <c r="BA806" t="s">
        <v>233</v>
      </c>
      <c r="BB806" t="s">
        <v>233</v>
      </c>
      <c r="BC806" t="s">
        <v>233</v>
      </c>
      <c r="BS806" t="s">
        <v>5445</v>
      </c>
      <c r="BV806" t="s">
        <v>5446</v>
      </c>
      <c r="BX806" t="s">
        <v>5447</v>
      </c>
      <c r="BY806" t="s">
        <v>3101</v>
      </c>
      <c r="BZ806" t="s">
        <v>5448</v>
      </c>
      <c r="CB806" s="27">
        <v>39069</v>
      </c>
      <c r="CC806">
        <v>900000</v>
      </c>
      <c r="CD806" t="s">
        <v>150</v>
      </c>
      <c r="CE806" t="s">
        <v>151</v>
      </c>
      <c r="CF806" t="s">
        <v>151</v>
      </c>
      <c r="CG806" t="s">
        <v>5449</v>
      </c>
      <c r="CH806" s="27">
        <v>38499</v>
      </c>
      <c r="CI806">
        <v>250800</v>
      </c>
      <c r="CJ806" t="s">
        <v>150</v>
      </c>
      <c r="CK806" t="s">
        <v>383</v>
      </c>
      <c r="CL806" t="s">
        <v>383</v>
      </c>
      <c r="CM806" t="s">
        <v>5450</v>
      </c>
      <c r="CN806" s="27">
        <v>38499</v>
      </c>
      <c r="CO806">
        <v>136000</v>
      </c>
      <c r="CP806" t="s">
        <v>150</v>
      </c>
      <c r="CQ806" t="s">
        <v>383</v>
      </c>
      <c r="CR806" t="s">
        <v>383</v>
      </c>
      <c r="CS806" t="s">
        <v>5451</v>
      </c>
      <c r="CT806" s="27">
        <v>36668</v>
      </c>
      <c r="CU806">
        <v>590000</v>
      </c>
      <c r="CV806" t="s">
        <v>210</v>
      </c>
      <c r="CW806" t="s">
        <v>151</v>
      </c>
      <c r="CX806" t="s">
        <v>151</v>
      </c>
      <c r="CY806" t="s">
        <v>5452</v>
      </c>
      <c r="CZ806" t="s">
        <v>5453</v>
      </c>
      <c r="DA806" t="s">
        <v>154</v>
      </c>
      <c r="DB806" t="s">
        <v>299</v>
      </c>
      <c r="DE806">
        <v>1</v>
      </c>
      <c r="DF806">
        <v>1900</v>
      </c>
      <c r="DG806" t="s">
        <v>5454</v>
      </c>
      <c r="DH806">
        <v>7</v>
      </c>
      <c r="DI806" s="128" t="s">
        <v>156</v>
      </c>
      <c r="DJ8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6" s="130">
        <f>Table13[[#This Row],[JUST]]*Table13[[#This Row],[Storm Millage]]/1000</f>
        <v>0</v>
      </c>
      <c r="DL8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06" s="136">
        <f>Table13[[#This Row],[JUST]]*Table13[[#This Row],[Recreational Millage]]/1000</f>
        <v>13451.802195136243</v>
      </c>
      <c r="DN806" s="137">
        <f>Table13[[#This Row],[Recreational Assessment]]+Table13[[#This Row],[Storm Assessment]]</f>
        <v>13451.802195136243</v>
      </c>
      <c r="DO806" s="145" t="e">
        <f>Methodology!#REF!</f>
        <v>#REF!</v>
      </c>
      <c r="DP806" s="146" t="e">
        <f>(Table13[[#This Row],[JUST]]*Table13[[#This Row],[Ad Valorem Recreational Millage]])/1000</f>
        <v>#REF!</v>
      </c>
    </row>
    <row r="807" spans="1:120" x14ac:dyDescent="0.3">
      <c r="A807">
        <v>993</v>
      </c>
      <c r="B807">
        <v>1</v>
      </c>
      <c r="C807" s="165" t="s">
        <v>9162</v>
      </c>
      <c r="D807" t="s">
        <v>4714</v>
      </c>
      <c r="E807" t="s">
        <v>452</v>
      </c>
      <c r="F807">
        <v>10004950</v>
      </c>
      <c r="G807" s="32" t="s">
        <v>181</v>
      </c>
      <c r="I807" t="s">
        <v>226</v>
      </c>
      <c r="J807">
        <v>1</v>
      </c>
      <c r="K807">
        <v>0</v>
      </c>
      <c r="L807">
        <v>0</v>
      </c>
      <c r="M807">
        <v>1.323</v>
      </c>
      <c r="N807" t="s">
        <v>135</v>
      </c>
      <c r="O807" t="s">
        <v>136</v>
      </c>
      <c r="R807" t="s">
        <v>3669</v>
      </c>
      <c r="S807" t="s">
        <v>140</v>
      </c>
      <c r="T807">
        <v>121</v>
      </c>
      <c r="U807" t="s">
        <v>3670</v>
      </c>
      <c r="V807" t="s">
        <v>205</v>
      </c>
      <c r="W807" t="s">
        <v>9163</v>
      </c>
      <c r="X807" t="s">
        <v>9164</v>
      </c>
      <c r="Y807" t="s">
        <v>189</v>
      </c>
      <c r="AA807" t="s">
        <v>145</v>
      </c>
      <c r="AB807" t="s">
        <v>146</v>
      </c>
      <c r="AC807" s="119">
        <v>1642462</v>
      </c>
      <c r="AD807">
        <v>1642462</v>
      </c>
      <c r="AE807">
        <v>1642462</v>
      </c>
      <c r="AF807">
        <v>972000</v>
      </c>
      <c r="AG807">
        <v>631960</v>
      </c>
      <c r="AH807">
        <v>13130</v>
      </c>
      <c r="AI807">
        <v>25372</v>
      </c>
      <c r="AJ807">
        <v>0</v>
      </c>
      <c r="AK807">
        <v>0</v>
      </c>
      <c r="AL807">
        <v>0</v>
      </c>
      <c r="AM807">
        <v>0</v>
      </c>
      <c r="AN807" s="32">
        <v>0</v>
      </c>
      <c r="AO807">
        <v>0</v>
      </c>
      <c r="AP807">
        <v>0</v>
      </c>
      <c r="AQ807">
        <v>0</v>
      </c>
      <c r="AR807">
        <v>0</v>
      </c>
      <c r="AS807">
        <v>1</v>
      </c>
      <c r="AT807">
        <v>1985</v>
      </c>
      <c r="AV807">
        <v>8191</v>
      </c>
      <c r="AW807">
        <v>2323</v>
      </c>
      <c r="AX807">
        <v>1</v>
      </c>
      <c r="AY807">
        <v>5</v>
      </c>
      <c r="AZ807">
        <v>6</v>
      </c>
      <c r="BA807" t="s">
        <v>233</v>
      </c>
      <c r="BC807" t="s">
        <v>233</v>
      </c>
      <c r="BS807" t="s">
        <v>9165</v>
      </c>
      <c r="BV807" t="s">
        <v>9166</v>
      </c>
      <c r="BX807" t="s">
        <v>9167</v>
      </c>
      <c r="BY807" t="s">
        <v>149</v>
      </c>
      <c r="BZ807" t="s">
        <v>9168</v>
      </c>
      <c r="CB807" s="27">
        <v>38666</v>
      </c>
      <c r="CC807">
        <v>1950000</v>
      </c>
      <c r="CD807" t="s">
        <v>210</v>
      </c>
      <c r="CE807" t="s">
        <v>655</v>
      </c>
      <c r="CF807" t="s">
        <v>655</v>
      </c>
      <c r="CG807" t="s">
        <v>9169</v>
      </c>
      <c r="CH807" s="27">
        <v>36418</v>
      </c>
      <c r="CI807">
        <v>1862500</v>
      </c>
      <c r="CJ807" t="s">
        <v>210</v>
      </c>
      <c r="CK807" t="s">
        <v>151</v>
      </c>
      <c r="CL807" t="s">
        <v>151</v>
      </c>
      <c r="CM807" t="s">
        <v>9170</v>
      </c>
      <c r="CN807" s="27">
        <v>32478</v>
      </c>
      <c r="CO807">
        <v>485000</v>
      </c>
      <c r="CP807" t="s">
        <v>210</v>
      </c>
      <c r="CQ807" t="s">
        <v>151</v>
      </c>
      <c r="CR807" t="s">
        <v>151</v>
      </c>
      <c r="CS807" t="s">
        <v>9171</v>
      </c>
      <c r="CT807" s="27">
        <v>30011</v>
      </c>
      <c r="CU807">
        <v>117000</v>
      </c>
      <c r="CV807" t="s">
        <v>150</v>
      </c>
      <c r="CW807" t="s">
        <v>151</v>
      </c>
      <c r="CX807" t="s">
        <v>151</v>
      </c>
      <c r="CY807" t="s">
        <v>9172</v>
      </c>
      <c r="CZ807" t="s">
        <v>9173</v>
      </c>
      <c r="DA807" t="s">
        <v>154</v>
      </c>
      <c r="DB807" t="s">
        <v>299</v>
      </c>
      <c r="DE807">
        <v>1</v>
      </c>
      <c r="DF807">
        <v>1900</v>
      </c>
      <c r="DG807" t="s">
        <v>9174</v>
      </c>
      <c r="DH807">
        <v>7</v>
      </c>
      <c r="DI807" s="128" t="s">
        <v>156</v>
      </c>
      <c r="DJ8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7" s="130">
        <f>Table13[[#This Row],[JUST]]*Table13[[#This Row],[Storm Millage]]/1000</f>
        <v>0</v>
      </c>
      <c r="DL8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07" s="136">
        <f>Table13[[#This Row],[JUST]]*Table13[[#This Row],[Recreational Millage]]/1000</f>
        <v>13471.700582809073</v>
      </c>
      <c r="DN807" s="137">
        <f>Table13[[#This Row],[Recreational Assessment]]+Table13[[#This Row],[Storm Assessment]]</f>
        <v>13471.700582809073</v>
      </c>
      <c r="DO807" s="145" t="e">
        <f>Methodology!#REF!</f>
        <v>#REF!</v>
      </c>
      <c r="DP807" s="146" t="e">
        <f>(Table13[[#This Row],[JUST]]*Table13[[#This Row],[Ad Valorem Recreational Millage]])/1000</f>
        <v>#REF!</v>
      </c>
    </row>
    <row r="808" spans="1:120" x14ac:dyDescent="0.3">
      <c r="A808">
        <v>799</v>
      </c>
      <c r="B808">
        <v>1</v>
      </c>
      <c r="C808" s="165" t="s">
        <v>5794</v>
      </c>
      <c r="D808" t="s">
        <v>5795</v>
      </c>
      <c r="E808" t="s">
        <v>170</v>
      </c>
      <c r="F808">
        <v>10004806</v>
      </c>
      <c r="G808" s="32" t="s">
        <v>181</v>
      </c>
      <c r="I808" t="s">
        <v>226</v>
      </c>
      <c r="J808">
        <v>1</v>
      </c>
      <c r="K808">
        <v>0</v>
      </c>
      <c r="L808">
        <v>0</v>
      </c>
      <c r="M808">
        <v>0.20699999999999999</v>
      </c>
      <c r="N808" t="s">
        <v>135</v>
      </c>
      <c r="O808" t="s">
        <v>136</v>
      </c>
      <c r="R808" t="s">
        <v>139</v>
      </c>
      <c r="S808" t="s">
        <v>140</v>
      </c>
      <c r="T808">
        <v>100</v>
      </c>
      <c r="U808" t="s">
        <v>511</v>
      </c>
      <c r="W808" t="s">
        <v>5796</v>
      </c>
      <c r="X808" t="s">
        <v>5797</v>
      </c>
      <c r="Y808" t="s">
        <v>144</v>
      </c>
      <c r="AA808" t="s">
        <v>145</v>
      </c>
      <c r="AB808" t="s">
        <v>146</v>
      </c>
      <c r="AC808" s="119">
        <v>1647293</v>
      </c>
      <c r="AD808">
        <v>1647293</v>
      </c>
      <c r="AE808">
        <v>1647293</v>
      </c>
      <c r="AF808">
        <v>1008800</v>
      </c>
      <c r="AG808">
        <v>588474</v>
      </c>
      <c r="AH808">
        <v>4857</v>
      </c>
      <c r="AI808">
        <v>45162</v>
      </c>
      <c r="AJ808">
        <v>0</v>
      </c>
      <c r="AK808">
        <v>0</v>
      </c>
      <c r="AL808">
        <v>0</v>
      </c>
      <c r="AM808">
        <v>0</v>
      </c>
      <c r="AN808" s="32">
        <v>0</v>
      </c>
      <c r="AO808">
        <v>0</v>
      </c>
      <c r="AP808">
        <v>0</v>
      </c>
      <c r="AQ808">
        <v>0</v>
      </c>
      <c r="AR808">
        <v>0</v>
      </c>
      <c r="AS808">
        <v>1</v>
      </c>
      <c r="AT808">
        <v>2001</v>
      </c>
      <c r="AV808">
        <v>7852</v>
      </c>
      <c r="AW808">
        <v>2652</v>
      </c>
      <c r="AX808">
        <v>2</v>
      </c>
      <c r="AY808">
        <v>5</v>
      </c>
      <c r="AZ808">
        <v>5</v>
      </c>
      <c r="BA808" t="s">
        <v>233</v>
      </c>
      <c r="BB808" t="s">
        <v>233</v>
      </c>
      <c r="BC808" t="s">
        <v>233</v>
      </c>
      <c r="BS808" t="s">
        <v>5798</v>
      </c>
      <c r="BT808" t="s">
        <v>5799</v>
      </c>
      <c r="BV808" t="s">
        <v>5800</v>
      </c>
      <c r="BX808" t="s">
        <v>5801</v>
      </c>
      <c r="BY808" t="s">
        <v>688</v>
      </c>
      <c r="BZ808" t="s">
        <v>5802</v>
      </c>
      <c r="CB808" s="27">
        <v>42844</v>
      </c>
      <c r="CC808">
        <v>2100000</v>
      </c>
      <c r="CD808" t="s">
        <v>210</v>
      </c>
      <c r="CE808" t="s">
        <v>181</v>
      </c>
      <c r="CF808" t="s">
        <v>181</v>
      </c>
      <c r="CG808" t="s">
        <v>5803</v>
      </c>
      <c r="CH808" s="27">
        <v>37314</v>
      </c>
      <c r="CI808">
        <v>1860000</v>
      </c>
      <c r="CJ808" t="s">
        <v>210</v>
      </c>
      <c r="CK808" t="s">
        <v>151</v>
      </c>
      <c r="CL808" t="s">
        <v>151</v>
      </c>
      <c r="CM808" t="s">
        <v>5804</v>
      </c>
      <c r="CN808" s="27">
        <v>36368</v>
      </c>
      <c r="CO808">
        <v>575000</v>
      </c>
      <c r="CP808" t="s">
        <v>210</v>
      </c>
      <c r="CQ808" t="s">
        <v>208</v>
      </c>
      <c r="CR808" t="s">
        <v>208</v>
      </c>
      <c r="CS808" t="s">
        <v>5805</v>
      </c>
      <c r="CT808" s="27">
        <v>35734</v>
      </c>
      <c r="CU808">
        <v>575000</v>
      </c>
      <c r="CV808" t="s">
        <v>210</v>
      </c>
      <c r="CW808" t="s">
        <v>181</v>
      </c>
      <c r="CX808" t="s">
        <v>181</v>
      </c>
      <c r="CY808" t="s">
        <v>5806</v>
      </c>
      <c r="CZ808" t="s">
        <v>5807</v>
      </c>
      <c r="DA808" t="s">
        <v>154</v>
      </c>
      <c r="DB808" t="s">
        <v>299</v>
      </c>
      <c r="DE808">
        <v>1</v>
      </c>
      <c r="DF808">
        <v>1900</v>
      </c>
      <c r="DG808" t="s">
        <v>5808</v>
      </c>
      <c r="DH808">
        <v>7</v>
      </c>
      <c r="DI808" s="128" t="s">
        <v>156</v>
      </c>
      <c r="DJ8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8" s="130">
        <f>Table13[[#This Row],[JUST]]*Table13[[#This Row],[Storm Millage]]/1000</f>
        <v>0</v>
      </c>
      <c r="DL8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08" s="136">
        <f>Table13[[#This Row],[JUST]]*Table13[[#This Row],[Recreational Millage]]/1000</f>
        <v>13511.325113249079</v>
      </c>
      <c r="DN808" s="137">
        <f>Table13[[#This Row],[Recreational Assessment]]+Table13[[#This Row],[Storm Assessment]]</f>
        <v>13511.325113249079</v>
      </c>
      <c r="DO808" s="145" t="e">
        <f>Methodology!#REF!</f>
        <v>#REF!</v>
      </c>
      <c r="DP808" s="146" t="e">
        <f>(Table13[[#This Row],[JUST]]*Table13[[#This Row],[Ad Valorem Recreational Millage]])/1000</f>
        <v>#REF!</v>
      </c>
    </row>
    <row r="809" spans="1:120" x14ac:dyDescent="0.3">
      <c r="A809">
        <v>765</v>
      </c>
      <c r="B809">
        <v>1</v>
      </c>
      <c r="C809" s="165" t="s">
        <v>7401</v>
      </c>
      <c r="D809" t="s">
        <v>3790</v>
      </c>
      <c r="E809" t="s">
        <v>595</v>
      </c>
      <c r="F809">
        <v>10004728</v>
      </c>
      <c r="G809" s="32" t="s">
        <v>181</v>
      </c>
      <c r="I809" t="s">
        <v>226</v>
      </c>
      <c r="J809">
        <v>1</v>
      </c>
      <c r="K809">
        <v>0</v>
      </c>
      <c r="L809">
        <v>0</v>
      </c>
      <c r="M809">
        <v>0.27100000000000002</v>
      </c>
      <c r="N809" t="s">
        <v>135</v>
      </c>
      <c r="O809" t="s">
        <v>136</v>
      </c>
      <c r="R809" t="s">
        <v>227</v>
      </c>
      <c r="S809" t="s">
        <v>140</v>
      </c>
      <c r="T809">
        <v>100</v>
      </c>
      <c r="U809" t="s">
        <v>511</v>
      </c>
      <c r="W809" t="s">
        <v>7402</v>
      </c>
      <c r="X809" t="s">
        <v>7403</v>
      </c>
      <c r="Y809" t="s">
        <v>189</v>
      </c>
      <c r="AA809" t="s">
        <v>145</v>
      </c>
      <c r="AB809" t="s">
        <v>146</v>
      </c>
      <c r="AC809" s="119">
        <v>1664266</v>
      </c>
      <c r="AD809">
        <v>1664266</v>
      </c>
      <c r="AE809">
        <v>1664266</v>
      </c>
      <c r="AF809">
        <v>675000</v>
      </c>
      <c r="AG809">
        <v>941778</v>
      </c>
      <c r="AH809">
        <v>4697</v>
      </c>
      <c r="AI809">
        <v>42791</v>
      </c>
      <c r="AJ809">
        <v>0</v>
      </c>
      <c r="AK809">
        <v>0</v>
      </c>
      <c r="AL809">
        <v>0</v>
      </c>
      <c r="AM809">
        <v>0</v>
      </c>
      <c r="AN809" s="32">
        <v>0</v>
      </c>
      <c r="AO809">
        <v>0</v>
      </c>
      <c r="AP809">
        <v>0</v>
      </c>
      <c r="AQ809">
        <v>0</v>
      </c>
      <c r="AR809">
        <v>0</v>
      </c>
      <c r="AS809">
        <v>1</v>
      </c>
      <c r="AT809">
        <v>2002</v>
      </c>
      <c r="AV809">
        <v>9599</v>
      </c>
      <c r="AW809">
        <v>4857</v>
      </c>
      <c r="AX809">
        <v>2</v>
      </c>
      <c r="AY809">
        <v>5</v>
      </c>
      <c r="AZ809">
        <v>5.5</v>
      </c>
      <c r="BA809" t="s">
        <v>233</v>
      </c>
      <c r="BB809" t="s">
        <v>233</v>
      </c>
      <c r="BC809" t="s">
        <v>233</v>
      </c>
      <c r="BS809" t="s">
        <v>7404</v>
      </c>
      <c r="BV809" t="s">
        <v>7405</v>
      </c>
      <c r="BW809" t="s">
        <v>2193</v>
      </c>
      <c r="BX809" t="s">
        <v>2069</v>
      </c>
      <c r="BZ809" t="s">
        <v>7406</v>
      </c>
      <c r="CA809" t="s">
        <v>548</v>
      </c>
      <c r="CB809" s="27">
        <v>41533</v>
      </c>
      <c r="CC809">
        <v>1800000</v>
      </c>
      <c r="CD809" t="s">
        <v>210</v>
      </c>
      <c r="CE809" t="s">
        <v>181</v>
      </c>
      <c r="CF809" t="s">
        <v>181</v>
      </c>
      <c r="CG809" t="s">
        <v>7407</v>
      </c>
      <c r="CH809" s="27">
        <v>41072</v>
      </c>
      <c r="CI809">
        <v>1235000</v>
      </c>
      <c r="CJ809" t="s">
        <v>210</v>
      </c>
      <c r="CK809" t="s">
        <v>733</v>
      </c>
      <c r="CL809" t="s">
        <v>733</v>
      </c>
      <c r="CM809" t="s">
        <v>7408</v>
      </c>
      <c r="CN809" s="27">
        <v>40354</v>
      </c>
      <c r="CO809">
        <v>2100</v>
      </c>
      <c r="CP809" t="s">
        <v>210</v>
      </c>
      <c r="CQ809" t="s">
        <v>661</v>
      </c>
      <c r="CR809" t="s">
        <v>661</v>
      </c>
      <c r="CS809" t="s">
        <v>7409</v>
      </c>
      <c r="CT809" s="27">
        <v>36406</v>
      </c>
      <c r="CU809">
        <v>453000</v>
      </c>
      <c r="CV809" t="s">
        <v>210</v>
      </c>
      <c r="CW809" t="s">
        <v>208</v>
      </c>
      <c r="CX809" t="s">
        <v>208</v>
      </c>
      <c r="CY809" t="s">
        <v>5622</v>
      </c>
      <c r="CZ809" t="s">
        <v>7410</v>
      </c>
      <c r="DA809" t="s">
        <v>154</v>
      </c>
      <c r="DB809" t="s">
        <v>299</v>
      </c>
      <c r="DE809">
        <v>1</v>
      </c>
      <c r="DF809">
        <v>1900</v>
      </c>
      <c r="DG809" t="s">
        <v>7411</v>
      </c>
      <c r="DH809">
        <v>7</v>
      </c>
      <c r="DI809" s="128" t="s">
        <v>156</v>
      </c>
      <c r="DJ8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09" s="130">
        <f>Table13[[#This Row],[JUST]]*Table13[[#This Row],[Storm Millage]]/1000</f>
        <v>0</v>
      </c>
      <c r="DL8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09" s="136">
        <f>Table13[[#This Row],[JUST]]*Table13[[#This Row],[Recreational Millage]]/1000</f>
        <v>13650.54000771362</v>
      </c>
      <c r="DN809" s="137">
        <f>Table13[[#This Row],[Recreational Assessment]]+Table13[[#This Row],[Storm Assessment]]</f>
        <v>13650.54000771362</v>
      </c>
      <c r="DO809" s="145" t="e">
        <f>Methodology!#REF!</f>
        <v>#REF!</v>
      </c>
      <c r="DP809" s="146" t="e">
        <f>(Table13[[#This Row],[JUST]]*Table13[[#This Row],[Ad Valorem Recreational Millage]])/1000</f>
        <v>#REF!</v>
      </c>
    </row>
    <row r="810" spans="1:120" x14ac:dyDescent="0.3">
      <c r="A810">
        <v>345</v>
      </c>
      <c r="B810">
        <v>1</v>
      </c>
      <c r="C810" s="165" t="s">
        <v>7609</v>
      </c>
      <c r="D810" t="s">
        <v>4610</v>
      </c>
      <c r="E810" t="s">
        <v>170</v>
      </c>
      <c r="F810">
        <v>10004879</v>
      </c>
      <c r="G810" s="32" t="s">
        <v>196</v>
      </c>
      <c r="H810" t="s">
        <v>299</v>
      </c>
      <c r="I810" t="s">
        <v>226</v>
      </c>
      <c r="J810">
        <v>1</v>
      </c>
      <c r="K810">
        <v>0</v>
      </c>
      <c r="L810">
        <v>0</v>
      </c>
      <c r="M810">
        <v>8.7129999999999999E-2</v>
      </c>
      <c r="N810" t="s">
        <v>135</v>
      </c>
      <c r="O810" t="s">
        <v>136</v>
      </c>
      <c r="S810" t="s">
        <v>140</v>
      </c>
      <c r="T810">
        <v>421</v>
      </c>
      <c r="U810" t="s">
        <v>3911</v>
      </c>
      <c r="V810" t="s">
        <v>205</v>
      </c>
      <c r="W810" t="s">
        <v>7610</v>
      </c>
      <c r="X810" t="s">
        <v>3777</v>
      </c>
      <c r="Y810" t="s">
        <v>189</v>
      </c>
      <c r="Z810" t="s">
        <v>3334</v>
      </c>
      <c r="AA810" t="s">
        <v>145</v>
      </c>
      <c r="AB810" t="s">
        <v>146</v>
      </c>
      <c r="AC810" s="119">
        <v>1669103</v>
      </c>
      <c r="AD810">
        <v>1317665</v>
      </c>
      <c r="AE810">
        <v>1317665</v>
      </c>
      <c r="AF810">
        <v>0</v>
      </c>
      <c r="AG810">
        <v>1656260</v>
      </c>
      <c r="AH810">
        <v>0</v>
      </c>
      <c r="AI810">
        <v>12843</v>
      </c>
      <c r="AJ810">
        <v>0</v>
      </c>
      <c r="AK810">
        <v>0</v>
      </c>
      <c r="AL810">
        <v>0</v>
      </c>
      <c r="AM810">
        <v>0</v>
      </c>
      <c r="AN810" s="32">
        <v>0</v>
      </c>
      <c r="AO810">
        <v>0</v>
      </c>
      <c r="AP810">
        <v>0</v>
      </c>
      <c r="AQ810">
        <v>0</v>
      </c>
      <c r="AR810">
        <v>0</v>
      </c>
      <c r="AS810">
        <v>1</v>
      </c>
      <c r="AT810">
        <v>1981</v>
      </c>
      <c r="AV810">
        <v>2380</v>
      </c>
      <c r="AW810">
        <v>2380</v>
      </c>
      <c r="AX810">
        <v>1</v>
      </c>
      <c r="AY810">
        <v>3</v>
      </c>
      <c r="AZ810">
        <v>2.5</v>
      </c>
      <c r="BA810" t="s">
        <v>233</v>
      </c>
      <c r="BC810" t="s">
        <v>233</v>
      </c>
      <c r="BD810" t="s">
        <v>233</v>
      </c>
      <c r="BS810" t="s">
        <v>7611</v>
      </c>
      <c r="BT810" t="s">
        <v>7612</v>
      </c>
      <c r="BV810" t="s">
        <v>3822</v>
      </c>
      <c r="BX810" t="s">
        <v>3823</v>
      </c>
      <c r="BY810" t="s">
        <v>171</v>
      </c>
      <c r="BZ810" t="s">
        <v>3824</v>
      </c>
      <c r="CB810" s="27">
        <v>43949</v>
      </c>
      <c r="CC810">
        <v>1725000</v>
      </c>
      <c r="CD810" t="s">
        <v>210</v>
      </c>
      <c r="CE810" t="s">
        <v>181</v>
      </c>
      <c r="CF810" t="s">
        <v>181</v>
      </c>
      <c r="CG810" t="s">
        <v>7613</v>
      </c>
      <c r="CH810" s="27">
        <v>30590</v>
      </c>
      <c r="CI810">
        <v>215000</v>
      </c>
      <c r="CJ810" t="s">
        <v>210</v>
      </c>
      <c r="CK810" t="s">
        <v>151</v>
      </c>
      <c r="CL810" t="s">
        <v>151</v>
      </c>
      <c r="CM810" t="s">
        <v>7614</v>
      </c>
      <c r="CZ810" t="s">
        <v>7615</v>
      </c>
      <c r="DA810" t="s">
        <v>154</v>
      </c>
      <c r="DB810" t="s">
        <v>242</v>
      </c>
      <c r="DE810">
        <v>1</v>
      </c>
      <c r="DF810">
        <v>1982</v>
      </c>
      <c r="DG810" t="s">
        <v>7616</v>
      </c>
      <c r="DH810">
        <v>7</v>
      </c>
      <c r="DI810" s="128" t="s">
        <v>156</v>
      </c>
      <c r="DJ8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10" s="130">
        <f>Table13[[#This Row],[JUST]]*Table13[[#This Row],[Storm Millage]]/1000</f>
        <v>0</v>
      </c>
      <c r="DL8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10" s="136">
        <f>Table13[[#This Row],[JUST]]*Table13[[#This Row],[Recreational Millage]]/1000</f>
        <v>13690.213750983812</v>
      </c>
      <c r="DN810" s="137">
        <f>Table13[[#This Row],[Recreational Assessment]]+Table13[[#This Row],[Storm Assessment]]</f>
        <v>13690.213750983812</v>
      </c>
      <c r="DO810" s="145" t="e">
        <f>Methodology!#REF!</f>
        <v>#REF!</v>
      </c>
      <c r="DP810" s="146" t="e">
        <f>(Table13[[#This Row],[JUST]]*Table13[[#This Row],[Ad Valorem Recreational Millage]])/1000</f>
        <v>#REF!</v>
      </c>
    </row>
    <row r="811" spans="1:120" x14ac:dyDescent="0.3">
      <c r="A811">
        <v>1086</v>
      </c>
      <c r="B811">
        <v>1</v>
      </c>
      <c r="C811" s="165" t="s">
        <v>7086</v>
      </c>
      <c r="D811" t="s">
        <v>3790</v>
      </c>
      <c r="E811" t="s">
        <v>7087</v>
      </c>
      <c r="F811">
        <v>10004787</v>
      </c>
      <c r="G811" s="32" t="s">
        <v>181</v>
      </c>
      <c r="I811" t="s">
        <v>401</v>
      </c>
      <c r="J811">
        <v>1</v>
      </c>
      <c r="K811">
        <v>0</v>
      </c>
      <c r="L811">
        <v>0</v>
      </c>
      <c r="M811">
        <v>0.27900000000000003</v>
      </c>
      <c r="N811" t="s">
        <v>135</v>
      </c>
      <c r="O811" t="s">
        <v>136</v>
      </c>
      <c r="R811" t="s">
        <v>139</v>
      </c>
      <c r="S811" t="s">
        <v>140</v>
      </c>
      <c r="T811">
        <v>121</v>
      </c>
      <c r="U811" t="s">
        <v>3670</v>
      </c>
      <c r="V811" t="s">
        <v>205</v>
      </c>
      <c r="W811" t="s">
        <v>7088</v>
      </c>
      <c r="X811" t="s">
        <v>5541</v>
      </c>
      <c r="Y811" t="s">
        <v>6986</v>
      </c>
      <c r="AA811" t="s">
        <v>145</v>
      </c>
      <c r="AB811" t="s">
        <v>146</v>
      </c>
      <c r="AC811" s="30">
        <v>3223569</v>
      </c>
      <c r="AD811">
        <v>2603978</v>
      </c>
      <c r="AE811">
        <v>2553978</v>
      </c>
      <c r="AF811">
        <v>1207500</v>
      </c>
      <c r="AG811">
        <v>1806470</v>
      </c>
      <c r="AH811">
        <v>123700</v>
      </c>
      <c r="AI811">
        <v>85899</v>
      </c>
      <c r="AJ811">
        <v>0</v>
      </c>
      <c r="AK811">
        <v>0</v>
      </c>
      <c r="AL811">
        <v>0</v>
      </c>
      <c r="AM811">
        <v>0</v>
      </c>
      <c r="AN811">
        <v>50000</v>
      </c>
      <c r="AO811">
        <v>0</v>
      </c>
      <c r="AP811">
        <v>0</v>
      </c>
      <c r="AQ811">
        <v>0</v>
      </c>
      <c r="AR811">
        <v>0</v>
      </c>
      <c r="AS811">
        <v>1</v>
      </c>
      <c r="AT811">
        <v>2005</v>
      </c>
      <c r="AV811">
        <v>9444</v>
      </c>
      <c r="AW811">
        <v>4346</v>
      </c>
      <c r="AX811">
        <v>1.7999999499999999</v>
      </c>
      <c r="AY811">
        <v>4</v>
      </c>
      <c r="AZ811">
        <v>4</v>
      </c>
      <c r="BA811" t="s">
        <v>233</v>
      </c>
      <c r="BB811" t="s">
        <v>233</v>
      </c>
      <c r="BC811" t="s">
        <v>233</v>
      </c>
      <c r="BE811" t="s">
        <v>233</v>
      </c>
      <c r="BS811" t="s">
        <v>7089</v>
      </c>
      <c r="BV811" t="s">
        <v>7090</v>
      </c>
      <c r="BX811" t="s">
        <v>145</v>
      </c>
      <c r="BY811" t="s">
        <v>149</v>
      </c>
      <c r="BZ811" t="s">
        <v>146</v>
      </c>
      <c r="CB811" s="27">
        <v>37580</v>
      </c>
      <c r="CC811">
        <v>1600000</v>
      </c>
      <c r="CD811" t="s">
        <v>210</v>
      </c>
      <c r="CE811" t="s">
        <v>151</v>
      </c>
      <c r="CF811" t="s">
        <v>151</v>
      </c>
      <c r="CG811" t="s">
        <v>7091</v>
      </c>
      <c r="CH811" s="27">
        <v>26846</v>
      </c>
      <c r="CI811">
        <v>45000</v>
      </c>
      <c r="CJ811" t="s">
        <v>210</v>
      </c>
      <c r="CK811" t="s">
        <v>151</v>
      </c>
      <c r="CL811" t="s">
        <v>151</v>
      </c>
      <c r="CM811" t="s">
        <v>7092</v>
      </c>
      <c r="CZ811" t="s">
        <v>7093</v>
      </c>
      <c r="DA811" t="s">
        <v>154</v>
      </c>
      <c r="DB811" t="s">
        <v>299</v>
      </c>
      <c r="DE811">
        <v>1</v>
      </c>
      <c r="DF811">
        <v>1900</v>
      </c>
      <c r="DG811" t="s">
        <v>7094</v>
      </c>
      <c r="DH811">
        <v>7</v>
      </c>
      <c r="DI811" s="128" t="s">
        <v>156</v>
      </c>
      <c r="DJ8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11" s="130">
        <f>Table13[[#This Row],[JUST]]*Table13[[#This Row],[Storm Millage]]/1000</f>
        <v>0</v>
      </c>
      <c r="DL8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811" s="136">
        <f>Table13[[#This Row],[JUST]]*Table13[[#This Row],[Recreational Millage]]/1000</f>
        <v>13701.643316942002</v>
      </c>
      <c r="DN811" s="137">
        <f>Table13[[#This Row],[Recreational Assessment]]+Table13[[#This Row],[Storm Assessment]]</f>
        <v>13701.643316942002</v>
      </c>
      <c r="DO811" s="145" t="e">
        <f>Methodology!#REF!</f>
        <v>#REF!</v>
      </c>
      <c r="DP811" s="146" t="e">
        <f>(Table13[[#This Row],[JUST]]*Table13[[#This Row],[Ad Valorem Recreational Millage]])/1000</f>
        <v>#REF!</v>
      </c>
    </row>
    <row r="812" spans="1:120" x14ac:dyDescent="0.3">
      <c r="A812">
        <v>755</v>
      </c>
      <c r="B812">
        <v>1</v>
      </c>
      <c r="C812" s="165" t="s">
        <v>6914</v>
      </c>
      <c r="D812" t="s">
        <v>3790</v>
      </c>
      <c r="E812" t="s">
        <v>258</v>
      </c>
      <c r="F812">
        <v>10004123</v>
      </c>
      <c r="G812" s="32" t="s">
        <v>181</v>
      </c>
      <c r="I812" t="s">
        <v>226</v>
      </c>
      <c r="J812">
        <v>1</v>
      </c>
      <c r="K812">
        <v>0</v>
      </c>
      <c r="L812">
        <v>0</v>
      </c>
      <c r="M812">
        <v>0.193</v>
      </c>
      <c r="N812" t="s">
        <v>135</v>
      </c>
      <c r="O812" t="s">
        <v>136</v>
      </c>
      <c r="R812" t="s">
        <v>227</v>
      </c>
      <c r="S812" t="s">
        <v>140</v>
      </c>
      <c r="T812">
        <v>100</v>
      </c>
      <c r="U812" t="s">
        <v>511</v>
      </c>
      <c r="W812" t="s">
        <v>6915</v>
      </c>
      <c r="X812" t="s">
        <v>6916</v>
      </c>
      <c r="Y812" t="s">
        <v>6917</v>
      </c>
      <c r="AA812" t="s">
        <v>145</v>
      </c>
      <c r="AB812" t="s">
        <v>146</v>
      </c>
      <c r="AC812" s="119">
        <v>1677177</v>
      </c>
      <c r="AD812">
        <v>1677177</v>
      </c>
      <c r="AE812">
        <v>1677177</v>
      </c>
      <c r="AF812">
        <v>743000</v>
      </c>
      <c r="AG812">
        <v>822254</v>
      </c>
      <c r="AH812">
        <v>11712</v>
      </c>
      <c r="AI812">
        <v>100211</v>
      </c>
      <c r="AJ812">
        <v>0</v>
      </c>
      <c r="AK812">
        <v>0</v>
      </c>
      <c r="AL812">
        <v>0</v>
      </c>
      <c r="AM812">
        <v>0</v>
      </c>
      <c r="AN812" s="32">
        <v>0</v>
      </c>
      <c r="AO812">
        <v>0</v>
      </c>
      <c r="AP812">
        <v>0</v>
      </c>
      <c r="AQ812">
        <v>0</v>
      </c>
      <c r="AR812">
        <v>0</v>
      </c>
      <c r="AS812">
        <v>1</v>
      </c>
      <c r="AT812">
        <v>2006</v>
      </c>
      <c r="AV812">
        <v>7387</v>
      </c>
      <c r="AW812">
        <v>3508</v>
      </c>
      <c r="AX812">
        <v>2</v>
      </c>
      <c r="AY812">
        <v>5</v>
      </c>
      <c r="AZ812">
        <v>4</v>
      </c>
      <c r="BA812" t="s">
        <v>233</v>
      </c>
      <c r="BB812" t="s">
        <v>233</v>
      </c>
      <c r="BC812" t="s">
        <v>233</v>
      </c>
      <c r="BS812" t="s">
        <v>6918</v>
      </c>
      <c r="BT812" t="s">
        <v>6919</v>
      </c>
      <c r="BV812" t="s">
        <v>6920</v>
      </c>
      <c r="BX812" t="s">
        <v>6921</v>
      </c>
      <c r="BY812" t="s">
        <v>430</v>
      </c>
      <c r="BZ812" t="s">
        <v>6922</v>
      </c>
      <c r="CB812" s="27">
        <v>43388</v>
      </c>
      <c r="CC812">
        <v>1698500</v>
      </c>
      <c r="CD812" t="s">
        <v>210</v>
      </c>
      <c r="CE812" t="s">
        <v>181</v>
      </c>
      <c r="CF812" t="s">
        <v>181</v>
      </c>
      <c r="CG812" t="s">
        <v>6923</v>
      </c>
      <c r="CH812" s="27">
        <v>38882</v>
      </c>
      <c r="CI812">
        <v>1900000</v>
      </c>
      <c r="CJ812" t="s">
        <v>210</v>
      </c>
      <c r="CK812" t="s">
        <v>616</v>
      </c>
      <c r="CL812" t="s">
        <v>151</v>
      </c>
      <c r="CM812" t="s">
        <v>6924</v>
      </c>
      <c r="CN812" s="27">
        <v>37193</v>
      </c>
      <c r="CO812">
        <v>750000</v>
      </c>
      <c r="CP812" t="s">
        <v>210</v>
      </c>
      <c r="CQ812" t="s">
        <v>151</v>
      </c>
      <c r="CR812" t="s">
        <v>383</v>
      </c>
      <c r="CS812" t="s">
        <v>6925</v>
      </c>
      <c r="CT812" s="27">
        <v>34455</v>
      </c>
      <c r="CU812">
        <v>255000</v>
      </c>
      <c r="CV812" t="s">
        <v>210</v>
      </c>
      <c r="CW812" t="s">
        <v>151</v>
      </c>
      <c r="CX812" t="s">
        <v>151</v>
      </c>
      <c r="CY812" t="s">
        <v>6926</v>
      </c>
      <c r="CZ812" t="s">
        <v>6927</v>
      </c>
      <c r="DA812" t="s">
        <v>154</v>
      </c>
      <c r="DB812" t="s">
        <v>299</v>
      </c>
      <c r="DE812">
        <v>1</v>
      </c>
      <c r="DF812">
        <v>1900</v>
      </c>
      <c r="DG812" t="s">
        <v>6928</v>
      </c>
      <c r="DH812">
        <v>7</v>
      </c>
      <c r="DI812" s="128" t="s">
        <v>156</v>
      </c>
      <c r="DJ8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12" s="130">
        <f>Table13[[#This Row],[JUST]]*Table13[[#This Row],[Storm Millage]]/1000</f>
        <v>0</v>
      </c>
      <c r="DL8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12" s="136">
        <f>Table13[[#This Row],[JUST]]*Table13[[#This Row],[Recreational Millage]]/1000</f>
        <v>13756.437816140631</v>
      </c>
      <c r="DN812" s="137">
        <f>Table13[[#This Row],[Recreational Assessment]]+Table13[[#This Row],[Storm Assessment]]</f>
        <v>13756.437816140631</v>
      </c>
      <c r="DO812" s="145" t="e">
        <f>Methodology!#REF!</f>
        <v>#REF!</v>
      </c>
      <c r="DP812" s="146" t="e">
        <f>(Table13[[#This Row],[JUST]]*Table13[[#This Row],[Ad Valorem Recreational Millage]])/1000</f>
        <v>#REF!</v>
      </c>
    </row>
    <row r="813" spans="1:120" x14ac:dyDescent="0.3">
      <c r="A813">
        <v>723</v>
      </c>
      <c r="B813">
        <v>1</v>
      </c>
      <c r="C813" s="165" t="s">
        <v>12205</v>
      </c>
      <c r="D813" t="s">
        <v>540</v>
      </c>
      <c r="E813" t="s">
        <v>1037</v>
      </c>
      <c r="F813">
        <v>10003941</v>
      </c>
      <c r="G813" s="32" t="s">
        <v>181</v>
      </c>
      <c r="I813" t="s">
        <v>401</v>
      </c>
      <c r="J813">
        <v>1</v>
      </c>
      <c r="K813">
        <v>0</v>
      </c>
      <c r="L813">
        <v>0</v>
      </c>
      <c r="M813">
        <v>0.49099999999999999</v>
      </c>
      <c r="N813" t="s">
        <v>135</v>
      </c>
      <c r="O813" t="s">
        <v>136</v>
      </c>
      <c r="R813" t="s">
        <v>286</v>
      </c>
      <c r="S813" t="s">
        <v>140</v>
      </c>
      <c r="T813">
        <v>121</v>
      </c>
      <c r="U813" t="s">
        <v>3670</v>
      </c>
      <c r="V813" t="s">
        <v>205</v>
      </c>
      <c r="W813" t="s">
        <v>12206</v>
      </c>
      <c r="X813" t="s">
        <v>12207</v>
      </c>
      <c r="Y813" t="s">
        <v>232</v>
      </c>
      <c r="AA813" t="s">
        <v>145</v>
      </c>
      <c r="AB813" t="s">
        <v>146</v>
      </c>
      <c r="AC813" s="119">
        <v>1678917</v>
      </c>
      <c r="AD813">
        <v>1678917</v>
      </c>
      <c r="AE813">
        <v>1678917</v>
      </c>
      <c r="AF813">
        <v>1590000</v>
      </c>
      <c r="AG813">
        <v>62372</v>
      </c>
      <c r="AH813">
        <v>19884</v>
      </c>
      <c r="AI813">
        <v>6661</v>
      </c>
      <c r="AJ813">
        <v>0</v>
      </c>
      <c r="AK813">
        <v>0</v>
      </c>
      <c r="AL813">
        <v>0</v>
      </c>
      <c r="AM813">
        <v>0</v>
      </c>
      <c r="AN813" s="32">
        <v>0</v>
      </c>
      <c r="AO813">
        <v>0</v>
      </c>
      <c r="AP813">
        <v>0</v>
      </c>
      <c r="AQ813">
        <v>0</v>
      </c>
      <c r="AR813">
        <v>0</v>
      </c>
      <c r="AS813">
        <v>1</v>
      </c>
      <c r="AT813">
        <v>1963</v>
      </c>
      <c r="AV813">
        <v>2180</v>
      </c>
      <c r="AW813">
        <v>1446</v>
      </c>
      <c r="AX813">
        <v>1</v>
      </c>
      <c r="AY813">
        <v>3</v>
      </c>
      <c r="AZ813">
        <v>2</v>
      </c>
      <c r="BA813" t="s">
        <v>233</v>
      </c>
      <c r="BS813" t="s">
        <v>12208</v>
      </c>
      <c r="BV813" t="s">
        <v>12209</v>
      </c>
      <c r="BX813" t="s">
        <v>2824</v>
      </c>
      <c r="BY813" t="s">
        <v>238</v>
      </c>
      <c r="BZ813" t="s">
        <v>2825</v>
      </c>
      <c r="CB813" s="27">
        <v>41983</v>
      </c>
      <c r="CC813">
        <v>269250</v>
      </c>
      <c r="CD813" t="s">
        <v>210</v>
      </c>
      <c r="CE813" t="s">
        <v>1190</v>
      </c>
      <c r="CF813" t="s">
        <v>1190</v>
      </c>
      <c r="CG813" t="s">
        <v>12210</v>
      </c>
      <c r="CH813" s="27">
        <v>25204</v>
      </c>
      <c r="CI813">
        <v>45000</v>
      </c>
      <c r="CJ813" t="s">
        <v>210</v>
      </c>
      <c r="CK813" t="s">
        <v>151</v>
      </c>
      <c r="CL813" t="s">
        <v>151</v>
      </c>
      <c r="CM813" t="s">
        <v>12211</v>
      </c>
      <c r="CZ813" t="s">
        <v>12212</v>
      </c>
      <c r="DA813" t="s">
        <v>154</v>
      </c>
      <c r="DB813" t="s">
        <v>299</v>
      </c>
      <c r="DE813">
        <v>1</v>
      </c>
      <c r="DF813">
        <v>1900</v>
      </c>
      <c r="DG813" t="s">
        <v>12213</v>
      </c>
      <c r="DH813">
        <v>7</v>
      </c>
      <c r="DI813" s="128" t="s">
        <v>156</v>
      </c>
      <c r="DJ8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13" s="130">
        <f>Table13[[#This Row],[JUST]]*Table13[[#This Row],[Storm Millage]]/1000</f>
        <v>0</v>
      </c>
      <c r="DL8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13" s="136">
        <f>Table13[[#This Row],[JUST]]*Table13[[#This Row],[Recreational Millage]]/1000</f>
        <v>13770.70953689526</v>
      </c>
      <c r="DN813" s="137">
        <f>Table13[[#This Row],[Recreational Assessment]]+Table13[[#This Row],[Storm Assessment]]</f>
        <v>13770.70953689526</v>
      </c>
      <c r="DO813" s="145" t="e">
        <f>Methodology!#REF!</f>
        <v>#REF!</v>
      </c>
      <c r="DP813" s="146" t="e">
        <f>(Table13[[#This Row],[JUST]]*Table13[[#This Row],[Ad Valorem Recreational Millage]])/1000</f>
        <v>#REF!</v>
      </c>
    </row>
    <row r="814" spans="1:120" x14ac:dyDescent="0.3">
      <c r="A814">
        <v>675</v>
      </c>
      <c r="B814">
        <v>1</v>
      </c>
      <c r="C814" s="165" t="s">
        <v>5847</v>
      </c>
      <c r="D814" t="s">
        <v>131</v>
      </c>
      <c r="E814" t="s">
        <v>5848</v>
      </c>
      <c r="F814">
        <v>10004169</v>
      </c>
      <c r="G814" s="32" t="s">
        <v>181</v>
      </c>
      <c r="I814" t="s">
        <v>226</v>
      </c>
      <c r="J814">
        <v>1</v>
      </c>
      <c r="K814">
        <v>75</v>
      </c>
      <c r="L814">
        <v>110</v>
      </c>
      <c r="M814">
        <v>0.23200000000000001</v>
      </c>
      <c r="N814" t="s">
        <v>135</v>
      </c>
      <c r="O814" t="s">
        <v>136</v>
      </c>
      <c r="R814" t="s">
        <v>227</v>
      </c>
      <c r="S814" t="s">
        <v>140</v>
      </c>
      <c r="T814">
        <v>100</v>
      </c>
      <c r="U814" t="s">
        <v>511</v>
      </c>
      <c r="W814" t="s">
        <v>5849</v>
      </c>
      <c r="X814" t="s">
        <v>5824</v>
      </c>
      <c r="Y814" t="s">
        <v>3475</v>
      </c>
      <c r="AA814" t="s">
        <v>145</v>
      </c>
      <c r="AB814" t="s">
        <v>146</v>
      </c>
      <c r="AC814" s="119">
        <v>1682011</v>
      </c>
      <c r="AD814">
        <v>1682011</v>
      </c>
      <c r="AE814">
        <v>1682011</v>
      </c>
      <c r="AF814">
        <v>743000</v>
      </c>
      <c r="AG814">
        <v>895337</v>
      </c>
      <c r="AH814">
        <v>1708</v>
      </c>
      <c r="AI814">
        <v>41966</v>
      </c>
      <c r="AJ814">
        <v>0</v>
      </c>
      <c r="AK814">
        <v>0</v>
      </c>
      <c r="AL814">
        <v>0</v>
      </c>
      <c r="AM814">
        <v>0</v>
      </c>
      <c r="AN814" s="32">
        <v>0</v>
      </c>
      <c r="AO814">
        <v>0</v>
      </c>
      <c r="AP814">
        <v>0</v>
      </c>
      <c r="AQ814">
        <v>0</v>
      </c>
      <c r="AR814">
        <v>0</v>
      </c>
      <c r="AS814">
        <v>1</v>
      </c>
      <c r="AT814">
        <v>2005</v>
      </c>
      <c r="AV814">
        <v>7899</v>
      </c>
      <c r="AW814">
        <v>3578</v>
      </c>
      <c r="AX814">
        <v>2</v>
      </c>
      <c r="AY814">
        <v>6</v>
      </c>
      <c r="AZ814">
        <v>6.5</v>
      </c>
      <c r="BA814" t="s">
        <v>233</v>
      </c>
      <c r="BB814" t="s">
        <v>233</v>
      </c>
      <c r="BC814" t="s">
        <v>233</v>
      </c>
      <c r="BS814" t="s">
        <v>5850</v>
      </c>
      <c r="BT814" t="s">
        <v>5851</v>
      </c>
      <c r="BV814" t="s">
        <v>5852</v>
      </c>
      <c r="BX814" t="s">
        <v>5853</v>
      </c>
      <c r="BY814" t="s">
        <v>785</v>
      </c>
      <c r="BZ814" t="s">
        <v>5854</v>
      </c>
      <c r="CB814" s="27">
        <v>41677</v>
      </c>
      <c r="CC814">
        <v>2050000</v>
      </c>
      <c r="CD814" t="s">
        <v>210</v>
      </c>
      <c r="CE814" t="s">
        <v>181</v>
      </c>
      <c r="CF814" t="s">
        <v>181</v>
      </c>
      <c r="CG814" t="s">
        <v>5855</v>
      </c>
      <c r="CH814" s="27">
        <v>39296</v>
      </c>
      <c r="CI814">
        <v>2000000</v>
      </c>
      <c r="CJ814" t="s">
        <v>210</v>
      </c>
      <c r="CK814" t="s">
        <v>151</v>
      </c>
      <c r="CL814" t="s">
        <v>151</v>
      </c>
      <c r="CM814" t="s">
        <v>5856</v>
      </c>
      <c r="CN814" s="27">
        <v>38580</v>
      </c>
      <c r="CO814">
        <v>2125000</v>
      </c>
      <c r="CP814" t="s">
        <v>210</v>
      </c>
      <c r="CQ814" t="s">
        <v>208</v>
      </c>
      <c r="CR814" t="s">
        <v>208</v>
      </c>
      <c r="CS814" t="s">
        <v>5857</v>
      </c>
      <c r="CT814" s="27">
        <v>37594</v>
      </c>
      <c r="CU814">
        <v>770000</v>
      </c>
      <c r="CV814" t="s">
        <v>210</v>
      </c>
      <c r="CW814" t="s">
        <v>151</v>
      </c>
      <c r="CX814" t="s">
        <v>151</v>
      </c>
      <c r="CY814" t="s">
        <v>5858</v>
      </c>
      <c r="CZ814" t="s">
        <v>5859</v>
      </c>
      <c r="DA814" t="s">
        <v>154</v>
      </c>
      <c r="DB814" t="s">
        <v>299</v>
      </c>
      <c r="DE814">
        <v>1</v>
      </c>
      <c r="DF814">
        <v>1982</v>
      </c>
      <c r="DG814" t="s">
        <v>5860</v>
      </c>
      <c r="DH814">
        <v>7</v>
      </c>
      <c r="DI814" s="128" t="s">
        <v>156</v>
      </c>
      <c r="DJ8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14" s="130">
        <f>Table13[[#This Row],[JUST]]*Table13[[#This Row],[Storm Millage]]/1000</f>
        <v>0</v>
      </c>
      <c r="DL8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14" s="136">
        <f>Table13[[#This Row],[JUST]]*Table13[[#This Row],[Recreational Millage]]/1000</f>
        <v>13796.086952995731</v>
      </c>
      <c r="DN814" s="137">
        <f>Table13[[#This Row],[Recreational Assessment]]+Table13[[#This Row],[Storm Assessment]]</f>
        <v>13796.086952995731</v>
      </c>
      <c r="DO814" s="145" t="e">
        <f>Methodology!#REF!</f>
        <v>#REF!</v>
      </c>
      <c r="DP814" s="146" t="e">
        <f>(Table13[[#This Row],[JUST]]*Table13[[#This Row],[Ad Valorem Recreational Millage]])/1000</f>
        <v>#REF!</v>
      </c>
    </row>
    <row r="815" spans="1:120" x14ac:dyDescent="0.3">
      <c r="A815">
        <v>936</v>
      </c>
      <c r="B815">
        <v>1</v>
      </c>
      <c r="C815" s="165" t="s">
        <v>8716</v>
      </c>
      <c r="D815" t="s">
        <v>158</v>
      </c>
      <c r="E815" t="s">
        <v>8717</v>
      </c>
      <c r="F815">
        <v>10004921</v>
      </c>
      <c r="G815" s="32" t="s">
        <v>383</v>
      </c>
      <c r="I815" t="s">
        <v>226</v>
      </c>
      <c r="J815">
        <v>1</v>
      </c>
      <c r="K815">
        <v>35341</v>
      </c>
      <c r="L815">
        <v>0</v>
      </c>
      <c r="M815">
        <v>1.7170000000000001</v>
      </c>
      <c r="N815" t="s">
        <v>135</v>
      </c>
      <c r="O815" t="s">
        <v>136</v>
      </c>
      <c r="R815" t="s">
        <v>3669</v>
      </c>
      <c r="S815" t="s">
        <v>140</v>
      </c>
      <c r="T815">
        <v>821</v>
      </c>
      <c r="U815" t="s">
        <v>4182</v>
      </c>
      <c r="V815" t="s">
        <v>205</v>
      </c>
      <c r="W815" t="s">
        <v>8718</v>
      </c>
      <c r="X815" t="s">
        <v>8719</v>
      </c>
      <c r="Y815" t="s">
        <v>189</v>
      </c>
      <c r="AA815" t="s">
        <v>145</v>
      </c>
      <c r="AB815" t="s">
        <v>146</v>
      </c>
      <c r="AC815" s="119">
        <v>1692521</v>
      </c>
      <c r="AD815">
        <v>1692521</v>
      </c>
      <c r="AE815">
        <v>1692521</v>
      </c>
      <c r="AF815">
        <v>888000</v>
      </c>
      <c r="AG815">
        <v>616509</v>
      </c>
      <c r="AH815">
        <v>108512</v>
      </c>
      <c r="AI815">
        <v>79500</v>
      </c>
      <c r="AJ815">
        <v>0</v>
      </c>
      <c r="AK815">
        <v>0</v>
      </c>
      <c r="AL815">
        <v>0</v>
      </c>
      <c r="AM815">
        <v>0</v>
      </c>
      <c r="AN815" s="32">
        <v>0</v>
      </c>
      <c r="AO815">
        <v>0</v>
      </c>
      <c r="AP815">
        <v>0</v>
      </c>
      <c r="AQ815">
        <v>0</v>
      </c>
      <c r="AR815">
        <v>0</v>
      </c>
      <c r="AS815">
        <v>2</v>
      </c>
      <c r="AT815">
        <v>1950</v>
      </c>
      <c r="AV815">
        <v>5170</v>
      </c>
      <c r="AW815">
        <v>2748</v>
      </c>
      <c r="AX815">
        <v>2</v>
      </c>
      <c r="AY815">
        <v>3</v>
      </c>
      <c r="AZ815">
        <v>4</v>
      </c>
      <c r="BA815" t="s">
        <v>233</v>
      </c>
      <c r="BC815" t="s">
        <v>233</v>
      </c>
      <c r="BS815" t="s">
        <v>8720</v>
      </c>
      <c r="BT815" t="s">
        <v>8721</v>
      </c>
      <c r="BV815" t="s">
        <v>8679</v>
      </c>
      <c r="BX815" t="s">
        <v>145</v>
      </c>
      <c r="BY815" t="s">
        <v>149</v>
      </c>
      <c r="BZ815" t="s">
        <v>146</v>
      </c>
      <c r="CB815" s="27">
        <v>44120</v>
      </c>
      <c r="CC815">
        <v>2350000</v>
      </c>
      <c r="CD815" t="s">
        <v>210</v>
      </c>
      <c r="CE815" t="s">
        <v>1269</v>
      </c>
      <c r="CF815" t="s">
        <v>1269</v>
      </c>
      <c r="CG815" t="s">
        <v>8722</v>
      </c>
      <c r="CH815" s="27">
        <v>36174</v>
      </c>
      <c r="CI815">
        <v>675000</v>
      </c>
      <c r="CJ815" t="s">
        <v>210</v>
      </c>
      <c r="CK815" t="s">
        <v>208</v>
      </c>
      <c r="CL815" t="s">
        <v>208</v>
      </c>
      <c r="CM815" t="s">
        <v>8723</v>
      </c>
      <c r="CZ815" t="s">
        <v>8724</v>
      </c>
      <c r="DA815" t="s">
        <v>154</v>
      </c>
      <c r="DB815" t="s">
        <v>299</v>
      </c>
      <c r="DE815">
        <v>2</v>
      </c>
      <c r="DF815">
        <v>1900</v>
      </c>
      <c r="DG815" t="s">
        <v>8725</v>
      </c>
      <c r="DH815">
        <v>7</v>
      </c>
      <c r="DI815" s="128" t="s">
        <v>156</v>
      </c>
      <c r="DJ8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15" s="130">
        <f>Table13[[#This Row],[JUST]]*Table13[[#This Row],[Storm Millage]]/1000</f>
        <v>0</v>
      </c>
      <c r="DL8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15" s="136">
        <f>Table13[[#This Row],[JUST]]*Table13[[#This Row],[Recreational Millage]]/1000</f>
        <v>13882.291427209029</v>
      </c>
      <c r="DN815" s="137">
        <f>Table13[[#This Row],[Recreational Assessment]]+Table13[[#This Row],[Storm Assessment]]</f>
        <v>13882.291427209029</v>
      </c>
      <c r="DO815" s="145" t="e">
        <f>Methodology!#REF!</f>
        <v>#REF!</v>
      </c>
      <c r="DP815" s="146" t="e">
        <f>(Table13[[#This Row],[JUST]]*Table13[[#This Row],[Ad Valorem Recreational Millage]])/1000</f>
        <v>#REF!</v>
      </c>
    </row>
    <row r="816" spans="1:120" x14ac:dyDescent="0.3">
      <c r="A816">
        <v>648</v>
      </c>
      <c r="B816">
        <v>1</v>
      </c>
      <c r="C816" s="165" t="s">
        <v>8937</v>
      </c>
      <c r="D816" t="s">
        <v>3484</v>
      </c>
      <c r="E816" t="s">
        <v>170</v>
      </c>
      <c r="F816">
        <v>10004927</v>
      </c>
      <c r="G816" s="32" t="s">
        <v>383</v>
      </c>
      <c r="I816" t="s">
        <v>226</v>
      </c>
      <c r="J816">
        <v>1</v>
      </c>
      <c r="K816">
        <v>0</v>
      </c>
      <c r="L816">
        <v>0</v>
      </c>
      <c r="M816">
        <v>2.2109999999999999</v>
      </c>
      <c r="N816" t="s">
        <v>135</v>
      </c>
      <c r="O816" t="s">
        <v>136</v>
      </c>
      <c r="R816" t="s">
        <v>3669</v>
      </c>
      <c r="S816" t="s">
        <v>140</v>
      </c>
      <c r="T816">
        <v>821</v>
      </c>
      <c r="U816" t="s">
        <v>4182</v>
      </c>
      <c r="V816" t="s">
        <v>205</v>
      </c>
      <c r="W816" t="s">
        <v>8938</v>
      </c>
      <c r="X816" t="s">
        <v>8939</v>
      </c>
      <c r="Y816" t="s">
        <v>189</v>
      </c>
      <c r="AA816" t="s">
        <v>145</v>
      </c>
      <c r="AB816" t="s">
        <v>146</v>
      </c>
      <c r="AC816" s="30">
        <v>3279283</v>
      </c>
      <c r="AD816">
        <v>3278783</v>
      </c>
      <c r="AE816">
        <v>3228783</v>
      </c>
      <c r="AF816">
        <v>1215000</v>
      </c>
      <c r="AG816">
        <v>1847625</v>
      </c>
      <c r="AH816">
        <v>84749</v>
      </c>
      <c r="AI816">
        <v>131909</v>
      </c>
      <c r="AJ816">
        <v>0</v>
      </c>
      <c r="AK816">
        <v>0</v>
      </c>
      <c r="AL816">
        <v>0</v>
      </c>
      <c r="AM816">
        <v>0</v>
      </c>
      <c r="AN816">
        <v>50000</v>
      </c>
      <c r="AO816">
        <v>0</v>
      </c>
      <c r="AP816">
        <v>0</v>
      </c>
      <c r="AQ816">
        <v>500</v>
      </c>
      <c r="AR816">
        <v>0</v>
      </c>
      <c r="AS816">
        <v>2</v>
      </c>
      <c r="AT816">
        <v>1996</v>
      </c>
      <c r="AV816">
        <v>18255</v>
      </c>
      <c r="AW816">
        <v>6970</v>
      </c>
      <c r="AX816">
        <v>2</v>
      </c>
      <c r="AY816">
        <v>7</v>
      </c>
      <c r="AZ816">
        <v>7</v>
      </c>
      <c r="BA816" t="s">
        <v>233</v>
      </c>
      <c r="BB816" t="s">
        <v>233</v>
      </c>
      <c r="BC816" t="s">
        <v>233</v>
      </c>
      <c r="BS816" t="s">
        <v>8940</v>
      </c>
      <c r="BV816" t="s">
        <v>8941</v>
      </c>
      <c r="BX816" t="s">
        <v>145</v>
      </c>
      <c r="BY816" t="s">
        <v>149</v>
      </c>
      <c r="BZ816" t="s">
        <v>146</v>
      </c>
      <c r="CB816" s="27">
        <v>41813</v>
      </c>
      <c r="CC816">
        <v>3450000</v>
      </c>
      <c r="CD816" t="s">
        <v>210</v>
      </c>
      <c r="CE816" t="s">
        <v>181</v>
      </c>
      <c r="CF816" t="s">
        <v>181</v>
      </c>
      <c r="CG816" t="s">
        <v>8942</v>
      </c>
      <c r="CH816" s="27">
        <v>38066</v>
      </c>
      <c r="CI816">
        <v>2765000</v>
      </c>
      <c r="CJ816" t="s">
        <v>210</v>
      </c>
      <c r="CK816" t="s">
        <v>151</v>
      </c>
      <c r="CL816" t="s">
        <v>151</v>
      </c>
      <c r="CM816" t="s">
        <v>8943</v>
      </c>
      <c r="CZ816" t="s">
        <v>8944</v>
      </c>
      <c r="DA816" t="s">
        <v>154</v>
      </c>
      <c r="DB816" t="s">
        <v>299</v>
      </c>
      <c r="DE816">
        <v>1</v>
      </c>
      <c r="DF816">
        <v>1900</v>
      </c>
      <c r="DG816" t="s">
        <v>8945</v>
      </c>
      <c r="DH816">
        <v>7</v>
      </c>
      <c r="DI816" s="128" t="s">
        <v>156</v>
      </c>
      <c r="DJ8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16" s="130">
        <f>Table13[[#This Row],[JUST]]*Table13[[#This Row],[Storm Millage]]/1000</f>
        <v>0</v>
      </c>
      <c r="DL8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816" s="136">
        <f>Table13[[#This Row],[JUST]]*Table13[[#This Row],[Recreational Millage]]/1000</f>
        <v>13938.453311007617</v>
      </c>
      <c r="DN816" s="137">
        <f>Table13[[#This Row],[Recreational Assessment]]+Table13[[#This Row],[Storm Assessment]]</f>
        <v>13938.453311007617</v>
      </c>
      <c r="DO816" s="145" t="e">
        <f>Methodology!#REF!</f>
        <v>#REF!</v>
      </c>
      <c r="DP816" s="146" t="e">
        <f>(Table13[[#This Row],[JUST]]*Table13[[#This Row],[Ad Valorem Recreational Millage]])/1000</f>
        <v>#REF!</v>
      </c>
    </row>
    <row r="817" spans="1:120" x14ac:dyDescent="0.3">
      <c r="A817">
        <v>168</v>
      </c>
      <c r="B817">
        <v>1</v>
      </c>
      <c r="C817" s="165" t="s">
        <v>800</v>
      </c>
      <c r="D817" t="s">
        <v>801</v>
      </c>
      <c r="E817" t="s">
        <v>258</v>
      </c>
      <c r="F817">
        <v>10004271</v>
      </c>
      <c r="G817" s="32" t="s">
        <v>196</v>
      </c>
      <c r="H817" t="s">
        <v>299</v>
      </c>
      <c r="I817" t="s">
        <v>778</v>
      </c>
      <c r="J817">
        <v>0</v>
      </c>
      <c r="K817">
        <v>0</v>
      </c>
      <c r="L817">
        <v>0</v>
      </c>
      <c r="M817">
        <v>5.1290000000000002E-2</v>
      </c>
      <c r="N817" t="s">
        <v>135</v>
      </c>
      <c r="O817" t="s">
        <v>136</v>
      </c>
      <c r="S817" t="s">
        <v>140</v>
      </c>
      <c r="V817" t="s">
        <v>229</v>
      </c>
      <c r="W817" t="s">
        <v>802</v>
      </c>
      <c r="X817" t="s">
        <v>803</v>
      </c>
      <c r="Y817" t="s">
        <v>771</v>
      </c>
      <c r="AA817" t="s">
        <v>145</v>
      </c>
      <c r="AB817" t="s">
        <v>146</v>
      </c>
      <c r="AC817" s="119">
        <v>892288</v>
      </c>
      <c r="AD817">
        <v>892288</v>
      </c>
      <c r="AE817">
        <v>892288</v>
      </c>
      <c r="AF817">
        <v>0</v>
      </c>
      <c r="AG817">
        <v>892288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 s="32">
        <v>0</v>
      </c>
      <c r="AO817">
        <v>0</v>
      </c>
      <c r="AP817">
        <v>0</v>
      </c>
      <c r="AQ817">
        <v>0</v>
      </c>
      <c r="AR817">
        <v>0</v>
      </c>
      <c r="AS817">
        <v>1</v>
      </c>
      <c r="AT817">
        <v>1977</v>
      </c>
      <c r="AV817">
        <v>825</v>
      </c>
      <c r="AW817">
        <v>825</v>
      </c>
      <c r="AX817">
        <v>1</v>
      </c>
      <c r="AY817">
        <v>2</v>
      </c>
      <c r="AZ817">
        <v>2</v>
      </c>
      <c r="BC817" t="s">
        <v>233</v>
      </c>
      <c r="BS817" t="s">
        <v>804</v>
      </c>
      <c r="BT817" t="s">
        <v>805</v>
      </c>
      <c r="BV817" t="s">
        <v>806</v>
      </c>
      <c r="BX817" t="s">
        <v>807</v>
      </c>
      <c r="BY817" t="s">
        <v>458</v>
      </c>
      <c r="BZ817" t="s">
        <v>808</v>
      </c>
      <c r="CB817" s="27">
        <v>43164</v>
      </c>
      <c r="CC817">
        <v>1125000</v>
      </c>
      <c r="CD817" t="s">
        <v>210</v>
      </c>
      <c r="CE817" t="s">
        <v>181</v>
      </c>
      <c r="CF817" t="s">
        <v>181</v>
      </c>
      <c r="CG817" t="s">
        <v>809</v>
      </c>
      <c r="CH817" s="27">
        <v>38547</v>
      </c>
      <c r="CI817">
        <v>1000000</v>
      </c>
      <c r="CJ817" t="s">
        <v>210</v>
      </c>
      <c r="CK817" t="s">
        <v>151</v>
      </c>
      <c r="CL817" t="s">
        <v>151</v>
      </c>
      <c r="CM817" t="s">
        <v>810</v>
      </c>
      <c r="CN817" s="27">
        <v>35125</v>
      </c>
      <c r="CO817">
        <v>381000</v>
      </c>
      <c r="CP817" t="s">
        <v>210</v>
      </c>
      <c r="CQ817" t="s">
        <v>151</v>
      </c>
      <c r="CR817" t="s">
        <v>181</v>
      </c>
      <c r="CS817" t="s">
        <v>811</v>
      </c>
      <c r="CZ817" t="s">
        <v>812</v>
      </c>
      <c r="DA817" t="s">
        <v>154</v>
      </c>
      <c r="DB817" t="s">
        <v>242</v>
      </c>
      <c r="DE817">
        <v>1</v>
      </c>
      <c r="DF817">
        <v>1977</v>
      </c>
      <c r="DG817" t="s">
        <v>813</v>
      </c>
      <c r="DH817">
        <v>2</v>
      </c>
      <c r="DI817" s="128" t="s">
        <v>696</v>
      </c>
      <c r="DJ8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17" s="130">
        <f>Table13[[#This Row],[JUST]]*Table13[[#This Row],[Storm Millage]]/1000</f>
        <v>6821.9926814179516</v>
      </c>
      <c r="DL8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17" s="136">
        <f>Table13[[#This Row],[JUST]]*Table13[[#This Row],[Recreational Millage]]/1000</f>
        <v>7318.6696371870667</v>
      </c>
      <c r="DN817" s="137">
        <f>Table13[[#This Row],[Recreational Assessment]]+Table13[[#This Row],[Storm Assessment]]</f>
        <v>14140.662318605018</v>
      </c>
      <c r="DO817" s="145" t="e">
        <f>Methodology!#REF!</f>
        <v>#REF!</v>
      </c>
      <c r="DP817" s="146" t="e">
        <f>(Table13[[#This Row],[JUST]]*Table13[[#This Row],[Ad Valorem Recreational Millage]])/1000</f>
        <v>#REF!</v>
      </c>
    </row>
    <row r="818" spans="1:120" x14ac:dyDescent="0.3">
      <c r="A818">
        <v>513</v>
      </c>
      <c r="B818">
        <v>1</v>
      </c>
      <c r="C818" s="165" t="s">
        <v>814</v>
      </c>
      <c r="D818" t="s">
        <v>801</v>
      </c>
      <c r="E818" t="s">
        <v>271</v>
      </c>
      <c r="F818">
        <v>10004272</v>
      </c>
      <c r="G818" s="32" t="s">
        <v>196</v>
      </c>
      <c r="H818" t="s">
        <v>299</v>
      </c>
      <c r="I818" t="s">
        <v>778</v>
      </c>
      <c r="J818">
        <v>0</v>
      </c>
      <c r="K818">
        <v>0</v>
      </c>
      <c r="L818">
        <v>0</v>
      </c>
      <c r="M818">
        <v>5.1290000000000002E-2</v>
      </c>
      <c r="N818" t="s">
        <v>135</v>
      </c>
      <c r="O818" t="s">
        <v>136</v>
      </c>
      <c r="S818" t="s">
        <v>140</v>
      </c>
      <c r="V818" t="s">
        <v>229</v>
      </c>
      <c r="W818" t="s">
        <v>815</v>
      </c>
      <c r="X818" t="s">
        <v>816</v>
      </c>
      <c r="Y818" t="s">
        <v>771</v>
      </c>
      <c r="AA818" t="s">
        <v>145</v>
      </c>
      <c r="AB818" t="s">
        <v>146</v>
      </c>
      <c r="AC818" s="119">
        <v>892288</v>
      </c>
      <c r="AD818">
        <v>892288</v>
      </c>
      <c r="AE818">
        <v>892288</v>
      </c>
      <c r="AF818">
        <v>0</v>
      </c>
      <c r="AG818">
        <v>892288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 s="32">
        <v>0</v>
      </c>
      <c r="AO818">
        <v>0</v>
      </c>
      <c r="AP818">
        <v>0</v>
      </c>
      <c r="AQ818">
        <v>0</v>
      </c>
      <c r="AR818">
        <v>0</v>
      </c>
      <c r="AS818">
        <v>1</v>
      </c>
      <c r="AT818">
        <v>1977</v>
      </c>
      <c r="AV818">
        <v>825</v>
      </c>
      <c r="AW818">
        <v>825</v>
      </c>
      <c r="AX818">
        <v>1</v>
      </c>
      <c r="AY818">
        <v>2</v>
      </c>
      <c r="AZ818">
        <v>2</v>
      </c>
      <c r="BC818" t="s">
        <v>233</v>
      </c>
      <c r="BS818" t="s">
        <v>817</v>
      </c>
      <c r="BV818" t="s">
        <v>818</v>
      </c>
      <c r="BX818" t="s">
        <v>819</v>
      </c>
      <c r="BY818" t="s">
        <v>331</v>
      </c>
      <c r="BZ818" t="s">
        <v>820</v>
      </c>
      <c r="CB818" s="27">
        <v>43880</v>
      </c>
      <c r="CC818">
        <v>1245000</v>
      </c>
      <c r="CD818" t="s">
        <v>210</v>
      </c>
      <c r="CE818" t="s">
        <v>181</v>
      </c>
      <c r="CF818" t="s">
        <v>181</v>
      </c>
      <c r="CG818" t="s">
        <v>821</v>
      </c>
      <c r="CH818" s="27">
        <v>38548</v>
      </c>
      <c r="CI818">
        <v>1050000</v>
      </c>
      <c r="CJ818" t="s">
        <v>210</v>
      </c>
      <c r="CK818" t="s">
        <v>151</v>
      </c>
      <c r="CL818" t="s">
        <v>151</v>
      </c>
      <c r="CM818" t="s">
        <v>822</v>
      </c>
      <c r="CN818" s="27">
        <v>35125</v>
      </c>
      <c r="CO818">
        <v>381000</v>
      </c>
      <c r="CP818" t="s">
        <v>210</v>
      </c>
      <c r="CQ818" t="s">
        <v>151</v>
      </c>
      <c r="CR818" t="s">
        <v>181</v>
      </c>
      <c r="CS818" t="s">
        <v>823</v>
      </c>
      <c r="CZ818" t="s">
        <v>824</v>
      </c>
      <c r="DA818" t="s">
        <v>154</v>
      </c>
      <c r="DB818" t="s">
        <v>242</v>
      </c>
      <c r="DE818">
        <v>1</v>
      </c>
      <c r="DF818">
        <v>1977</v>
      </c>
      <c r="DG818" t="s">
        <v>825</v>
      </c>
      <c r="DH818">
        <v>2</v>
      </c>
      <c r="DI818" s="128" t="s">
        <v>696</v>
      </c>
      <c r="DJ8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18" s="130">
        <f>Table13[[#This Row],[JUST]]*Table13[[#This Row],[Storm Millage]]/1000</f>
        <v>6821.9926814179516</v>
      </c>
      <c r="DL8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18" s="136">
        <f>Table13[[#This Row],[JUST]]*Table13[[#This Row],[Recreational Millage]]/1000</f>
        <v>7318.6696371870667</v>
      </c>
      <c r="DN818" s="137">
        <f>Table13[[#This Row],[Recreational Assessment]]+Table13[[#This Row],[Storm Assessment]]</f>
        <v>14140.662318605018</v>
      </c>
      <c r="DO818" s="145" t="e">
        <f>Methodology!#REF!</f>
        <v>#REF!</v>
      </c>
      <c r="DP818" s="146" t="e">
        <f>(Table13[[#This Row],[JUST]]*Table13[[#This Row],[Ad Valorem Recreational Millage]])/1000</f>
        <v>#REF!</v>
      </c>
    </row>
    <row r="819" spans="1:120" x14ac:dyDescent="0.3">
      <c r="A819">
        <v>61</v>
      </c>
      <c r="B819">
        <v>1</v>
      </c>
      <c r="C819" s="165" t="s">
        <v>826</v>
      </c>
      <c r="D819" t="s">
        <v>801</v>
      </c>
      <c r="E819" t="s">
        <v>466</v>
      </c>
      <c r="F819">
        <v>10004273</v>
      </c>
      <c r="G819" s="32" t="s">
        <v>196</v>
      </c>
      <c r="H819" t="s">
        <v>299</v>
      </c>
      <c r="I819" t="s">
        <v>778</v>
      </c>
      <c r="J819">
        <v>0</v>
      </c>
      <c r="K819">
        <v>0</v>
      </c>
      <c r="L819">
        <v>0</v>
      </c>
      <c r="M819">
        <v>5.1290000000000002E-2</v>
      </c>
      <c r="N819" t="s">
        <v>135</v>
      </c>
      <c r="O819" t="s">
        <v>136</v>
      </c>
      <c r="S819" t="s">
        <v>140</v>
      </c>
      <c r="V819" t="s">
        <v>229</v>
      </c>
      <c r="W819" t="s">
        <v>827</v>
      </c>
      <c r="X819" t="s">
        <v>828</v>
      </c>
      <c r="Y819" t="s">
        <v>771</v>
      </c>
      <c r="AA819" t="s">
        <v>145</v>
      </c>
      <c r="AB819" t="s">
        <v>146</v>
      </c>
      <c r="AC819" s="119">
        <v>892288</v>
      </c>
      <c r="AD819">
        <v>892288</v>
      </c>
      <c r="AE819">
        <v>892288</v>
      </c>
      <c r="AF819">
        <v>0</v>
      </c>
      <c r="AG819">
        <v>892288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 s="32">
        <v>0</v>
      </c>
      <c r="AO819">
        <v>0</v>
      </c>
      <c r="AP819">
        <v>0</v>
      </c>
      <c r="AQ819">
        <v>0</v>
      </c>
      <c r="AR819">
        <v>0</v>
      </c>
      <c r="AS819">
        <v>1</v>
      </c>
      <c r="AT819">
        <v>1977</v>
      </c>
      <c r="AV819">
        <v>825</v>
      </c>
      <c r="AW819">
        <v>825</v>
      </c>
      <c r="AX819">
        <v>2</v>
      </c>
      <c r="AY819">
        <v>3</v>
      </c>
      <c r="AZ819">
        <v>2</v>
      </c>
      <c r="BC819" t="s">
        <v>233</v>
      </c>
      <c r="BS819" t="s">
        <v>829</v>
      </c>
      <c r="BT819" t="s">
        <v>830</v>
      </c>
      <c r="BV819" t="s">
        <v>831</v>
      </c>
      <c r="BX819" t="s">
        <v>832</v>
      </c>
      <c r="BY819" t="s">
        <v>444</v>
      </c>
      <c r="BZ819" t="s">
        <v>833</v>
      </c>
      <c r="CB819" s="27">
        <v>39658</v>
      </c>
      <c r="CC819">
        <v>925000</v>
      </c>
      <c r="CD819" t="s">
        <v>210</v>
      </c>
      <c r="CE819" t="s">
        <v>151</v>
      </c>
      <c r="CF819" t="s">
        <v>151</v>
      </c>
      <c r="CG819" t="s">
        <v>834</v>
      </c>
      <c r="CH819" s="27">
        <v>37992</v>
      </c>
      <c r="CI819">
        <v>897500</v>
      </c>
      <c r="CJ819" t="s">
        <v>210</v>
      </c>
      <c r="CK819" t="s">
        <v>151</v>
      </c>
      <c r="CL819" t="s">
        <v>383</v>
      </c>
      <c r="CM819" t="s">
        <v>835</v>
      </c>
      <c r="CN819" s="27">
        <v>33909</v>
      </c>
      <c r="CO819">
        <v>475000</v>
      </c>
      <c r="CP819" t="s">
        <v>210</v>
      </c>
      <c r="CQ819" t="s">
        <v>151</v>
      </c>
      <c r="CR819" t="s">
        <v>151</v>
      </c>
      <c r="CS819" t="s">
        <v>836</v>
      </c>
      <c r="CT819" s="27">
        <v>33817</v>
      </c>
      <c r="CU819">
        <v>84300</v>
      </c>
      <c r="CV819" t="s">
        <v>210</v>
      </c>
      <c r="CW819" t="s">
        <v>151</v>
      </c>
      <c r="CX819" t="s">
        <v>151</v>
      </c>
      <c r="CY819" t="s">
        <v>837</v>
      </c>
      <c r="CZ819" t="s">
        <v>838</v>
      </c>
      <c r="DA819" t="s">
        <v>154</v>
      </c>
      <c r="DB819" t="s">
        <v>242</v>
      </c>
      <c r="DE819">
        <v>1</v>
      </c>
      <c r="DF819">
        <v>1977</v>
      </c>
      <c r="DG819" t="s">
        <v>839</v>
      </c>
      <c r="DH819">
        <v>2</v>
      </c>
      <c r="DI819" s="128" t="s">
        <v>696</v>
      </c>
      <c r="DJ8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19" s="130">
        <f>Table13[[#This Row],[JUST]]*Table13[[#This Row],[Storm Millage]]/1000</f>
        <v>6821.9926814179516</v>
      </c>
      <c r="DL8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19" s="136">
        <f>Table13[[#This Row],[JUST]]*Table13[[#This Row],[Recreational Millage]]/1000</f>
        <v>7318.6696371870667</v>
      </c>
      <c r="DN819" s="137">
        <f>Table13[[#This Row],[Recreational Assessment]]+Table13[[#This Row],[Storm Assessment]]</f>
        <v>14140.662318605018</v>
      </c>
      <c r="DO819" s="145" t="e">
        <f>Methodology!#REF!</f>
        <v>#REF!</v>
      </c>
      <c r="DP819" s="146" t="e">
        <f>(Table13[[#This Row],[JUST]]*Table13[[#This Row],[Ad Valorem Recreational Millage]])/1000</f>
        <v>#REF!</v>
      </c>
    </row>
    <row r="820" spans="1:120" x14ac:dyDescent="0.3">
      <c r="A820">
        <v>204</v>
      </c>
      <c r="B820">
        <v>1</v>
      </c>
      <c r="C820" s="165" t="s">
        <v>840</v>
      </c>
      <c r="D820" t="s">
        <v>801</v>
      </c>
      <c r="E820" t="s">
        <v>452</v>
      </c>
      <c r="F820">
        <v>10004274</v>
      </c>
      <c r="G820" s="32" t="s">
        <v>196</v>
      </c>
      <c r="H820" t="s">
        <v>299</v>
      </c>
      <c r="I820" t="s">
        <v>778</v>
      </c>
      <c r="J820">
        <v>0</v>
      </c>
      <c r="K820">
        <v>0</v>
      </c>
      <c r="L820">
        <v>0</v>
      </c>
      <c r="M820">
        <v>5.1290000000000002E-2</v>
      </c>
      <c r="N820" t="s">
        <v>135</v>
      </c>
      <c r="O820" t="s">
        <v>136</v>
      </c>
      <c r="S820" t="s">
        <v>140</v>
      </c>
      <c r="V820" t="s">
        <v>229</v>
      </c>
      <c r="W820" t="s">
        <v>841</v>
      </c>
      <c r="X820" t="s">
        <v>842</v>
      </c>
      <c r="Y820" t="s">
        <v>771</v>
      </c>
      <c r="AA820" t="s">
        <v>145</v>
      </c>
      <c r="AB820" t="s">
        <v>146</v>
      </c>
      <c r="AC820" s="119">
        <v>892288</v>
      </c>
      <c r="AD820">
        <v>892288</v>
      </c>
      <c r="AE820">
        <v>892288</v>
      </c>
      <c r="AF820">
        <v>0</v>
      </c>
      <c r="AG820">
        <v>892288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 s="32">
        <v>0</v>
      </c>
      <c r="AO820">
        <v>0</v>
      </c>
      <c r="AP820">
        <v>0</v>
      </c>
      <c r="AQ820">
        <v>0</v>
      </c>
      <c r="AR820">
        <v>0</v>
      </c>
      <c r="AS820">
        <v>1</v>
      </c>
      <c r="AT820">
        <v>1977</v>
      </c>
      <c r="AV820">
        <v>825</v>
      </c>
      <c r="AW820">
        <v>825</v>
      </c>
      <c r="AX820">
        <v>2</v>
      </c>
      <c r="AY820">
        <v>3</v>
      </c>
      <c r="AZ820">
        <v>2</v>
      </c>
      <c r="BC820" t="s">
        <v>233</v>
      </c>
      <c r="BS820" t="s">
        <v>843</v>
      </c>
      <c r="BV820" t="s">
        <v>844</v>
      </c>
      <c r="BX820" t="s">
        <v>845</v>
      </c>
      <c r="BY820" t="s">
        <v>430</v>
      </c>
      <c r="BZ820" t="s">
        <v>846</v>
      </c>
      <c r="CB820" s="27">
        <v>42747</v>
      </c>
      <c r="CC820">
        <v>995000</v>
      </c>
      <c r="CD820" t="s">
        <v>210</v>
      </c>
      <c r="CE820" t="s">
        <v>181</v>
      </c>
      <c r="CF820" t="s">
        <v>181</v>
      </c>
      <c r="CG820" t="s">
        <v>847</v>
      </c>
      <c r="CH820" s="27">
        <v>37102</v>
      </c>
      <c r="CI820">
        <v>850000</v>
      </c>
      <c r="CJ820" t="s">
        <v>210</v>
      </c>
      <c r="CK820" t="s">
        <v>151</v>
      </c>
      <c r="CL820" t="s">
        <v>151</v>
      </c>
      <c r="CM820" t="s">
        <v>848</v>
      </c>
      <c r="CN820" s="27">
        <v>36612</v>
      </c>
      <c r="CO820">
        <v>679000</v>
      </c>
      <c r="CP820" t="s">
        <v>210</v>
      </c>
      <c r="CQ820" t="s">
        <v>151</v>
      </c>
      <c r="CR820" t="s">
        <v>151</v>
      </c>
      <c r="CS820" t="s">
        <v>849</v>
      </c>
      <c r="CT820" s="27">
        <v>35186</v>
      </c>
      <c r="CU820">
        <v>550000</v>
      </c>
      <c r="CV820" t="s">
        <v>210</v>
      </c>
      <c r="CW820" t="s">
        <v>151</v>
      </c>
      <c r="CX820" t="s">
        <v>151</v>
      </c>
      <c r="CY820" t="s">
        <v>850</v>
      </c>
      <c r="CZ820" t="s">
        <v>851</v>
      </c>
      <c r="DA820" t="s">
        <v>154</v>
      </c>
      <c r="DB820" t="s">
        <v>242</v>
      </c>
      <c r="DE820">
        <v>1</v>
      </c>
      <c r="DF820">
        <v>1977</v>
      </c>
      <c r="DG820" t="s">
        <v>852</v>
      </c>
      <c r="DH820">
        <v>2</v>
      </c>
      <c r="DI820" s="128" t="s">
        <v>696</v>
      </c>
      <c r="DJ8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20" s="130">
        <f>Table13[[#This Row],[JUST]]*Table13[[#This Row],[Storm Millage]]/1000</f>
        <v>6821.9926814179516</v>
      </c>
      <c r="DL8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0" s="136">
        <f>Table13[[#This Row],[JUST]]*Table13[[#This Row],[Recreational Millage]]/1000</f>
        <v>7318.6696371870667</v>
      </c>
      <c r="DN820" s="137">
        <f>Table13[[#This Row],[Recreational Assessment]]+Table13[[#This Row],[Storm Assessment]]</f>
        <v>14140.662318605018</v>
      </c>
      <c r="DO820" s="145" t="e">
        <f>Methodology!#REF!</f>
        <v>#REF!</v>
      </c>
      <c r="DP820" s="146" t="e">
        <f>(Table13[[#This Row],[JUST]]*Table13[[#This Row],[Ad Valorem Recreational Millage]])/1000</f>
        <v>#REF!</v>
      </c>
    </row>
    <row r="821" spans="1:120" x14ac:dyDescent="0.3">
      <c r="A821">
        <v>418</v>
      </c>
      <c r="B821">
        <v>1</v>
      </c>
      <c r="C821" s="165" t="s">
        <v>853</v>
      </c>
      <c r="D821" t="s">
        <v>854</v>
      </c>
      <c r="E821" t="s">
        <v>438</v>
      </c>
      <c r="F821">
        <v>10004275</v>
      </c>
      <c r="G821" s="32" t="s">
        <v>196</v>
      </c>
      <c r="H821" t="s">
        <v>299</v>
      </c>
      <c r="I821" t="s">
        <v>778</v>
      </c>
      <c r="J821">
        <v>0</v>
      </c>
      <c r="K821">
        <v>0</v>
      </c>
      <c r="L821">
        <v>0</v>
      </c>
      <c r="M821">
        <v>5.568E-2</v>
      </c>
      <c r="N821" t="s">
        <v>135</v>
      </c>
      <c r="O821" t="s">
        <v>136</v>
      </c>
      <c r="S821" t="s">
        <v>140</v>
      </c>
      <c r="V821" t="s">
        <v>229</v>
      </c>
      <c r="W821" t="s">
        <v>855</v>
      </c>
      <c r="X821" t="s">
        <v>856</v>
      </c>
      <c r="Y821" t="s">
        <v>771</v>
      </c>
      <c r="AA821" t="s">
        <v>145</v>
      </c>
      <c r="AB821" t="s">
        <v>146</v>
      </c>
      <c r="AC821" s="119">
        <v>892288</v>
      </c>
      <c r="AD821">
        <v>892288</v>
      </c>
      <c r="AE821">
        <v>892288</v>
      </c>
      <c r="AF821">
        <v>0</v>
      </c>
      <c r="AG821">
        <v>892288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 s="32">
        <v>0</v>
      </c>
      <c r="AO821">
        <v>0</v>
      </c>
      <c r="AP821">
        <v>0</v>
      </c>
      <c r="AQ821">
        <v>0</v>
      </c>
      <c r="AR821">
        <v>0</v>
      </c>
      <c r="AS821">
        <v>1</v>
      </c>
      <c r="AT821">
        <v>1977</v>
      </c>
      <c r="AV821">
        <v>825</v>
      </c>
      <c r="AW821">
        <v>825</v>
      </c>
      <c r="AX821">
        <v>1</v>
      </c>
      <c r="AY821">
        <v>2</v>
      </c>
      <c r="AZ821">
        <v>2</v>
      </c>
      <c r="BC821" t="s">
        <v>233</v>
      </c>
      <c r="BS821" t="s">
        <v>857</v>
      </c>
      <c r="BV821" t="s">
        <v>858</v>
      </c>
      <c r="BX821" t="s">
        <v>859</v>
      </c>
      <c r="BY821" t="s">
        <v>638</v>
      </c>
      <c r="BZ821" t="s">
        <v>860</v>
      </c>
      <c r="CB821" s="27">
        <v>43397</v>
      </c>
      <c r="CC821">
        <v>1120000</v>
      </c>
      <c r="CD821" t="s">
        <v>210</v>
      </c>
      <c r="CE821" t="s">
        <v>181</v>
      </c>
      <c r="CF821" t="s">
        <v>181</v>
      </c>
      <c r="CG821" t="s">
        <v>861</v>
      </c>
      <c r="CH821" s="27">
        <v>35978</v>
      </c>
      <c r="CI821">
        <v>269700</v>
      </c>
      <c r="CJ821" t="s">
        <v>210</v>
      </c>
      <c r="CK821" t="s">
        <v>181</v>
      </c>
      <c r="CL821" t="s">
        <v>181</v>
      </c>
      <c r="CM821" t="s">
        <v>862</v>
      </c>
      <c r="CN821" s="27">
        <v>35969</v>
      </c>
      <c r="CO821">
        <v>142500</v>
      </c>
      <c r="CP821" t="s">
        <v>210</v>
      </c>
      <c r="CQ821" t="s">
        <v>181</v>
      </c>
      <c r="CR821" t="s">
        <v>181</v>
      </c>
      <c r="CS821" t="s">
        <v>863</v>
      </c>
      <c r="CT821" s="27">
        <v>33451</v>
      </c>
      <c r="CU821">
        <v>395000</v>
      </c>
      <c r="CV821" t="s">
        <v>210</v>
      </c>
      <c r="CW821" t="s">
        <v>151</v>
      </c>
      <c r="CX821" t="s">
        <v>151</v>
      </c>
      <c r="CY821" t="s">
        <v>864</v>
      </c>
      <c r="CZ821" t="s">
        <v>865</v>
      </c>
      <c r="DA821" t="s">
        <v>154</v>
      </c>
      <c r="DB821" t="s">
        <v>242</v>
      </c>
      <c r="DE821">
        <v>1</v>
      </c>
      <c r="DF821">
        <v>1977</v>
      </c>
      <c r="DG821" t="s">
        <v>866</v>
      </c>
      <c r="DH821">
        <v>2</v>
      </c>
      <c r="DI821" s="128" t="s">
        <v>696</v>
      </c>
      <c r="DJ8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21" s="130">
        <f>Table13[[#This Row],[JUST]]*Table13[[#This Row],[Storm Millage]]/1000</f>
        <v>6821.9926814179516</v>
      </c>
      <c r="DL8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1" s="136">
        <f>Table13[[#This Row],[JUST]]*Table13[[#This Row],[Recreational Millage]]/1000</f>
        <v>7318.6696371870667</v>
      </c>
      <c r="DN821" s="137">
        <f>Table13[[#This Row],[Recreational Assessment]]+Table13[[#This Row],[Storm Assessment]]</f>
        <v>14140.662318605018</v>
      </c>
      <c r="DO821" s="145" t="e">
        <f>Methodology!#REF!</f>
        <v>#REF!</v>
      </c>
      <c r="DP821" s="146" t="e">
        <f>(Table13[[#This Row],[JUST]]*Table13[[#This Row],[Ad Valorem Recreational Millage]])/1000</f>
        <v>#REF!</v>
      </c>
    </row>
    <row r="822" spans="1:120" x14ac:dyDescent="0.3">
      <c r="A822">
        <v>64</v>
      </c>
      <c r="B822">
        <v>1</v>
      </c>
      <c r="C822" s="165" t="s">
        <v>903</v>
      </c>
      <c r="D822" t="s">
        <v>904</v>
      </c>
      <c r="E822" t="s">
        <v>595</v>
      </c>
      <c r="F822">
        <v>10004262</v>
      </c>
      <c r="G822" s="32" t="s">
        <v>196</v>
      </c>
      <c r="H822" t="s">
        <v>299</v>
      </c>
      <c r="I822" t="s">
        <v>778</v>
      </c>
      <c r="J822">
        <v>0</v>
      </c>
      <c r="K822">
        <v>0</v>
      </c>
      <c r="L822">
        <v>0</v>
      </c>
      <c r="M822">
        <v>5.7180000000000002E-2</v>
      </c>
      <c r="N822" t="s">
        <v>135</v>
      </c>
      <c r="O822" t="s">
        <v>136</v>
      </c>
      <c r="S822" t="s">
        <v>140</v>
      </c>
      <c r="V822" t="s">
        <v>229</v>
      </c>
      <c r="W822" t="s">
        <v>905</v>
      </c>
      <c r="X822" t="s">
        <v>906</v>
      </c>
      <c r="Y822" t="s">
        <v>771</v>
      </c>
      <c r="AA822" t="s">
        <v>145</v>
      </c>
      <c r="AB822" t="s">
        <v>146</v>
      </c>
      <c r="AC822" s="119">
        <v>892288</v>
      </c>
      <c r="AD822">
        <v>892288</v>
      </c>
      <c r="AE822">
        <v>892288</v>
      </c>
      <c r="AF822">
        <v>0</v>
      </c>
      <c r="AG822">
        <v>892288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 s="32">
        <v>0</v>
      </c>
      <c r="AO822">
        <v>0</v>
      </c>
      <c r="AP822">
        <v>0</v>
      </c>
      <c r="AQ822">
        <v>0</v>
      </c>
      <c r="AR822">
        <v>0</v>
      </c>
      <c r="AS822">
        <v>1</v>
      </c>
      <c r="AT822">
        <v>1976</v>
      </c>
      <c r="AV822">
        <v>825</v>
      </c>
      <c r="AW822">
        <v>825</v>
      </c>
      <c r="AX822">
        <v>2</v>
      </c>
      <c r="AY822">
        <v>3</v>
      </c>
      <c r="AZ822">
        <v>2</v>
      </c>
      <c r="BC822" t="s">
        <v>233</v>
      </c>
      <c r="BS822" t="s">
        <v>907</v>
      </c>
      <c r="BT822" t="s">
        <v>908</v>
      </c>
      <c r="BU822" t="s">
        <v>909</v>
      </c>
      <c r="BV822" t="s">
        <v>910</v>
      </c>
      <c r="BX822" t="s">
        <v>911</v>
      </c>
      <c r="BY822" t="s">
        <v>331</v>
      </c>
      <c r="BZ822" t="s">
        <v>912</v>
      </c>
      <c r="CB822" s="27">
        <v>27729</v>
      </c>
      <c r="CC822">
        <v>71000</v>
      </c>
      <c r="CD822" t="s">
        <v>210</v>
      </c>
      <c r="CE822" t="s">
        <v>151</v>
      </c>
      <c r="CF822" t="s">
        <v>151</v>
      </c>
      <c r="CG822" t="s">
        <v>913</v>
      </c>
      <c r="CZ822" t="s">
        <v>914</v>
      </c>
      <c r="DA822" t="s">
        <v>154</v>
      </c>
      <c r="DB822" t="s">
        <v>242</v>
      </c>
      <c r="DE822">
        <v>1</v>
      </c>
      <c r="DF822">
        <v>1976</v>
      </c>
      <c r="DG822" t="s">
        <v>915</v>
      </c>
      <c r="DH822">
        <v>2</v>
      </c>
      <c r="DI822" s="128" t="s">
        <v>696</v>
      </c>
      <c r="DJ8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22" s="130">
        <f>Table13[[#This Row],[JUST]]*Table13[[#This Row],[Storm Millage]]/1000</f>
        <v>6821.9926814179516</v>
      </c>
      <c r="DL8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2" s="136">
        <f>Table13[[#This Row],[JUST]]*Table13[[#This Row],[Recreational Millage]]/1000</f>
        <v>7318.6696371870667</v>
      </c>
      <c r="DN822" s="137">
        <f>Table13[[#This Row],[Recreational Assessment]]+Table13[[#This Row],[Storm Assessment]]</f>
        <v>14140.662318605018</v>
      </c>
      <c r="DO822" s="145" t="e">
        <f>Methodology!#REF!</f>
        <v>#REF!</v>
      </c>
      <c r="DP822" s="146" t="e">
        <f>(Table13[[#This Row],[JUST]]*Table13[[#This Row],[Ad Valorem Recreational Millage]])/1000</f>
        <v>#REF!</v>
      </c>
    </row>
    <row r="823" spans="1:120" x14ac:dyDescent="0.3">
      <c r="A823">
        <v>166</v>
      </c>
      <c r="B823">
        <v>1</v>
      </c>
      <c r="C823" s="165" t="s">
        <v>939</v>
      </c>
      <c r="D823" t="s">
        <v>928</v>
      </c>
      <c r="E823" t="s">
        <v>365</v>
      </c>
      <c r="F823">
        <v>10004265</v>
      </c>
      <c r="G823" s="32" t="s">
        <v>196</v>
      </c>
      <c r="H823" t="s">
        <v>299</v>
      </c>
      <c r="I823" t="s">
        <v>778</v>
      </c>
      <c r="J823">
        <v>0</v>
      </c>
      <c r="K823">
        <v>0</v>
      </c>
      <c r="L823">
        <v>0</v>
      </c>
      <c r="M823">
        <v>5.9299999999999999E-2</v>
      </c>
      <c r="N823" t="s">
        <v>135</v>
      </c>
      <c r="O823" t="s">
        <v>136</v>
      </c>
      <c r="S823" t="s">
        <v>140</v>
      </c>
      <c r="V823" t="s">
        <v>229</v>
      </c>
      <c r="W823" t="s">
        <v>940</v>
      </c>
      <c r="X823" t="s">
        <v>941</v>
      </c>
      <c r="Y823" t="s">
        <v>771</v>
      </c>
      <c r="AA823" t="s">
        <v>145</v>
      </c>
      <c r="AB823" t="s">
        <v>146</v>
      </c>
      <c r="AC823" s="119">
        <v>892288</v>
      </c>
      <c r="AD823">
        <v>892288</v>
      </c>
      <c r="AE823">
        <v>892288</v>
      </c>
      <c r="AF823">
        <v>0</v>
      </c>
      <c r="AG823">
        <v>892288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 s="32">
        <v>0</v>
      </c>
      <c r="AO823">
        <v>0</v>
      </c>
      <c r="AP823">
        <v>0</v>
      </c>
      <c r="AQ823">
        <v>0</v>
      </c>
      <c r="AR823">
        <v>0</v>
      </c>
      <c r="AS823">
        <v>1</v>
      </c>
      <c r="AT823">
        <v>1976</v>
      </c>
      <c r="AV823">
        <v>825</v>
      </c>
      <c r="AW823">
        <v>825</v>
      </c>
      <c r="AX823">
        <v>1</v>
      </c>
      <c r="AY823">
        <v>2</v>
      </c>
      <c r="AZ823">
        <v>2</v>
      </c>
      <c r="BC823" t="s">
        <v>233</v>
      </c>
      <c r="BS823" t="s">
        <v>942</v>
      </c>
      <c r="BT823" t="s">
        <v>943</v>
      </c>
      <c r="BV823" t="s">
        <v>944</v>
      </c>
      <c r="BX823" t="s">
        <v>945</v>
      </c>
      <c r="BY823" t="s">
        <v>946</v>
      </c>
      <c r="BZ823" t="s">
        <v>947</v>
      </c>
      <c r="CB823" s="27">
        <v>32325</v>
      </c>
      <c r="CC823">
        <v>320000</v>
      </c>
      <c r="CD823" t="s">
        <v>210</v>
      </c>
      <c r="CE823" t="s">
        <v>151</v>
      </c>
      <c r="CF823" t="s">
        <v>151</v>
      </c>
      <c r="CG823" t="s">
        <v>948</v>
      </c>
      <c r="CH823" s="27">
        <v>32295</v>
      </c>
      <c r="CI823">
        <v>320000</v>
      </c>
      <c r="CJ823" t="s">
        <v>210</v>
      </c>
      <c r="CK823" t="s">
        <v>151</v>
      </c>
      <c r="CL823" t="s">
        <v>151</v>
      </c>
      <c r="CM823" t="s">
        <v>949</v>
      </c>
      <c r="CZ823" t="s">
        <v>950</v>
      </c>
      <c r="DA823" t="s">
        <v>154</v>
      </c>
      <c r="DB823" t="s">
        <v>242</v>
      </c>
      <c r="DE823">
        <v>1</v>
      </c>
      <c r="DF823">
        <v>1976</v>
      </c>
      <c r="DG823" t="s">
        <v>951</v>
      </c>
      <c r="DH823">
        <v>2</v>
      </c>
      <c r="DI823" s="128" t="s">
        <v>696</v>
      </c>
      <c r="DJ8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23" s="130">
        <f>Table13[[#This Row],[JUST]]*Table13[[#This Row],[Storm Millage]]/1000</f>
        <v>6821.9926814179516</v>
      </c>
      <c r="DL8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3" s="136">
        <f>Table13[[#This Row],[JUST]]*Table13[[#This Row],[Recreational Millage]]/1000</f>
        <v>7318.6696371870667</v>
      </c>
      <c r="DN823" s="137">
        <f>Table13[[#This Row],[Recreational Assessment]]+Table13[[#This Row],[Storm Assessment]]</f>
        <v>14140.662318605018</v>
      </c>
      <c r="DO823" s="145" t="e">
        <f>Methodology!#REF!</f>
        <v>#REF!</v>
      </c>
      <c r="DP823" s="146" t="e">
        <f>(Table13[[#This Row],[JUST]]*Table13[[#This Row],[Ad Valorem Recreational Millage]])/1000</f>
        <v>#REF!</v>
      </c>
    </row>
    <row r="824" spans="1:120" x14ac:dyDescent="0.3">
      <c r="A824">
        <v>30</v>
      </c>
      <c r="B824">
        <v>1</v>
      </c>
      <c r="C824" s="165" t="s">
        <v>952</v>
      </c>
      <c r="D824" t="s">
        <v>928</v>
      </c>
      <c r="E824" t="s">
        <v>337</v>
      </c>
      <c r="F824">
        <v>10004266</v>
      </c>
      <c r="G824" s="32" t="s">
        <v>196</v>
      </c>
      <c r="H824" t="s">
        <v>299</v>
      </c>
      <c r="I824" t="s">
        <v>778</v>
      </c>
      <c r="J824">
        <v>0</v>
      </c>
      <c r="K824">
        <v>0</v>
      </c>
      <c r="L824">
        <v>0</v>
      </c>
      <c r="M824">
        <v>5.9299999999999999E-2</v>
      </c>
      <c r="N824" t="s">
        <v>135</v>
      </c>
      <c r="O824" t="s">
        <v>136</v>
      </c>
      <c r="S824" t="s">
        <v>140</v>
      </c>
      <c r="V824" t="s">
        <v>229</v>
      </c>
      <c r="W824" t="s">
        <v>953</v>
      </c>
      <c r="X824" t="s">
        <v>954</v>
      </c>
      <c r="Y824" t="s">
        <v>771</v>
      </c>
      <c r="AA824" t="s">
        <v>145</v>
      </c>
      <c r="AB824" t="s">
        <v>146</v>
      </c>
      <c r="AC824" s="119">
        <v>892288</v>
      </c>
      <c r="AD824">
        <v>892288</v>
      </c>
      <c r="AE824">
        <v>892288</v>
      </c>
      <c r="AF824">
        <v>0</v>
      </c>
      <c r="AG824">
        <v>892288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 s="32">
        <v>0</v>
      </c>
      <c r="AO824">
        <v>0</v>
      </c>
      <c r="AP824">
        <v>0</v>
      </c>
      <c r="AQ824">
        <v>0</v>
      </c>
      <c r="AR824">
        <v>0</v>
      </c>
      <c r="AS824">
        <v>1</v>
      </c>
      <c r="AT824">
        <v>1976</v>
      </c>
      <c r="AV824">
        <v>825</v>
      </c>
      <c r="AW824">
        <v>825</v>
      </c>
      <c r="AX824">
        <v>2</v>
      </c>
      <c r="AY824">
        <v>3</v>
      </c>
      <c r="AZ824">
        <v>2</v>
      </c>
      <c r="BC824" t="s">
        <v>233</v>
      </c>
      <c r="BS824" t="s">
        <v>955</v>
      </c>
      <c r="BV824" t="s">
        <v>956</v>
      </c>
      <c r="BX824" t="s">
        <v>957</v>
      </c>
      <c r="BY824" t="s">
        <v>638</v>
      </c>
      <c r="BZ824" t="s">
        <v>958</v>
      </c>
      <c r="CB824" s="27">
        <v>38099</v>
      </c>
      <c r="CC824">
        <v>938500</v>
      </c>
      <c r="CD824" t="s">
        <v>210</v>
      </c>
      <c r="CE824" t="s">
        <v>151</v>
      </c>
      <c r="CF824" t="s">
        <v>959</v>
      </c>
      <c r="CG824" t="s">
        <v>960</v>
      </c>
      <c r="CH824" s="27">
        <v>37117</v>
      </c>
      <c r="CI824">
        <v>180000</v>
      </c>
      <c r="CJ824" t="s">
        <v>210</v>
      </c>
      <c r="CK824" t="s">
        <v>383</v>
      </c>
      <c r="CL824" t="s">
        <v>383</v>
      </c>
      <c r="CM824" t="s">
        <v>961</v>
      </c>
      <c r="CN824" s="27">
        <v>36671</v>
      </c>
      <c r="CO824">
        <v>659000</v>
      </c>
      <c r="CP824" t="s">
        <v>210</v>
      </c>
      <c r="CQ824" t="s">
        <v>151</v>
      </c>
      <c r="CR824" t="s">
        <v>151</v>
      </c>
      <c r="CS824" t="s">
        <v>962</v>
      </c>
      <c r="CT824" s="27">
        <v>33055</v>
      </c>
      <c r="CU824">
        <v>380000</v>
      </c>
      <c r="CV824" t="s">
        <v>210</v>
      </c>
      <c r="CW824" t="s">
        <v>151</v>
      </c>
      <c r="CX824" t="s">
        <v>151</v>
      </c>
      <c r="CY824" t="s">
        <v>963</v>
      </c>
      <c r="CZ824" t="s">
        <v>964</v>
      </c>
      <c r="DA824" t="s">
        <v>154</v>
      </c>
      <c r="DB824" t="s">
        <v>242</v>
      </c>
      <c r="DE824">
        <v>1</v>
      </c>
      <c r="DF824">
        <v>1976</v>
      </c>
      <c r="DG824" t="s">
        <v>965</v>
      </c>
      <c r="DH824">
        <v>2</v>
      </c>
      <c r="DI824" s="128" t="s">
        <v>696</v>
      </c>
      <c r="DJ8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24" s="130">
        <f>Table13[[#This Row],[JUST]]*Table13[[#This Row],[Storm Millage]]/1000</f>
        <v>6821.9926814179516</v>
      </c>
      <c r="DL8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4" s="136">
        <f>Table13[[#This Row],[JUST]]*Table13[[#This Row],[Recreational Millage]]/1000</f>
        <v>7318.6696371870667</v>
      </c>
      <c r="DN824" s="137">
        <f>Table13[[#This Row],[Recreational Assessment]]+Table13[[#This Row],[Storm Assessment]]</f>
        <v>14140.662318605018</v>
      </c>
      <c r="DO824" s="145" t="e">
        <f>Methodology!#REF!</f>
        <v>#REF!</v>
      </c>
      <c r="DP824" s="146" t="e">
        <f>(Table13[[#This Row],[JUST]]*Table13[[#This Row],[Ad Valorem Recreational Millage]])/1000</f>
        <v>#REF!</v>
      </c>
    </row>
    <row r="825" spans="1:120" x14ac:dyDescent="0.3">
      <c r="A825">
        <v>36</v>
      </c>
      <c r="B825">
        <v>1</v>
      </c>
      <c r="C825" s="165" t="s">
        <v>966</v>
      </c>
      <c r="D825" t="s">
        <v>928</v>
      </c>
      <c r="E825" t="s">
        <v>314</v>
      </c>
      <c r="F825">
        <v>10004267</v>
      </c>
      <c r="G825" s="32" t="s">
        <v>196</v>
      </c>
      <c r="H825" t="s">
        <v>299</v>
      </c>
      <c r="I825" t="s">
        <v>778</v>
      </c>
      <c r="J825">
        <v>0</v>
      </c>
      <c r="K825">
        <v>0</v>
      </c>
      <c r="L825">
        <v>0</v>
      </c>
      <c r="M825">
        <v>5.9299999999999999E-2</v>
      </c>
      <c r="N825" t="s">
        <v>135</v>
      </c>
      <c r="O825" t="s">
        <v>136</v>
      </c>
      <c r="S825" t="s">
        <v>140</v>
      </c>
      <c r="V825" t="s">
        <v>229</v>
      </c>
      <c r="W825" t="s">
        <v>967</v>
      </c>
      <c r="X825" t="s">
        <v>968</v>
      </c>
      <c r="Y825" t="s">
        <v>771</v>
      </c>
      <c r="AA825" t="s">
        <v>145</v>
      </c>
      <c r="AB825" t="s">
        <v>146</v>
      </c>
      <c r="AC825" s="119">
        <v>892288</v>
      </c>
      <c r="AD825">
        <v>892288</v>
      </c>
      <c r="AE825">
        <v>892288</v>
      </c>
      <c r="AF825">
        <v>0</v>
      </c>
      <c r="AG825">
        <v>892288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 s="32">
        <v>0</v>
      </c>
      <c r="AO825">
        <v>0</v>
      </c>
      <c r="AP825">
        <v>0</v>
      </c>
      <c r="AQ825">
        <v>0</v>
      </c>
      <c r="AR825">
        <v>0</v>
      </c>
      <c r="AS825">
        <v>1</v>
      </c>
      <c r="AT825">
        <v>1976</v>
      </c>
      <c r="AV825">
        <v>825</v>
      </c>
      <c r="AW825">
        <v>825</v>
      </c>
      <c r="AX825">
        <v>2</v>
      </c>
      <c r="AY825">
        <v>3</v>
      </c>
      <c r="AZ825">
        <v>2</v>
      </c>
      <c r="BC825" t="s">
        <v>233</v>
      </c>
      <c r="BS825" t="s">
        <v>969</v>
      </c>
      <c r="BT825" t="s">
        <v>970</v>
      </c>
      <c r="BV825" t="s">
        <v>971</v>
      </c>
      <c r="BX825" t="s">
        <v>972</v>
      </c>
      <c r="BY825" t="s">
        <v>149</v>
      </c>
      <c r="BZ825" t="s">
        <v>973</v>
      </c>
      <c r="CB825" s="27">
        <v>40876</v>
      </c>
      <c r="CC825">
        <v>180000</v>
      </c>
      <c r="CD825" t="s">
        <v>210</v>
      </c>
      <c r="CE825" t="s">
        <v>178</v>
      </c>
      <c r="CF825" t="s">
        <v>178</v>
      </c>
      <c r="CG825" t="s">
        <v>974</v>
      </c>
      <c r="CH825" s="27">
        <v>39536</v>
      </c>
      <c r="CI825">
        <v>37300</v>
      </c>
      <c r="CJ825" t="s">
        <v>210</v>
      </c>
      <c r="CK825" t="s">
        <v>383</v>
      </c>
      <c r="CL825" t="s">
        <v>383</v>
      </c>
      <c r="CM825" t="s">
        <v>975</v>
      </c>
      <c r="CN825" s="27">
        <v>39536</v>
      </c>
      <c r="CO825">
        <v>37400</v>
      </c>
      <c r="CP825" t="s">
        <v>210</v>
      </c>
      <c r="CQ825" t="s">
        <v>383</v>
      </c>
      <c r="CR825" t="s">
        <v>383</v>
      </c>
      <c r="CS825" t="s">
        <v>976</v>
      </c>
      <c r="CT825" s="27">
        <v>37817</v>
      </c>
      <c r="CU825">
        <v>90000</v>
      </c>
      <c r="CV825" t="s">
        <v>210</v>
      </c>
      <c r="CW825" t="s">
        <v>383</v>
      </c>
      <c r="CX825" t="s">
        <v>383</v>
      </c>
      <c r="CY825" t="s">
        <v>977</v>
      </c>
      <c r="CZ825" t="s">
        <v>978</v>
      </c>
      <c r="DA825" t="s">
        <v>154</v>
      </c>
      <c r="DB825" t="s">
        <v>242</v>
      </c>
      <c r="DE825">
        <v>1</v>
      </c>
      <c r="DF825">
        <v>1976</v>
      </c>
      <c r="DG825" t="s">
        <v>979</v>
      </c>
      <c r="DH825">
        <v>2</v>
      </c>
      <c r="DI825" s="128" t="s">
        <v>696</v>
      </c>
      <c r="DJ8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25" s="130">
        <f>Table13[[#This Row],[JUST]]*Table13[[#This Row],[Storm Millage]]/1000</f>
        <v>6821.9926814179516</v>
      </c>
      <c r="DL8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5" s="136">
        <f>Table13[[#This Row],[JUST]]*Table13[[#This Row],[Recreational Millage]]/1000</f>
        <v>7318.6696371870667</v>
      </c>
      <c r="DN825" s="137">
        <f>Table13[[#This Row],[Recreational Assessment]]+Table13[[#This Row],[Storm Assessment]]</f>
        <v>14140.662318605018</v>
      </c>
      <c r="DO825" s="145" t="e">
        <f>Methodology!#REF!</f>
        <v>#REF!</v>
      </c>
      <c r="DP825" s="146" t="e">
        <f>(Table13[[#This Row],[JUST]]*Table13[[#This Row],[Ad Valorem Recreational Millage]])/1000</f>
        <v>#REF!</v>
      </c>
    </row>
    <row r="826" spans="1:120" x14ac:dyDescent="0.3">
      <c r="A826">
        <v>167</v>
      </c>
      <c r="B826">
        <v>1</v>
      </c>
      <c r="C826" s="165" t="s">
        <v>980</v>
      </c>
      <c r="D826" t="s">
        <v>981</v>
      </c>
      <c r="E826" t="s">
        <v>285</v>
      </c>
      <c r="F826">
        <v>10004268</v>
      </c>
      <c r="G826" s="32" t="s">
        <v>196</v>
      </c>
      <c r="H826" t="s">
        <v>299</v>
      </c>
      <c r="I826" t="s">
        <v>778</v>
      </c>
      <c r="J826">
        <v>0</v>
      </c>
      <c r="K826">
        <v>0</v>
      </c>
      <c r="L826">
        <v>0</v>
      </c>
      <c r="M826">
        <v>5.8979999999999998E-2</v>
      </c>
      <c r="N826" t="s">
        <v>135</v>
      </c>
      <c r="O826" t="s">
        <v>136</v>
      </c>
      <c r="S826" t="s">
        <v>140</v>
      </c>
      <c r="V826" t="s">
        <v>229</v>
      </c>
      <c r="W826" t="s">
        <v>982</v>
      </c>
      <c r="X826" t="s">
        <v>983</v>
      </c>
      <c r="Y826" t="s">
        <v>771</v>
      </c>
      <c r="AA826" t="s">
        <v>145</v>
      </c>
      <c r="AB826" t="s">
        <v>146</v>
      </c>
      <c r="AC826" s="119">
        <v>892288</v>
      </c>
      <c r="AD826">
        <v>892288</v>
      </c>
      <c r="AE826">
        <v>892288</v>
      </c>
      <c r="AF826">
        <v>0</v>
      </c>
      <c r="AG826">
        <v>892288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 s="32">
        <v>0</v>
      </c>
      <c r="AO826">
        <v>0</v>
      </c>
      <c r="AP826">
        <v>0</v>
      </c>
      <c r="AQ826">
        <v>0</v>
      </c>
      <c r="AR826">
        <v>0</v>
      </c>
      <c r="AS826">
        <v>1</v>
      </c>
      <c r="AT826">
        <v>1976</v>
      </c>
      <c r="AV826">
        <v>825</v>
      </c>
      <c r="AW826">
        <v>825</v>
      </c>
      <c r="AX826">
        <v>2</v>
      </c>
      <c r="AY826">
        <v>3</v>
      </c>
      <c r="AZ826">
        <v>2</v>
      </c>
      <c r="BC826" t="s">
        <v>233</v>
      </c>
      <c r="BS826" t="s">
        <v>984</v>
      </c>
      <c r="BV826" t="s">
        <v>985</v>
      </c>
      <c r="BX826" t="s">
        <v>986</v>
      </c>
      <c r="BY826" t="s">
        <v>785</v>
      </c>
      <c r="BZ826" t="s">
        <v>987</v>
      </c>
      <c r="CB826" s="27">
        <v>31959</v>
      </c>
      <c r="CC826">
        <v>340000</v>
      </c>
      <c r="CD826" t="s">
        <v>210</v>
      </c>
      <c r="CE826" t="s">
        <v>151</v>
      </c>
      <c r="CF826" t="s">
        <v>151</v>
      </c>
      <c r="CG826" t="s">
        <v>988</v>
      </c>
      <c r="CZ826" t="s">
        <v>989</v>
      </c>
      <c r="DA826" t="s">
        <v>154</v>
      </c>
      <c r="DB826" t="s">
        <v>242</v>
      </c>
      <c r="DE826">
        <v>1</v>
      </c>
      <c r="DF826">
        <v>1976</v>
      </c>
      <c r="DG826" t="s">
        <v>990</v>
      </c>
      <c r="DH826">
        <v>2</v>
      </c>
      <c r="DI826" s="128" t="s">
        <v>696</v>
      </c>
      <c r="DJ8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26" s="130">
        <f>Table13[[#This Row],[JUST]]*Table13[[#This Row],[Storm Millage]]/1000</f>
        <v>6821.9926814179516</v>
      </c>
      <c r="DL8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6" s="136">
        <f>Table13[[#This Row],[JUST]]*Table13[[#This Row],[Recreational Millage]]/1000</f>
        <v>7318.6696371870667</v>
      </c>
      <c r="DN826" s="137">
        <f>Table13[[#This Row],[Recreational Assessment]]+Table13[[#This Row],[Storm Assessment]]</f>
        <v>14140.662318605018</v>
      </c>
      <c r="DO826" s="145" t="e">
        <f>Methodology!#REF!</f>
        <v>#REF!</v>
      </c>
      <c r="DP826" s="146" t="e">
        <f>(Table13[[#This Row],[JUST]]*Table13[[#This Row],[Ad Valorem Recreational Millage]])/1000</f>
        <v>#REF!</v>
      </c>
    </row>
    <row r="827" spans="1:120" x14ac:dyDescent="0.3">
      <c r="A827">
        <v>97</v>
      </c>
      <c r="B827">
        <v>1</v>
      </c>
      <c r="C827" s="165" t="s">
        <v>991</v>
      </c>
      <c r="D827" t="s">
        <v>981</v>
      </c>
      <c r="E827" t="s">
        <v>992</v>
      </c>
      <c r="F827">
        <v>10004269</v>
      </c>
      <c r="G827" s="32" t="s">
        <v>196</v>
      </c>
      <c r="H827" t="s">
        <v>299</v>
      </c>
      <c r="I827" t="s">
        <v>778</v>
      </c>
      <c r="J827">
        <v>0</v>
      </c>
      <c r="K827">
        <v>0</v>
      </c>
      <c r="L827">
        <v>0</v>
      </c>
      <c r="M827">
        <v>5.8979999999999998E-2</v>
      </c>
      <c r="N827" t="s">
        <v>135</v>
      </c>
      <c r="O827" t="s">
        <v>136</v>
      </c>
      <c r="S827" t="s">
        <v>140</v>
      </c>
      <c r="V827" t="s">
        <v>229</v>
      </c>
      <c r="W827" t="s">
        <v>993</v>
      </c>
      <c r="X827" t="s">
        <v>994</v>
      </c>
      <c r="Y827" t="s">
        <v>771</v>
      </c>
      <c r="AA827" t="s">
        <v>145</v>
      </c>
      <c r="AB827" t="s">
        <v>146</v>
      </c>
      <c r="AC827" s="119">
        <v>892288</v>
      </c>
      <c r="AD827">
        <v>892288</v>
      </c>
      <c r="AE827">
        <v>892288</v>
      </c>
      <c r="AF827">
        <v>0</v>
      </c>
      <c r="AG827">
        <v>892288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 s="32">
        <v>0</v>
      </c>
      <c r="AO827">
        <v>0</v>
      </c>
      <c r="AP827">
        <v>0</v>
      </c>
      <c r="AQ827">
        <v>0</v>
      </c>
      <c r="AR827">
        <v>0</v>
      </c>
      <c r="AS827">
        <v>1</v>
      </c>
      <c r="AT827">
        <v>1976</v>
      </c>
      <c r="AV827">
        <v>825</v>
      </c>
      <c r="AW827">
        <v>825</v>
      </c>
      <c r="AX827">
        <v>2</v>
      </c>
      <c r="AY827">
        <v>3</v>
      </c>
      <c r="AZ827">
        <v>2</v>
      </c>
      <c r="BC827" t="s">
        <v>233</v>
      </c>
      <c r="BS827" t="s">
        <v>995</v>
      </c>
      <c r="BV827" t="s">
        <v>996</v>
      </c>
      <c r="BX827" t="s">
        <v>997</v>
      </c>
      <c r="BY827" t="s">
        <v>149</v>
      </c>
      <c r="BZ827" t="s">
        <v>998</v>
      </c>
      <c r="CB827" s="27">
        <v>31717</v>
      </c>
      <c r="CC827">
        <v>322500</v>
      </c>
      <c r="CD827" t="s">
        <v>210</v>
      </c>
      <c r="CE827" t="s">
        <v>151</v>
      </c>
      <c r="CF827" t="s">
        <v>151</v>
      </c>
      <c r="CG827" t="s">
        <v>999</v>
      </c>
      <c r="CZ827" t="s">
        <v>1000</v>
      </c>
      <c r="DA827" t="s">
        <v>154</v>
      </c>
      <c r="DB827" t="s">
        <v>242</v>
      </c>
      <c r="DE827">
        <v>1</v>
      </c>
      <c r="DF827">
        <v>1976</v>
      </c>
      <c r="DG827" t="s">
        <v>1001</v>
      </c>
      <c r="DH827">
        <v>2</v>
      </c>
      <c r="DI827" s="128" t="s">
        <v>696</v>
      </c>
      <c r="DJ8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27" s="130">
        <f>Table13[[#This Row],[JUST]]*Table13[[#This Row],[Storm Millage]]/1000</f>
        <v>6821.9926814179516</v>
      </c>
      <c r="DL8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7" s="136">
        <f>Table13[[#This Row],[JUST]]*Table13[[#This Row],[Recreational Millage]]/1000</f>
        <v>7318.6696371870667</v>
      </c>
      <c r="DN827" s="137">
        <f>Table13[[#This Row],[Recreational Assessment]]+Table13[[#This Row],[Storm Assessment]]</f>
        <v>14140.662318605018</v>
      </c>
      <c r="DO827" s="145" t="e">
        <f>Methodology!#REF!</f>
        <v>#REF!</v>
      </c>
      <c r="DP827" s="146" t="e">
        <f>(Table13[[#This Row],[JUST]]*Table13[[#This Row],[Ad Valorem Recreational Millage]])/1000</f>
        <v>#REF!</v>
      </c>
    </row>
    <row r="828" spans="1:120" x14ac:dyDescent="0.3">
      <c r="A828">
        <v>337</v>
      </c>
      <c r="B828">
        <v>1</v>
      </c>
      <c r="C828" s="165" t="s">
        <v>1002</v>
      </c>
      <c r="D828" t="s">
        <v>1003</v>
      </c>
      <c r="E828" t="s">
        <v>1004</v>
      </c>
      <c r="F828">
        <v>10004279</v>
      </c>
      <c r="G828" s="32" t="s">
        <v>196</v>
      </c>
      <c r="H828" t="s">
        <v>299</v>
      </c>
      <c r="I828" t="s">
        <v>778</v>
      </c>
      <c r="J828">
        <v>0</v>
      </c>
      <c r="K828">
        <v>0</v>
      </c>
      <c r="L828">
        <v>0</v>
      </c>
      <c r="M828">
        <v>5.9569999999999998E-2</v>
      </c>
      <c r="N828" t="s">
        <v>135</v>
      </c>
      <c r="O828" t="s">
        <v>136</v>
      </c>
      <c r="S828" t="s">
        <v>140</v>
      </c>
      <c r="V828" t="s">
        <v>229</v>
      </c>
      <c r="W828" t="s">
        <v>1005</v>
      </c>
      <c r="X828" t="s">
        <v>1006</v>
      </c>
      <c r="Y828" t="s">
        <v>771</v>
      </c>
      <c r="AA828" t="s">
        <v>145</v>
      </c>
      <c r="AB828" t="s">
        <v>146</v>
      </c>
      <c r="AC828" s="119">
        <v>892288</v>
      </c>
      <c r="AD828">
        <v>892288</v>
      </c>
      <c r="AE828">
        <v>892288</v>
      </c>
      <c r="AF828">
        <v>0</v>
      </c>
      <c r="AG828">
        <v>892288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 s="32">
        <v>0</v>
      </c>
      <c r="AO828">
        <v>0</v>
      </c>
      <c r="AP828">
        <v>0</v>
      </c>
      <c r="AQ828">
        <v>0</v>
      </c>
      <c r="AR828">
        <v>0</v>
      </c>
      <c r="AS828">
        <v>1</v>
      </c>
      <c r="AT828">
        <v>1977</v>
      </c>
      <c r="AV828">
        <v>825</v>
      </c>
      <c r="AW828">
        <v>825</v>
      </c>
      <c r="AX828">
        <v>1</v>
      </c>
      <c r="AY828">
        <v>2</v>
      </c>
      <c r="AZ828">
        <v>2</v>
      </c>
      <c r="BC828" t="s">
        <v>233</v>
      </c>
      <c r="BS828" t="s">
        <v>1007</v>
      </c>
      <c r="BV828" t="s">
        <v>1008</v>
      </c>
      <c r="BX828" t="s">
        <v>1009</v>
      </c>
      <c r="BY828" t="s">
        <v>264</v>
      </c>
      <c r="BZ828" t="s">
        <v>1010</v>
      </c>
      <c r="CB828" s="27">
        <v>30498</v>
      </c>
      <c r="CC828">
        <v>260000</v>
      </c>
      <c r="CD828" t="s">
        <v>210</v>
      </c>
      <c r="CE828" t="s">
        <v>151</v>
      </c>
      <c r="CF828" t="s">
        <v>151</v>
      </c>
      <c r="CG828" t="s">
        <v>1011</v>
      </c>
      <c r="CZ828" t="s">
        <v>1012</v>
      </c>
      <c r="DA828" t="s">
        <v>154</v>
      </c>
      <c r="DB828" t="s">
        <v>242</v>
      </c>
      <c r="DE828">
        <v>1</v>
      </c>
      <c r="DF828">
        <v>1977</v>
      </c>
      <c r="DG828" t="s">
        <v>1013</v>
      </c>
      <c r="DH828">
        <v>2</v>
      </c>
      <c r="DI828" s="128" t="s">
        <v>696</v>
      </c>
      <c r="DJ8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28" s="130">
        <f>Table13[[#This Row],[JUST]]*Table13[[#This Row],[Storm Millage]]/1000</f>
        <v>6821.9926814179516</v>
      </c>
      <c r="DL8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8" s="136">
        <f>Table13[[#This Row],[JUST]]*Table13[[#This Row],[Recreational Millage]]/1000</f>
        <v>7318.6696371870667</v>
      </c>
      <c r="DN828" s="137">
        <f>Table13[[#This Row],[Recreational Assessment]]+Table13[[#This Row],[Storm Assessment]]</f>
        <v>14140.662318605018</v>
      </c>
      <c r="DO828" s="145" t="e">
        <f>Methodology!#REF!</f>
        <v>#REF!</v>
      </c>
      <c r="DP828" s="146" t="e">
        <f>(Table13[[#This Row],[JUST]]*Table13[[#This Row],[Ad Valorem Recreational Millage]])/1000</f>
        <v>#REF!</v>
      </c>
    </row>
    <row r="829" spans="1:120" x14ac:dyDescent="0.3">
      <c r="A829">
        <v>91</v>
      </c>
      <c r="B829">
        <v>1</v>
      </c>
      <c r="C829" s="165" t="s">
        <v>1014</v>
      </c>
      <c r="D829" t="s">
        <v>1003</v>
      </c>
      <c r="E829" t="s">
        <v>1015</v>
      </c>
      <c r="F829">
        <v>10004280</v>
      </c>
      <c r="G829" s="32" t="s">
        <v>196</v>
      </c>
      <c r="H829" t="s">
        <v>299</v>
      </c>
      <c r="I829" t="s">
        <v>778</v>
      </c>
      <c r="J829">
        <v>0</v>
      </c>
      <c r="K829">
        <v>0</v>
      </c>
      <c r="L829">
        <v>0</v>
      </c>
      <c r="M829">
        <v>5.9569999999999998E-2</v>
      </c>
      <c r="N829" t="s">
        <v>135</v>
      </c>
      <c r="O829" t="s">
        <v>136</v>
      </c>
      <c r="P829" t="s">
        <v>137</v>
      </c>
      <c r="Q829" t="s">
        <v>138</v>
      </c>
      <c r="S829" t="s">
        <v>140</v>
      </c>
      <c r="V829" t="s">
        <v>229</v>
      </c>
      <c r="W829" t="s">
        <v>1016</v>
      </c>
      <c r="X829" t="s">
        <v>1017</v>
      </c>
      <c r="Y829" t="s">
        <v>771</v>
      </c>
      <c r="AA829" t="s">
        <v>145</v>
      </c>
      <c r="AB829" t="s">
        <v>146</v>
      </c>
      <c r="AC829" s="119">
        <v>892288</v>
      </c>
      <c r="AD829">
        <v>892288</v>
      </c>
      <c r="AE829">
        <v>892288</v>
      </c>
      <c r="AF829">
        <v>0</v>
      </c>
      <c r="AG829">
        <v>892288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 s="32">
        <v>0</v>
      </c>
      <c r="AO829">
        <v>0</v>
      </c>
      <c r="AP829">
        <v>0</v>
      </c>
      <c r="AQ829">
        <v>0</v>
      </c>
      <c r="AR829">
        <v>0</v>
      </c>
      <c r="AS829">
        <v>1</v>
      </c>
      <c r="AT829">
        <v>1977</v>
      </c>
      <c r="AV829">
        <v>825</v>
      </c>
      <c r="AW829">
        <v>825</v>
      </c>
      <c r="AX829">
        <v>1</v>
      </c>
      <c r="AY829">
        <v>2</v>
      </c>
      <c r="AZ829">
        <v>2</v>
      </c>
      <c r="BC829" t="s">
        <v>233</v>
      </c>
      <c r="BS829" t="s">
        <v>1018</v>
      </c>
      <c r="BT829" t="s">
        <v>1019</v>
      </c>
      <c r="BV829" t="s">
        <v>1020</v>
      </c>
      <c r="BX829" t="s">
        <v>1021</v>
      </c>
      <c r="BY829" t="s">
        <v>785</v>
      </c>
      <c r="BZ829" t="s">
        <v>1022</v>
      </c>
      <c r="CZ829" t="s">
        <v>1023</v>
      </c>
      <c r="DA829" t="s">
        <v>154</v>
      </c>
      <c r="DB829" t="s">
        <v>242</v>
      </c>
      <c r="DE829">
        <v>1</v>
      </c>
      <c r="DF829">
        <v>1977</v>
      </c>
      <c r="DG829" t="s">
        <v>1024</v>
      </c>
      <c r="DH829">
        <v>2</v>
      </c>
      <c r="DI829" s="128" t="s">
        <v>696</v>
      </c>
      <c r="DJ8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29" s="130">
        <f>Table13[[#This Row],[JUST]]*Table13[[#This Row],[Storm Millage]]/1000</f>
        <v>6821.9926814179516</v>
      </c>
      <c r="DL8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29" s="136">
        <f>Table13[[#This Row],[JUST]]*Table13[[#This Row],[Recreational Millage]]/1000</f>
        <v>7318.6696371870667</v>
      </c>
      <c r="DN829" s="137">
        <f>Table13[[#This Row],[Recreational Assessment]]+Table13[[#This Row],[Storm Assessment]]</f>
        <v>14140.662318605018</v>
      </c>
      <c r="DO829" s="145" t="e">
        <f>Methodology!#REF!</f>
        <v>#REF!</v>
      </c>
      <c r="DP829" s="146" t="e">
        <f>(Table13[[#This Row],[JUST]]*Table13[[#This Row],[Ad Valorem Recreational Millage]])/1000</f>
        <v>#REF!</v>
      </c>
    </row>
    <row r="830" spans="1:120" x14ac:dyDescent="0.3">
      <c r="A830">
        <v>32</v>
      </c>
      <c r="B830">
        <v>1</v>
      </c>
      <c r="C830" s="165" t="s">
        <v>1025</v>
      </c>
      <c r="D830" t="s">
        <v>1003</v>
      </c>
      <c r="E830" t="s">
        <v>1026</v>
      </c>
      <c r="F830">
        <v>10004281</v>
      </c>
      <c r="G830" s="32" t="s">
        <v>196</v>
      </c>
      <c r="H830" t="s">
        <v>299</v>
      </c>
      <c r="I830" t="s">
        <v>778</v>
      </c>
      <c r="J830">
        <v>0</v>
      </c>
      <c r="K830">
        <v>0</v>
      </c>
      <c r="L830">
        <v>0</v>
      </c>
      <c r="M830">
        <v>5.9569999999999998E-2</v>
      </c>
      <c r="N830" t="s">
        <v>135</v>
      </c>
      <c r="O830" t="s">
        <v>136</v>
      </c>
      <c r="S830" t="s">
        <v>140</v>
      </c>
      <c r="V830" t="s">
        <v>229</v>
      </c>
      <c r="W830" t="s">
        <v>1027</v>
      </c>
      <c r="X830" t="s">
        <v>1028</v>
      </c>
      <c r="Y830" t="s">
        <v>771</v>
      </c>
      <c r="AA830" t="s">
        <v>145</v>
      </c>
      <c r="AB830" t="s">
        <v>146</v>
      </c>
      <c r="AC830" s="119">
        <v>892288</v>
      </c>
      <c r="AD830">
        <v>892288</v>
      </c>
      <c r="AE830">
        <v>892288</v>
      </c>
      <c r="AF830">
        <v>0</v>
      </c>
      <c r="AG830">
        <v>892288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 s="32">
        <v>0</v>
      </c>
      <c r="AO830">
        <v>0</v>
      </c>
      <c r="AP830">
        <v>0</v>
      </c>
      <c r="AQ830">
        <v>0</v>
      </c>
      <c r="AR830">
        <v>0</v>
      </c>
      <c r="AS830">
        <v>1</v>
      </c>
      <c r="AT830">
        <v>1977</v>
      </c>
      <c r="AV830">
        <v>825</v>
      </c>
      <c r="AW830">
        <v>825</v>
      </c>
      <c r="AX830">
        <v>2</v>
      </c>
      <c r="AY830">
        <v>3</v>
      </c>
      <c r="AZ830">
        <v>2</v>
      </c>
      <c r="BC830" t="s">
        <v>233</v>
      </c>
      <c r="BS830" t="s">
        <v>1029</v>
      </c>
      <c r="BV830" t="s">
        <v>1030</v>
      </c>
      <c r="BX830" t="s">
        <v>357</v>
      </c>
      <c r="BY830" t="s">
        <v>194</v>
      </c>
      <c r="BZ830" t="s">
        <v>358</v>
      </c>
      <c r="CB830" s="27">
        <v>40627</v>
      </c>
      <c r="CC830">
        <v>875000</v>
      </c>
      <c r="CD830" t="s">
        <v>210</v>
      </c>
      <c r="CE830" t="s">
        <v>181</v>
      </c>
      <c r="CF830" t="s">
        <v>181</v>
      </c>
      <c r="CG830" t="s">
        <v>1031</v>
      </c>
      <c r="CH830" s="27">
        <v>35186</v>
      </c>
      <c r="CI830">
        <v>600000</v>
      </c>
      <c r="CJ830" t="s">
        <v>210</v>
      </c>
      <c r="CK830" t="s">
        <v>151</v>
      </c>
      <c r="CL830" t="s">
        <v>151</v>
      </c>
      <c r="CM830" t="s">
        <v>1032</v>
      </c>
      <c r="CN830" s="27">
        <v>31413</v>
      </c>
      <c r="CO830">
        <v>305000</v>
      </c>
      <c r="CP830" t="s">
        <v>210</v>
      </c>
      <c r="CQ830" t="s">
        <v>151</v>
      </c>
      <c r="CR830" t="s">
        <v>151</v>
      </c>
      <c r="CS830" t="s">
        <v>1033</v>
      </c>
      <c r="CZ830" t="s">
        <v>1034</v>
      </c>
      <c r="DA830" t="s">
        <v>154</v>
      </c>
      <c r="DB830" t="s">
        <v>242</v>
      </c>
      <c r="DE830">
        <v>1</v>
      </c>
      <c r="DF830">
        <v>1977</v>
      </c>
      <c r="DG830" t="s">
        <v>1035</v>
      </c>
      <c r="DH830">
        <v>2</v>
      </c>
      <c r="DI830" s="128" t="s">
        <v>696</v>
      </c>
      <c r="DJ8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30" s="130">
        <f>Table13[[#This Row],[JUST]]*Table13[[#This Row],[Storm Millage]]/1000</f>
        <v>6821.9926814179516</v>
      </c>
      <c r="DL8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0" s="136">
        <f>Table13[[#This Row],[JUST]]*Table13[[#This Row],[Recreational Millage]]/1000</f>
        <v>7318.6696371870667</v>
      </c>
      <c r="DN830" s="137">
        <f>Table13[[#This Row],[Recreational Assessment]]+Table13[[#This Row],[Storm Assessment]]</f>
        <v>14140.662318605018</v>
      </c>
      <c r="DO830" s="145" t="e">
        <f>Methodology!#REF!</f>
        <v>#REF!</v>
      </c>
      <c r="DP830" s="146" t="e">
        <f>(Table13[[#This Row],[JUST]]*Table13[[#This Row],[Ad Valorem Recreational Millage]])/1000</f>
        <v>#REF!</v>
      </c>
    </row>
    <row r="831" spans="1:120" x14ac:dyDescent="0.3">
      <c r="A831">
        <v>140</v>
      </c>
      <c r="B831">
        <v>1</v>
      </c>
      <c r="C831" s="165" t="s">
        <v>1036</v>
      </c>
      <c r="D831" t="s">
        <v>1003</v>
      </c>
      <c r="E831" t="s">
        <v>1037</v>
      </c>
      <c r="F831">
        <v>10004282</v>
      </c>
      <c r="G831" s="32" t="s">
        <v>196</v>
      </c>
      <c r="H831" t="s">
        <v>299</v>
      </c>
      <c r="I831" t="s">
        <v>778</v>
      </c>
      <c r="J831">
        <v>0</v>
      </c>
      <c r="K831">
        <v>0</v>
      </c>
      <c r="L831">
        <v>0</v>
      </c>
      <c r="M831">
        <v>5.9569999999999998E-2</v>
      </c>
      <c r="N831" t="s">
        <v>135</v>
      </c>
      <c r="O831" t="s">
        <v>136</v>
      </c>
      <c r="S831" t="s">
        <v>140</v>
      </c>
      <c r="V831" t="s">
        <v>229</v>
      </c>
      <c r="W831" t="s">
        <v>1038</v>
      </c>
      <c r="X831" t="s">
        <v>1039</v>
      </c>
      <c r="Y831" t="s">
        <v>771</v>
      </c>
      <c r="AA831" t="s">
        <v>145</v>
      </c>
      <c r="AB831" t="s">
        <v>146</v>
      </c>
      <c r="AC831" s="119">
        <v>892288</v>
      </c>
      <c r="AD831">
        <v>892288</v>
      </c>
      <c r="AE831">
        <v>892288</v>
      </c>
      <c r="AF831">
        <v>0</v>
      </c>
      <c r="AG831">
        <v>892288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 s="32">
        <v>0</v>
      </c>
      <c r="AO831">
        <v>0</v>
      </c>
      <c r="AP831">
        <v>0</v>
      </c>
      <c r="AQ831">
        <v>0</v>
      </c>
      <c r="AR831">
        <v>0</v>
      </c>
      <c r="AS831">
        <v>1</v>
      </c>
      <c r="AT831">
        <v>1977</v>
      </c>
      <c r="AV831">
        <v>825</v>
      </c>
      <c r="AW831">
        <v>825</v>
      </c>
      <c r="AX831">
        <v>2</v>
      </c>
      <c r="AY831">
        <v>3</v>
      </c>
      <c r="AZ831">
        <v>2</v>
      </c>
      <c r="BC831" t="s">
        <v>233</v>
      </c>
      <c r="BS831" t="s">
        <v>1040</v>
      </c>
      <c r="BU831" t="s">
        <v>1041</v>
      </c>
      <c r="BV831" t="s">
        <v>1042</v>
      </c>
      <c r="BX831" t="s">
        <v>1043</v>
      </c>
      <c r="BY831" t="s">
        <v>458</v>
      </c>
      <c r="BZ831" t="s">
        <v>1044</v>
      </c>
      <c r="CB831" s="27">
        <v>36066</v>
      </c>
      <c r="CC831">
        <v>70000</v>
      </c>
      <c r="CD831" t="s">
        <v>210</v>
      </c>
      <c r="CE831" t="s">
        <v>181</v>
      </c>
      <c r="CF831" t="s">
        <v>181</v>
      </c>
      <c r="CG831" t="s">
        <v>1045</v>
      </c>
      <c r="CH831" s="27">
        <v>35797</v>
      </c>
      <c r="CI831">
        <v>65000</v>
      </c>
      <c r="CJ831" t="s">
        <v>210</v>
      </c>
      <c r="CK831" t="s">
        <v>181</v>
      </c>
      <c r="CL831" t="s">
        <v>181</v>
      </c>
      <c r="CM831" t="s">
        <v>1046</v>
      </c>
      <c r="CN831" s="27">
        <v>35797</v>
      </c>
      <c r="CO831">
        <v>75000</v>
      </c>
      <c r="CP831" t="s">
        <v>210</v>
      </c>
      <c r="CQ831" t="s">
        <v>181</v>
      </c>
      <c r="CR831" t="s">
        <v>181</v>
      </c>
      <c r="CS831" t="s">
        <v>1047</v>
      </c>
      <c r="CT831" s="27">
        <v>35278</v>
      </c>
      <c r="CU831">
        <v>60000</v>
      </c>
      <c r="CV831" t="s">
        <v>210</v>
      </c>
      <c r="CW831" t="s">
        <v>181</v>
      </c>
      <c r="CX831" t="s">
        <v>181</v>
      </c>
      <c r="CY831" t="s">
        <v>1048</v>
      </c>
      <c r="CZ831" t="s">
        <v>1049</v>
      </c>
      <c r="DA831" t="s">
        <v>154</v>
      </c>
      <c r="DB831" t="s">
        <v>242</v>
      </c>
      <c r="DE831">
        <v>1</v>
      </c>
      <c r="DF831">
        <v>1977</v>
      </c>
      <c r="DG831" t="s">
        <v>1050</v>
      </c>
      <c r="DH831">
        <v>2</v>
      </c>
      <c r="DI831" s="128" t="s">
        <v>696</v>
      </c>
      <c r="DJ8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31" s="130">
        <f>Table13[[#This Row],[JUST]]*Table13[[#This Row],[Storm Millage]]/1000</f>
        <v>6821.9926814179516</v>
      </c>
      <c r="DL8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1" s="136">
        <f>Table13[[#This Row],[JUST]]*Table13[[#This Row],[Recreational Millage]]/1000</f>
        <v>7318.6696371870667</v>
      </c>
      <c r="DN831" s="137">
        <f>Table13[[#This Row],[Recreational Assessment]]+Table13[[#This Row],[Storm Assessment]]</f>
        <v>14140.662318605018</v>
      </c>
      <c r="DO831" s="145" t="e">
        <f>Methodology!#REF!</f>
        <v>#REF!</v>
      </c>
      <c r="DP831" s="146" t="e">
        <f>(Table13[[#This Row],[JUST]]*Table13[[#This Row],[Ad Valorem Recreational Millage]])/1000</f>
        <v>#REF!</v>
      </c>
    </row>
    <row r="832" spans="1:120" x14ac:dyDescent="0.3">
      <c r="A832">
        <v>519</v>
      </c>
      <c r="B832">
        <v>1</v>
      </c>
      <c r="C832" s="165" t="s">
        <v>1051</v>
      </c>
      <c r="D832" t="s">
        <v>1052</v>
      </c>
      <c r="E832" t="s">
        <v>159</v>
      </c>
      <c r="F832">
        <v>10004283</v>
      </c>
      <c r="G832" s="32" t="s">
        <v>196</v>
      </c>
      <c r="H832" t="s">
        <v>299</v>
      </c>
      <c r="I832" t="s">
        <v>778</v>
      </c>
      <c r="J832">
        <v>0</v>
      </c>
      <c r="K832">
        <v>0</v>
      </c>
      <c r="L832">
        <v>0</v>
      </c>
      <c r="M832">
        <v>6.1600000000000002E-2</v>
      </c>
      <c r="N832" t="s">
        <v>135</v>
      </c>
      <c r="O832" t="s">
        <v>136</v>
      </c>
      <c r="S832" t="s">
        <v>140</v>
      </c>
      <c r="V832" t="s">
        <v>229</v>
      </c>
      <c r="W832" t="s">
        <v>1053</v>
      </c>
      <c r="X832" t="s">
        <v>1054</v>
      </c>
      <c r="Y832" t="s">
        <v>771</v>
      </c>
      <c r="AA832" t="s">
        <v>145</v>
      </c>
      <c r="AB832" t="s">
        <v>146</v>
      </c>
      <c r="AC832" s="119">
        <v>892288</v>
      </c>
      <c r="AD832">
        <v>892288</v>
      </c>
      <c r="AE832">
        <v>892288</v>
      </c>
      <c r="AF832">
        <v>0</v>
      </c>
      <c r="AG832">
        <v>892288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 s="32">
        <v>0</v>
      </c>
      <c r="AO832">
        <v>0</v>
      </c>
      <c r="AP832">
        <v>0</v>
      </c>
      <c r="AQ832">
        <v>0</v>
      </c>
      <c r="AR832">
        <v>0</v>
      </c>
      <c r="AS832">
        <v>1</v>
      </c>
      <c r="AT832">
        <v>1977</v>
      </c>
      <c r="AV832">
        <v>825</v>
      </c>
      <c r="AW832">
        <v>825</v>
      </c>
      <c r="AX832">
        <v>1</v>
      </c>
      <c r="AY832">
        <v>2</v>
      </c>
      <c r="AZ832">
        <v>2</v>
      </c>
      <c r="BC832" t="s">
        <v>233</v>
      </c>
      <c r="BS832" t="s">
        <v>1055</v>
      </c>
      <c r="BV832" t="s">
        <v>1056</v>
      </c>
      <c r="BX832" t="s">
        <v>1057</v>
      </c>
      <c r="BY832" t="s">
        <v>278</v>
      </c>
      <c r="BZ832" t="s">
        <v>1058</v>
      </c>
      <c r="CB832" s="27">
        <v>39115</v>
      </c>
      <c r="CC832">
        <v>565000</v>
      </c>
      <c r="CD832" t="s">
        <v>210</v>
      </c>
      <c r="CE832" t="s">
        <v>383</v>
      </c>
      <c r="CF832" t="s">
        <v>383</v>
      </c>
      <c r="CG832" t="s">
        <v>1059</v>
      </c>
      <c r="CH832" s="27">
        <v>34029</v>
      </c>
      <c r="CI832">
        <v>200000</v>
      </c>
      <c r="CJ832" t="s">
        <v>210</v>
      </c>
      <c r="CK832" t="s">
        <v>181</v>
      </c>
      <c r="CL832" t="s">
        <v>181</v>
      </c>
      <c r="CM832" t="s">
        <v>1060</v>
      </c>
      <c r="CZ832" t="s">
        <v>1061</v>
      </c>
      <c r="DA832" t="s">
        <v>154</v>
      </c>
      <c r="DB832" t="s">
        <v>242</v>
      </c>
      <c r="DE832">
        <v>1</v>
      </c>
      <c r="DF832">
        <v>1977</v>
      </c>
      <c r="DG832" t="s">
        <v>1062</v>
      </c>
      <c r="DH832">
        <v>2</v>
      </c>
      <c r="DI832" s="128" t="s">
        <v>696</v>
      </c>
      <c r="DJ8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32" s="130">
        <f>Table13[[#This Row],[JUST]]*Table13[[#This Row],[Storm Millage]]/1000</f>
        <v>6821.9926814179516</v>
      </c>
      <c r="DL8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2" s="136">
        <f>Table13[[#This Row],[JUST]]*Table13[[#This Row],[Recreational Millage]]/1000</f>
        <v>7318.6696371870667</v>
      </c>
      <c r="DN832" s="137">
        <f>Table13[[#This Row],[Recreational Assessment]]+Table13[[#This Row],[Storm Assessment]]</f>
        <v>14140.662318605018</v>
      </c>
      <c r="DO832" s="145" t="e">
        <f>Methodology!#REF!</f>
        <v>#REF!</v>
      </c>
      <c r="DP832" s="146" t="e">
        <f>(Table13[[#This Row],[JUST]]*Table13[[#This Row],[Ad Valorem Recreational Millage]])/1000</f>
        <v>#REF!</v>
      </c>
    </row>
    <row r="833" spans="1:120" x14ac:dyDescent="0.3">
      <c r="A833">
        <v>509</v>
      </c>
      <c r="B833">
        <v>1</v>
      </c>
      <c r="C833" s="165" t="s">
        <v>776</v>
      </c>
      <c r="D833" t="s">
        <v>777</v>
      </c>
      <c r="E833" t="s">
        <v>204</v>
      </c>
      <c r="F833">
        <v>10004297</v>
      </c>
      <c r="G833" s="32" t="s">
        <v>196</v>
      </c>
      <c r="H833" t="s">
        <v>299</v>
      </c>
      <c r="I833" t="s">
        <v>778</v>
      </c>
      <c r="J833">
        <v>0</v>
      </c>
      <c r="K833">
        <v>0</v>
      </c>
      <c r="L833">
        <v>0</v>
      </c>
      <c r="M833">
        <v>5.6390000000000003E-2</v>
      </c>
      <c r="N833" t="s">
        <v>135</v>
      </c>
      <c r="O833" t="s">
        <v>136</v>
      </c>
      <c r="S833" t="s">
        <v>140</v>
      </c>
      <c r="V833" t="s">
        <v>229</v>
      </c>
      <c r="W833" t="s">
        <v>779</v>
      </c>
      <c r="X833" t="s">
        <v>780</v>
      </c>
      <c r="Y833" t="s">
        <v>771</v>
      </c>
      <c r="AA833" t="s">
        <v>145</v>
      </c>
      <c r="AB833" t="s">
        <v>146</v>
      </c>
      <c r="AC833" s="119">
        <v>893095</v>
      </c>
      <c r="AD833">
        <v>893095</v>
      </c>
      <c r="AE833">
        <v>893095</v>
      </c>
      <c r="AF833">
        <v>0</v>
      </c>
      <c r="AG833">
        <v>893095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 s="32">
        <v>0</v>
      </c>
      <c r="AO833">
        <v>0</v>
      </c>
      <c r="AP833">
        <v>0</v>
      </c>
      <c r="AQ833">
        <v>0</v>
      </c>
      <c r="AR833">
        <v>0</v>
      </c>
      <c r="AS833">
        <v>1</v>
      </c>
      <c r="AT833">
        <v>1976</v>
      </c>
      <c r="AV833">
        <v>825</v>
      </c>
      <c r="AW833">
        <v>825</v>
      </c>
      <c r="AX833">
        <v>2</v>
      </c>
      <c r="AY833">
        <v>3</v>
      </c>
      <c r="AZ833">
        <v>2</v>
      </c>
      <c r="BC833" t="s">
        <v>233</v>
      </c>
      <c r="BS833" t="s">
        <v>781</v>
      </c>
      <c r="BT833" t="s">
        <v>782</v>
      </c>
      <c r="BV833" t="s">
        <v>783</v>
      </c>
      <c r="BX833" t="s">
        <v>784</v>
      </c>
      <c r="BY833" t="s">
        <v>785</v>
      </c>
      <c r="BZ833" t="s">
        <v>786</v>
      </c>
      <c r="CB833" s="27">
        <v>33939</v>
      </c>
      <c r="CC833">
        <v>490500</v>
      </c>
      <c r="CD833" t="s">
        <v>210</v>
      </c>
      <c r="CE833" t="s">
        <v>151</v>
      </c>
      <c r="CF833" t="s">
        <v>151</v>
      </c>
      <c r="CG833" t="s">
        <v>787</v>
      </c>
      <c r="CH833" s="27">
        <v>31898</v>
      </c>
      <c r="CI833">
        <v>337000</v>
      </c>
      <c r="CJ833" t="s">
        <v>210</v>
      </c>
      <c r="CK833" t="s">
        <v>151</v>
      </c>
      <c r="CL833" t="s">
        <v>151</v>
      </c>
      <c r="CM833" t="s">
        <v>788</v>
      </c>
      <c r="CZ833" t="s">
        <v>789</v>
      </c>
      <c r="DA833" t="s">
        <v>154</v>
      </c>
      <c r="DB833" t="s">
        <v>242</v>
      </c>
      <c r="DE833">
        <v>1</v>
      </c>
      <c r="DF833">
        <v>1977</v>
      </c>
      <c r="DG833" t="s">
        <v>790</v>
      </c>
      <c r="DH833">
        <v>2</v>
      </c>
      <c r="DI833" s="128" t="s">
        <v>696</v>
      </c>
      <c r="DJ8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33" s="130">
        <f>Table13[[#This Row],[JUST]]*Table13[[#This Row],[Storm Millage]]/1000</f>
        <v>6828.162604238727</v>
      </c>
      <c r="DL8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3" s="136">
        <f>Table13[[#This Row],[JUST]]*Table13[[#This Row],[Recreational Millage]]/1000</f>
        <v>7325.2887628474018</v>
      </c>
      <c r="DN833" s="137">
        <f>Table13[[#This Row],[Recreational Assessment]]+Table13[[#This Row],[Storm Assessment]]</f>
        <v>14153.451367086129</v>
      </c>
      <c r="DO833" s="145" t="e">
        <f>Methodology!#REF!</f>
        <v>#REF!</v>
      </c>
      <c r="DP833" s="146" t="e">
        <f>(Table13[[#This Row],[JUST]]*Table13[[#This Row],[Ad Valorem Recreational Millage]])/1000</f>
        <v>#REF!</v>
      </c>
    </row>
    <row r="834" spans="1:120" x14ac:dyDescent="0.3">
      <c r="A834">
        <v>37</v>
      </c>
      <c r="B834">
        <v>1</v>
      </c>
      <c r="C834" s="165" t="s">
        <v>791</v>
      </c>
      <c r="D834" t="s">
        <v>777</v>
      </c>
      <c r="E834" t="s">
        <v>132</v>
      </c>
      <c r="F834">
        <v>10004298</v>
      </c>
      <c r="G834" s="32" t="s">
        <v>196</v>
      </c>
      <c r="H834" t="s">
        <v>299</v>
      </c>
      <c r="I834" t="s">
        <v>778</v>
      </c>
      <c r="J834">
        <v>0</v>
      </c>
      <c r="K834">
        <v>0</v>
      </c>
      <c r="L834">
        <v>0</v>
      </c>
      <c r="M834">
        <v>5.6390000000000003E-2</v>
      </c>
      <c r="N834" t="s">
        <v>135</v>
      </c>
      <c r="O834" t="s">
        <v>136</v>
      </c>
      <c r="S834" t="s">
        <v>140</v>
      </c>
      <c r="V834" t="s">
        <v>229</v>
      </c>
      <c r="W834" t="s">
        <v>792</v>
      </c>
      <c r="X834" t="s">
        <v>793</v>
      </c>
      <c r="Y834" t="s">
        <v>771</v>
      </c>
      <c r="AA834" t="s">
        <v>145</v>
      </c>
      <c r="AB834" t="s">
        <v>146</v>
      </c>
      <c r="AC834" s="119">
        <v>893095</v>
      </c>
      <c r="AD834">
        <v>893095</v>
      </c>
      <c r="AE834">
        <v>893095</v>
      </c>
      <c r="AF834">
        <v>0</v>
      </c>
      <c r="AG834">
        <v>893095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 s="32">
        <v>0</v>
      </c>
      <c r="AO834">
        <v>0</v>
      </c>
      <c r="AP834">
        <v>0</v>
      </c>
      <c r="AQ834">
        <v>0</v>
      </c>
      <c r="AR834">
        <v>0</v>
      </c>
      <c r="AS834">
        <v>1</v>
      </c>
      <c r="AT834">
        <v>1976</v>
      </c>
      <c r="AV834">
        <v>825</v>
      </c>
      <c r="AW834">
        <v>825</v>
      </c>
      <c r="AX834">
        <v>2</v>
      </c>
      <c r="AY834">
        <v>3</v>
      </c>
      <c r="AZ834">
        <v>2</v>
      </c>
      <c r="BC834" t="s">
        <v>233</v>
      </c>
      <c r="BS834" t="s">
        <v>794</v>
      </c>
      <c r="BV834" t="s">
        <v>795</v>
      </c>
      <c r="BX834" t="s">
        <v>503</v>
      </c>
      <c r="BY834" t="s">
        <v>264</v>
      </c>
      <c r="BZ834" t="s">
        <v>504</v>
      </c>
      <c r="CB834" s="27">
        <v>39450</v>
      </c>
      <c r="CC834">
        <v>982500</v>
      </c>
      <c r="CD834" t="s">
        <v>210</v>
      </c>
      <c r="CE834" t="s">
        <v>151</v>
      </c>
      <c r="CF834" t="s">
        <v>151</v>
      </c>
      <c r="CG834" t="s">
        <v>796</v>
      </c>
      <c r="CH834" s="27">
        <v>33390</v>
      </c>
      <c r="CI834">
        <v>450000</v>
      </c>
      <c r="CJ834" t="s">
        <v>210</v>
      </c>
      <c r="CK834" t="s">
        <v>151</v>
      </c>
      <c r="CL834" t="s">
        <v>151</v>
      </c>
      <c r="CM834" t="s">
        <v>797</v>
      </c>
      <c r="CZ834" t="s">
        <v>798</v>
      </c>
      <c r="DA834" t="s">
        <v>154</v>
      </c>
      <c r="DB834" t="s">
        <v>242</v>
      </c>
      <c r="DE834">
        <v>1</v>
      </c>
      <c r="DF834">
        <v>1977</v>
      </c>
      <c r="DG834" t="s">
        <v>799</v>
      </c>
      <c r="DH834">
        <v>2</v>
      </c>
      <c r="DI834" s="128" t="s">
        <v>696</v>
      </c>
      <c r="DJ8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34" s="130">
        <f>Table13[[#This Row],[JUST]]*Table13[[#This Row],[Storm Millage]]/1000</f>
        <v>6828.162604238727</v>
      </c>
      <c r="DL8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4" s="136">
        <f>Table13[[#This Row],[JUST]]*Table13[[#This Row],[Recreational Millage]]/1000</f>
        <v>7325.2887628474018</v>
      </c>
      <c r="DN834" s="137">
        <f>Table13[[#This Row],[Recreational Assessment]]+Table13[[#This Row],[Storm Assessment]]</f>
        <v>14153.451367086129</v>
      </c>
      <c r="DO834" s="145" t="e">
        <f>Methodology!#REF!</f>
        <v>#REF!</v>
      </c>
      <c r="DP834" s="146" t="e">
        <f>(Table13[[#This Row],[JUST]]*Table13[[#This Row],[Ad Valorem Recreational Millage]])/1000</f>
        <v>#REF!</v>
      </c>
    </row>
    <row r="835" spans="1:120" x14ac:dyDescent="0.3">
      <c r="A835">
        <v>63</v>
      </c>
      <c r="B835">
        <v>1</v>
      </c>
      <c r="C835" s="165" t="s">
        <v>867</v>
      </c>
      <c r="D835" t="s">
        <v>854</v>
      </c>
      <c r="E835" t="s">
        <v>423</v>
      </c>
      <c r="F835">
        <v>10004276</v>
      </c>
      <c r="G835" s="32" t="s">
        <v>196</v>
      </c>
      <c r="H835" t="s">
        <v>299</v>
      </c>
      <c r="I835" t="s">
        <v>778</v>
      </c>
      <c r="J835">
        <v>0</v>
      </c>
      <c r="K835">
        <v>0</v>
      </c>
      <c r="L835">
        <v>0</v>
      </c>
      <c r="M835">
        <v>5.568E-2</v>
      </c>
      <c r="N835" t="s">
        <v>135</v>
      </c>
      <c r="O835" t="s">
        <v>136</v>
      </c>
      <c r="S835" t="s">
        <v>140</v>
      </c>
      <c r="V835" t="s">
        <v>229</v>
      </c>
      <c r="W835" t="s">
        <v>868</v>
      </c>
      <c r="X835" t="s">
        <v>869</v>
      </c>
      <c r="Y835" t="s">
        <v>771</v>
      </c>
      <c r="AA835" t="s">
        <v>145</v>
      </c>
      <c r="AB835" t="s">
        <v>146</v>
      </c>
      <c r="AC835" s="119">
        <v>893095</v>
      </c>
      <c r="AD835">
        <v>893095</v>
      </c>
      <c r="AE835">
        <v>893095</v>
      </c>
      <c r="AF835">
        <v>0</v>
      </c>
      <c r="AG835">
        <v>893095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 s="32">
        <v>0</v>
      </c>
      <c r="AO835">
        <v>0</v>
      </c>
      <c r="AP835">
        <v>0</v>
      </c>
      <c r="AQ835">
        <v>0</v>
      </c>
      <c r="AR835">
        <v>0</v>
      </c>
      <c r="AS835">
        <v>1</v>
      </c>
      <c r="AT835">
        <v>1977</v>
      </c>
      <c r="AV835">
        <v>825</v>
      </c>
      <c r="AW835">
        <v>825</v>
      </c>
      <c r="AX835">
        <v>1</v>
      </c>
      <c r="AY835">
        <v>2</v>
      </c>
      <c r="AZ835">
        <v>2</v>
      </c>
      <c r="BC835" t="s">
        <v>233</v>
      </c>
      <c r="BS835" t="s">
        <v>870</v>
      </c>
      <c r="BV835" t="s">
        <v>871</v>
      </c>
      <c r="BX835" t="s">
        <v>872</v>
      </c>
      <c r="BY835" t="s">
        <v>873</v>
      </c>
      <c r="BZ835" t="s">
        <v>874</v>
      </c>
      <c r="CB835" s="27">
        <v>43447</v>
      </c>
      <c r="CC835">
        <v>1160000</v>
      </c>
      <c r="CD835" t="s">
        <v>210</v>
      </c>
      <c r="CE835" t="s">
        <v>181</v>
      </c>
      <c r="CF835" t="s">
        <v>181</v>
      </c>
      <c r="CG835" t="s">
        <v>875</v>
      </c>
      <c r="CH835" s="27">
        <v>40049</v>
      </c>
      <c r="CI835">
        <v>695000</v>
      </c>
      <c r="CJ835" t="s">
        <v>210</v>
      </c>
      <c r="CK835" t="s">
        <v>181</v>
      </c>
      <c r="CL835" t="s">
        <v>208</v>
      </c>
      <c r="CM835" t="s">
        <v>876</v>
      </c>
      <c r="CN835" s="27">
        <v>38559</v>
      </c>
      <c r="CO835">
        <v>510000</v>
      </c>
      <c r="CP835" t="s">
        <v>210</v>
      </c>
      <c r="CQ835" t="s">
        <v>383</v>
      </c>
      <c r="CR835" t="s">
        <v>383</v>
      </c>
      <c r="CS835" t="s">
        <v>877</v>
      </c>
      <c r="CT835" s="27">
        <v>37681</v>
      </c>
      <c r="CU835">
        <v>417500</v>
      </c>
      <c r="CV835" t="s">
        <v>210</v>
      </c>
      <c r="CW835" t="s">
        <v>383</v>
      </c>
      <c r="CX835" t="s">
        <v>383</v>
      </c>
      <c r="CY835" t="s">
        <v>878</v>
      </c>
      <c r="CZ835" t="s">
        <v>879</v>
      </c>
      <c r="DA835" t="s">
        <v>154</v>
      </c>
      <c r="DB835" t="s">
        <v>242</v>
      </c>
      <c r="DE835">
        <v>1</v>
      </c>
      <c r="DF835">
        <v>1977</v>
      </c>
      <c r="DG835" t="s">
        <v>880</v>
      </c>
      <c r="DH835">
        <v>2</v>
      </c>
      <c r="DI835" s="128" t="s">
        <v>696</v>
      </c>
      <c r="DJ8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35" s="130">
        <f>Table13[[#This Row],[JUST]]*Table13[[#This Row],[Storm Millage]]/1000</f>
        <v>6828.162604238727</v>
      </c>
      <c r="DL8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5" s="136">
        <f>Table13[[#This Row],[JUST]]*Table13[[#This Row],[Recreational Millage]]/1000</f>
        <v>7325.2887628474018</v>
      </c>
      <c r="DN835" s="137">
        <f>Table13[[#This Row],[Recreational Assessment]]+Table13[[#This Row],[Storm Assessment]]</f>
        <v>14153.451367086129</v>
      </c>
      <c r="DO835" s="145" t="e">
        <f>Methodology!#REF!</f>
        <v>#REF!</v>
      </c>
      <c r="DP835" s="146" t="e">
        <f>(Table13[[#This Row],[JUST]]*Table13[[#This Row],[Ad Valorem Recreational Millage]])/1000</f>
        <v>#REF!</v>
      </c>
    </row>
    <row r="836" spans="1:120" x14ac:dyDescent="0.3">
      <c r="A836">
        <v>419</v>
      </c>
      <c r="B836">
        <v>1</v>
      </c>
      <c r="C836" s="165" t="s">
        <v>881</v>
      </c>
      <c r="D836" t="s">
        <v>854</v>
      </c>
      <c r="E836" t="s">
        <v>413</v>
      </c>
      <c r="F836">
        <v>10004277</v>
      </c>
      <c r="G836" s="32" t="s">
        <v>196</v>
      </c>
      <c r="H836" t="s">
        <v>299</v>
      </c>
      <c r="I836" t="s">
        <v>778</v>
      </c>
      <c r="J836">
        <v>0</v>
      </c>
      <c r="K836">
        <v>0</v>
      </c>
      <c r="L836">
        <v>0</v>
      </c>
      <c r="M836">
        <v>5.568E-2</v>
      </c>
      <c r="N836" t="s">
        <v>135</v>
      </c>
      <c r="O836" t="s">
        <v>136</v>
      </c>
      <c r="P836" t="s">
        <v>137</v>
      </c>
      <c r="Q836" t="s">
        <v>138</v>
      </c>
      <c r="S836" t="s">
        <v>140</v>
      </c>
      <c r="V836" t="s">
        <v>229</v>
      </c>
      <c r="W836" t="s">
        <v>882</v>
      </c>
      <c r="X836" t="s">
        <v>883</v>
      </c>
      <c r="Y836" t="s">
        <v>771</v>
      </c>
      <c r="AA836" t="s">
        <v>145</v>
      </c>
      <c r="AB836" t="s">
        <v>146</v>
      </c>
      <c r="AC836" s="119">
        <v>893095</v>
      </c>
      <c r="AD836">
        <v>893095</v>
      </c>
      <c r="AE836">
        <v>893095</v>
      </c>
      <c r="AF836">
        <v>0</v>
      </c>
      <c r="AG836">
        <v>893095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 s="32">
        <v>0</v>
      </c>
      <c r="AO836">
        <v>0</v>
      </c>
      <c r="AP836">
        <v>0</v>
      </c>
      <c r="AQ836">
        <v>0</v>
      </c>
      <c r="AR836">
        <v>0</v>
      </c>
      <c r="AS836">
        <v>1</v>
      </c>
      <c r="AT836">
        <v>1977</v>
      </c>
      <c r="AV836">
        <v>825</v>
      </c>
      <c r="AW836">
        <v>825</v>
      </c>
      <c r="AX836">
        <v>2</v>
      </c>
      <c r="AY836">
        <v>3</v>
      </c>
      <c r="AZ836">
        <v>2</v>
      </c>
      <c r="BC836" t="s">
        <v>233</v>
      </c>
      <c r="BS836" t="s">
        <v>884</v>
      </c>
      <c r="BV836" t="s">
        <v>885</v>
      </c>
      <c r="BX836" t="s">
        <v>886</v>
      </c>
      <c r="BY836" t="s">
        <v>331</v>
      </c>
      <c r="BZ836" t="s">
        <v>887</v>
      </c>
      <c r="CB836" s="27">
        <v>43601</v>
      </c>
      <c r="CC836">
        <v>1160000</v>
      </c>
      <c r="CD836" t="s">
        <v>210</v>
      </c>
      <c r="CE836" t="s">
        <v>181</v>
      </c>
      <c r="CF836" t="s">
        <v>181</v>
      </c>
      <c r="CG836" t="s">
        <v>888</v>
      </c>
      <c r="CH836" s="27">
        <v>33178</v>
      </c>
      <c r="CI836">
        <v>400000</v>
      </c>
      <c r="CJ836" t="s">
        <v>210</v>
      </c>
      <c r="CK836" t="s">
        <v>151</v>
      </c>
      <c r="CL836" t="s">
        <v>151</v>
      </c>
      <c r="CM836" t="s">
        <v>889</v>
      </c>
      <c r="CN836" s="27">
        <v>31048</v>
      </c>
      <c r="CO836">
        <v>300000</v>
      </c>
      <c r="CP836" t="s">
        <v>210</v>
      </c>
      <c r="CQ836" t="s">
        <v>181</v>
      </c>
      <c r="CR836" t="s">
        <v>181</v>
      </c>
      <c r="CS836" t="s">
        <v>890</v>
      </c>
      <c r="CZ836" t="s">
        <v>891</v>
      </c>
      <c r="DA836" t="s">
        <v>154</v>
      </c>
      <c r="DB836" t="s">
        <v>242</v>
      </c>
      <c r="DE836">
        <v>1</v>
      </c>
      <c r="DF836">
        <v>1977</v>
      </c>
      <c r="DG836" t="s">
        <v>892</v>
      </c>
      <c r="DH836">
        <v>2</v>
      </c>
      <c r="DI836" s="128" t="s">
        <v>696</v>
      </c>
      <c r="DJ8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36" s="130">
        <f>Table13[[#This Row],[JUST]]*Table13[[#This Row],[Storm Millage]]/1000</f>
        <v>6828.162604238727</v>
      </c>
      <c r="DL8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6" s="136">
        <f>Table13[[#This Row],[JUST]]*Table13[[#This Row],[Recreational Millage]]/1000</f>
        <v>7325.2887628474018</v>
      </c>
      <c r="DN836" s="137">
        <f>Table13[[#This Row],[Recreational Assessment]]+Table13[[#This Row],[Storm Assessment]]</f>
        <v>14153.451367086129</v>
      </c>
      <c r="DO836" s="145" t="e">
        <f>Methodology!#REF!</f>
        <v>#REF!</v>
      </c>
      <c r="DP836" s="146" t="e">
        <f>(Table13[[#This Row],[JUST]]*Table13[[#This Row],[Ad Valorem Recreational Millage]])/1000</f>
        <v>#REF!</v>
      </c>
    </row>
    <row r="837" spans="1:120" x14ac:dyDescent="0.3">
      <c r="A837">
        <v>214</v>
      </c>
      <c r="B837">
        <v>1</v>
      </c>
      <c r="C837" s="165" t="s">
        <v>893</v>
      </c>
      <c r="D837" t="s">
        <v>854</v>
      </c>
      <c r="E837" t="s">
        <v>607</v>
      </c>
      <c r="F837">
        <v>10004278</v>
      </c>
      <c r="G837" s="32" t="s">
        <v>196</v>
      </c>
      <c r="H837" t="s">
        <v>299</v>
      </c>
      <c r="I837" t="s">
        <v>778</v>
      </c>
      <c r="J837">
        <v>0</v>
      </c>
      <c r="K837">
        <v>0</v>
      </c>
      <c r="L837">
        <v>0</v>
      </c>
      <c r="M837">
        <v>5.568E-2</v>
      </c>
      <c r="N837" t="s">
        <v>135</v>
      </c>
      <c r="O837" t="s">
        <v>136</v>
      </c>
      <c r="S837" t="s">
        <v>140</v>
      </c>
      <c r="V837" t="s">
        <v>229</v>
      </c>
      <c r="W837" t="s">
        <v>894</v>
      </c>
      <c r="X837" t="s">
        <v>895</v>
      </c>
      <c r="Y837" t="s">
        <v>771</v>
      </c>
      <c r="AA837" t="s">
        <v>145</v>
      </c>
      <c r="AB837" t="s">
        <v>146</v>
      </c>
      <c r="AC837" s="119">
        <v>893095</v>
      </c>
      <c r="AD837">
        <v>893095</v>
      </c>
      <c r="AE837">
        <v>893095</v>
      </c>
      <c r="AF837">
        <v>0</v>
      </c>
      <c r="AG837">
        <v>893095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 s="32">
        <v>0</v>
      </c>
      <c r="AO837">
        <v>0</v>
      </c>
      <c r="AP837">
        <v>0</v>
      </c>
      <c r="AQ837">
        <v>0</v>
      </c>
      <c r="AR837">
        <v>0</v>
      </c>
      <c r="AS837">
        <v>1</v>
      </c>
      <c r="AT837">
        <v>1977</v>
      </c>
      <c r="AV837">
        <v>825</v>
      </c>
      <c r="AW837">
        <v>825</v>
      </c>
      <c r="AX837">
        <v>2</v>
      </c>
      <c r="AY837">
        <v>3</v>
      </c>
      <c r="AZ837">
        <v>2</v>
      </c>
      <c r="BC837" t="s">
        <v>233</v>
      </c>
      <c r="BS837" t="s">
        <v>896</v>
      </c>
      <c r="BV837" t="s">
        <v>897</v>
      </c>
      <c r="BX837" t="s">
        <v>898</v>
      </c>
      <c r="BY837" t="s">
        <v>638</v>
      </c>
      <c r="BZ837" t="s">
        <v>899</v>
      </c>
      <c r="CB837" s="27">
        <v>30560</v>
      </c>
      <c r="CC837">
        <v>282500</v>
      </c>
      <c r="CD837" t="s">
        <v>210</v>
      </c>
      <c r="CE837" t="s">
        <v>151</v>
      </c>
      <c r="CF837" t="s">
        <v>151</v>
      </c>
      <c r="CG837" t="s">
        <v>900</v>
      </c>
      <c r="CZ837" t="s">
        <v>901</v>
      </c>
      <c r="DA837" t="s">
        <v>154</v>
      </c>
      <c r="DB837" t="s">
        <v>242</v>
      </c>
      <c r="DE837">
        <v>1</v>
      </c>
      <c r="DF837">
        <v>1977</v>
      </c>
      <c r="DG837" t="s">
        <v>902</v>
      </c>
      <c r="DH837">
        <v>2</v>
      </c>
      <c r="DI837" s="128" t="s">
        <v>696</v>
      </c>
      <c r="DJ8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37" s="130">
        <f>Table13[[#This Row],[JUST]]*Table13[[#This Row],[Storm Millage]]/1000</f>
        <v>6828.162604238727</v>
      </c>
      <c r="DL8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7" s="136">
        <f>Table13[[#This Row],[JUST]]*Table13[[#This Row],[Recreational Millage]]/1000</f>
        <v>7325.2887628474018</v>
      </c>
      <c r="DN837" s="137">
        <f>Table13[[#This Row],[Recreational Assessment]]+Table13[[#This Row],[Storm Assessment]]</f>
        <v>14153.451367086129</v>
      </c>
      <c r="DO837" s="145" t="e">
        <f>Methodology!#REF!</f>
        <v>#REF!</v>
      </c>
      <c r="DP837" s="146" t="e">
        <f>(Table13[[#This Row],[JUST]]*Table13[[#This Row],[Ad Valorem Recreational Millage]])/1000</f>
        <v>#REF!</v>
      </c>
    </row>
    <row r="838" spans="1:120" x14ac:dyDescent="0.3">
      <c r="A838">
        <v>62</v>
      </c>
      <c r="B838">
        <v>1</v>
      </c>
      <c r="C838" s="165" t="s">
        <v>927</v>
      </c>
      <c r="D838" t="s">
        <v>928</v>
      </c>
      <c r="E838" t="s">
        <v>390</v>
      </c>
      <c r="F838">
        <v>10004264</v>
      </c>
      <c r="G838" s="32" t="s">
        <v>196</v>
      </c>
      <c r="H838" t="s">
        <v>299</v>
      </c>
      <c r="I838" t="s">
        <v>778</v>
      </c>
      <c r="J838">
        <v>0</v>
      </c>
      <c r="K838">
        <v>0</v>
      </c>
      <c r="L838">
        <v>0</v>
      </c>
      <c r="M838">
        <v>5.9299999999999999E-2</v>
      </c>
      <c r="N838" t="s">
        <v>135</v>
      </c>
      <c r="O838" t="s">
        <v>136</v>
      </c>
      <c r="S838" t="s">
        <v>140</v>
      </c>
      <c r="V838" t="s">
        <v>229</v>
      </c>
      <c r="W838" t="s">
        <v>929</v>
      </c>
      <c r="X838" t="s">
        <v>930</v>
      </c>
      <c r="Y838" t="s">
        <v>771</v>
      </c>
      <c r="AA838" t="s">
        <v>145</v>
      </c>
      <c r="AB838" t="s">
        <v>146</v>
      </c>
      <c r="AC838" s="119">
        <v>893095</v>
      </c>
      <c r="AD838">
        <v>893095</v>
      </c>
      <c r="AE838">
        <v>893095</v>
      </c>
      <c r="AF838">
        <v>0</v>
      </c>
      <c r="AG838">
        <v>893095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 s="32">
        <v>0</v>
      </c>
      <c r="AO838">
        <v>0</v>
      </c>
      <c r="AP838">
        <v>0</v>
      </c>
      <c r="AQ838">
        <v>0</v>
      </c>
      <c r="AR838">
        <v>0</v>
      </c>
      <c r="AS838">
        <v>1</v>
      </c>
      <c r="AT838">
        <v>1976</v>
      </c>
      <c r="AV838">
        <v>825</v>
      </c>
      <c r="AW838">
        <v>825</v>
      </c>
      <c r="AX838">
        <v>1</v>
      </c>
      <c r="AY838">
        <v>2</v>
      </c>
      <c r="AZ838">
        <v>2</v>
      </c>
      <c r="BC838" t="s">
        <v>233</v>
      </c>
      <c r="BS838" t="s">
        <v>931</v>
      </c>
      <c r="BT838" t="s">
        <v>932</v>
      </c>
      <c r="BV838" t="s">
        <v>933</v>
      </c>
      <c r="BX838" t="s">
        <v>934</v>
      </c>
      <c r="BY838" t="s">
        <v>149</v>
      </c>
      <c r="BZ838" t="s">
        <v>935</v>
      </c>
      <c r="CB838" s="27">
        <v>42375</v>
      </c>
      <c r="CC838">
        <v>950000</v>
      </c>
      <c r="CD838" t="s">
        <v>210</v>
      </c>
      <c r="CE838" t="s">
        <v>181</v>
      </c>
      <c r="CF838" t="s">
        <v>181</v>
      </c>
      <c r="CG838" t="s">
        <v>936</v>
      </c>
      <c r="CZ838" t="s">
        <v>937</v>
      </c>
      <c r="DA838" t="s">
        <v>154</v>
      </c>
      <c r="DB838" t="s">
        <v>242</v>
      </c>
      <c r="DE838">
        <v>1</v>
      </c>
      <c r="DF838">
        <v>1976</v>
      </c>
      <c r="DG838" t="s">
        <v>938</v>
      </c>
      <c r="DH838">
        <v>2</v>
      </c>
      <c r="DI838" s="128" t="s">
        <v>696</v>
      </c>
      <c r="DJ8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38" s="130">
        <f>Table13[[#This Row],[JUST]]*Table13[[#This Row],[Storm Millage]]/1000</f>
        <v>6828.162604238727</v>
      </c>
      <c r="DL8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8" s="136">
        <f>Table13[[#This Row],[JUST]]*Table13[[#This Row],[Recreational Millage]]/1000</f>
        <v>7325.2887628474018</v>
      </c>
      <c r="DN838" s="137">
        <f>Table13[[#This Row],[Recreational Assessment]]+Table13[[#This Row],[Storm Assessment]]</f>
        <v>14153.451367086129</v>
      </c>
      <c r="DO838" s="145" t="e">
        <f>Methodology!#REF!</f>
        <v>#REF!</v>
      </c>
      <c r="DP838" s="146" t="e">
        <f>(Table13[[#This Row],[JUST]]*Table13[[#This Row],[Ad Valorem Recreational Millage]])/1000</f>
        <v>#REF!</v>
      </c>
    </row>
    <row r="839" spans="1:120" x14ac:dyDescent="0.3">
      <c r="A839">
        <v>136</v>
      </c>
      <c r="B839">
        <v>1</v>
      </c>
      <c r="C839" s="165" t="s">
        <v>1063</v>
      </c>
      <c r="D839" t="s">
        <v>1052</v>
      </c>
      <c r="E839" t="s">
        <v>1064</v>
      </c>
      <c r="F839">
        <v>10004284</v>
      </c>
      <c r="G839" s="32" t="s">
        <v>196</v>
      </c>
      <c r="H839" t="s">
        <v>299</v>
      </c>
      <c r="I839" t="s">
        <v>778</v>
      </c>
      <c r="J839">
        <v>0</v>
      </c>
      <c r="K839">
        <v>0</v>
      </c>
      <c r="L839">
        <v>0</v>
      </c>
      <c r="M839">
        <v>6.1600000000000002E-2</v>
      </c>
      <c r="N839" t="s">
        <v>135</v>
      </c>
      <c r="O839" t="s">
        <v>136</v>
      </c>
      <c r="S839" t="s">
        <v>140</v>
      </c>
      <c r="V839" t="s">
        <v>229</v>
      </c>
      <c r="W839" t="s">
        <v>1065</v>
      </c>
      <c r="X839" t="s">
        <v>1066</v>
      </c>
      <c r="Y839" t="s">
        <v>771</v>
      </c>
      <c r="AA839" t="s">
        <v>145</v>
      </c>
      <c r="AB839" t="s">
        <v>146</v>
      </c>
      <c r="AC839" s="119">
        <v>893095</v>
      </c>
      <c r="AD839">
        <v>893095</v>
      </c>
      <c r="AE839">
        <v>893095</v>
      </c>
      <c r="AF839">
        <v>0</v>
      </c>
      <c r="AG839">
        <v>893095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 s="32">
        <v>0</v>
      </c>
      <c r="AO839">
        <v>0</v>
      </c>
      <c r="AP839">
        <v>0</v>
      </c>
      <c r="AQ839">
        <v>0</v>
      </c>
      <c r="AR839">
        <v>0</v>
      </c>
      <c r="AS839">
        <v>1</v>
      </c>
      <c r="AT839">
        <v>1977</v>
      </c>
      <c r="AV839">
        <v>825</v>
      </c>
      <c r="AW839">
        <v>825</v>
      </c>
      <c r="AX839">
        <v>1</v>
      </c>
      <c r="AY839">
        <v>2</v>
      </c>
      <c r="AZ839">
        <v>2</v>
      </c>
      <c r="BC839" t="s">
        <v>233</v>
      </c>
      <c r="BS839" t="s">
        <v>1067</v>
      </c>
      <c r="BV839" t="s">
        <v>1068</v>
      </c>
      <c r="BX839" t="s">
        <v>1069</v>
      </c>
      <c r="BY839" t="s">
        <v>264</v>
      </c>
      <c r="BZ839" t="s">
        <v>1070</v>
      </c>
      <c r="CB839" s="27">
        <v>37419</v>
      </c>
      <c r="CC839">
        <v>850000</v>
      </c>
      <c r="CD839" t="s">
        <v>210</v>
      </c>
      <c r="CE839" t="s">
        <v>151</v>
      </c>
      <c r="CF839" t="s">
        <v>151</v>
      </c>
      <c r="CG839" t="s">
        <v>1071</v>
      </c>
      <c r="CH839" s="27">
        <v>33604</v>
      </c>
      <c r="CI839">
        <v>445000</v>
      </c>
      <c r="CJ839" t="s">
        <v>210</v>
      </c>
      <c r="CK839" t="s">
        <v>151</v>
      </c>
      <c r="CL839" t="s">
        <v>151</v>
      </c>
      <c r="CM839" t="s">
        <v>1072</v>
      </c>
      <c r="CN839" s="27">
        <v>32964</v>
      </c>
      <c r="CO839">
        <v>355000</v>
      </c>
      <c r="CP839" t="s">
        <v>210</v>
      </c>
      <c r="CQ839" t="s">
        <v>151</v>
      </c>
      <c r="CR839" t="s">
        <v>151</v>
      </c>
      <c r="CS839" t="s">
        <v>1073</v>
      </c>
      <c r="CZ839" t="s">
        <v>1074</v>
      </c>
      <c r="DA839" t="s">
        <v>154</v>
      </c>
      <c r="DB839" t="s">
        <v>242</v>
      </c>
      <c r="DE839">
        <v>1</v>
      </c>
      <c r="DF839">
        <v>1977</v>
      </c>
      <c r="DG839" t="s">
        <v>1075</v>
      </c>
      <c r="DH839">
        <v>2</v>
      </c>
      <c r="DI839" s="128" t="s">
        <v>696</v>
      </c>
      <c r="DJ8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39" s="130">
        <f>Table13[[#This Row],[JUST]]*Table13[[#This Row],[Storm Millage]]/1000</f>
        <v>6828.162604238727</v>
      </c>
      <c r="DL8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39" s="136">
        <f>Table13[[#This Row],[JUST]]*Table13[[#This Row],[Recreational Millage]]/1000</f>
        <v>7325.2887628474018</v>
      </c>
      <c r="DN839" s="137">
        <f>Table13[[#This Row],[Recreational Assessment]]+Table13[[#This Row],[Storm Assessment]]</f>
        <v>14153.451367086129</v>
      </c>
      <c r="DO839" s="145" t="e">
        <f>Methodology!#REF!</f>
        <v>#REF!</v>
      </c>
      <c r="DP839" s="146" t="e">
        <f>(Table13[[#This Row],[JUST]]*Table13[[#This Row],[Ad Valorem Recreational Millage]])/1000</f>
        <v>#REF!</v>
      </c>
    </row>
    <row r="840" spans="1:120" x14ac:dyDescent="0.3">
      <c r="A840">
        <v>198</v>
      </c>
      <c r="B840">
        <v>1</v>
      </c>
      <c r="C840" s="165" t="s">
        <v>1076</v>
      </c>
      <c r="D840" t="s">
        <v>1052</v>
      </c>
      <c r="E840" t="s">
        <v>1077</v>
      </c>
      <c r="F840">
        <v>10004285</v>
      </c>
      <c r="G840" s="32" t="s">
        <v>196</v>
      </c>
      <c r="H840" t="s">
        <v>299</v>
      </c>
      <c r="I840" t="s">
        <v>778</v>
      </c>
      <c r="J840">
        <v>0</v>
      </c>
      <c r="K840">
        <v>0</v>
      </c>
      <c r="L840">
        <v>0</v>
      </c>
      <c r="M840">
        <v>6.1600000000000002E-2</v>
      </c>
      <c r="N840" t="s">
        <v>135</v>
      </c>
      <c r="O840" t="s">
        <v>136</v>
      </c>
      <c r="S840" t="s">
        <v>140</v>
      </c>
      <c r="V840" t="s">
        <v>229</v>
      </c>
      <c r="W840" t="s">
        <v>1078</v>
      </c>
      <c r="X840" t="s">
        <v>1079</v>
      </c>
      <c r="Y840" t="s">
        <v>771</v>
      </c>
      <c r="AA840" t="s">
        <v>145</v>
      </c>
      <c r="AB840" t="s">
        <v>146</v>
      </c>
      <c r="AC840" s="119">
        <v>893095</v>
      </c>
      <c r="AD840">
        <v>893095</v>
      </c>
      <c r="AE840">
        <v>893095</v>
      </c>
      <c r="AF840">
        <v>0</v>
      </c>
      <c r="AG840">
        <v>893095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 s="32">
        <v>0</v>
      </c>
      <c r="AO840">
        <v>0</v>
      </c>
      <c r="AP840">
        <v>0</v>
      </c>
      <c r="AQ840">
        <v>0</v>
      </c>
      <c r="AR840">
        <v>0</v>
      </c>
      <c r="AS840">
        <v>1</v>
      </c>
      <c r="AT840">
        <v>1977</v>
      </c>
      <c r="AV840">
        <v>825</v>
      </c>
      <c r="AW840">
        <v>825</v>
      </c>
      <c r="AX840">
        <v>2</v>
      </c>
      <c r="AY840">
        <v>3</v>
      </c>
      <c r="AZ840">
        <v>2</v>
      </c>
      <c r="BC840" t="s">
        <v>233</v>
      </c>
      <c r="BS840" t="s">
        <v>1080</v>
      </c>
      <c r="BV840" t="s">
        <v>1081</v>
      </c>
      <c r="BX840" t="s">
        <v>1082</v>
      </c>
      <c r="BY840" t="s">
        <v>1083</v>
      </c>
      <c r="BZ840" t="s">
        <v>1084</v>
      </c>
      <c r="CB840" s="27">
        <v>40420</v>
      </c>
      <c r="CC840">
        <v>875000</v>
      </c>
      <c r="CD840" t="s">
        <v>210</v>
      </c>
      <c r="CE840" t="s">
        <v>181</v>
      </c>
      <c r="CF840" t="s">
        <v>181</v>
      </c>
      <c r="CG840" t="s">
        <v>1085</v>
      </c>
      <c r="CH840" s="27">
        <v>37432</v>
      </c>
      <c r="CI840">
        <v>885000</v>
      </c>
      <c r="CJ840" t="s">
        <v>210</v>
      </c>
      <c r="CK840" t="s">
        <v>151</v>
      </c>
      <c r="CL840" t="s">
        <v>383</v>
      </c>
      <c r="CM840" t="s">
        <v>1086</v>
      </c>
      <c r="CN840" s="27">
        <v>36574</v>
      </c>
      <c r="CO840">
        <v>639000</v>
      </c>
      <c r="CP840" t="s">
        <v>210</v>
      </c>
      <c r="CQ840" t="s">
        <v>151</v>
      </c>
      <c r="CR840" t="s">
        <v>151</v>
      </c>
      <c r="CS840" t="s">
        <v>1087</v>
      </c>
      <c r="CT840" s="27">
        <v>35247</v>
      </c>
      <c r="CU840">
        <v>625000</v>
      </c>
      <c r="CV840" t="s">
        <v>210</v>
      </c>
      <c r="CW840" t="s">
        <v>151</v>
      </c>
      <c r="CX840" t="s">
        <v>151</v>
      </c>
      <c r="CY840" t="s">
        <v>1088</v>
      </c>
      <c r="CZ840" t="s">
        <v>1089</v>
      </c>
      <c r="DA840" t="s">
        <v>154</v>
      </c>
      <c r="DB840" t="s">
        <v>242</v>
      </c>
      <c r="DE840">
        <v>1</v>
      </c>
      <c r="DF840">
        <v>1977</v>
      </c>
      <c r="DG840" t="s">
        <v>1090</v>
      </c>
      <c r="DH840">
        <v>2</v>
      </c>
      <c r="DI840" s="128" t="s">
        <v>696</v>
      </c>
      <c r="DJ8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40" s="130">
        <f>Table13[[#This Row],[JUST]]*Table13[[#This Row],[Storm Millage]]/1000</f>
        <v>6828.162604238727</v>
      </c>
      <c r="DL8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40" s="136">
        <f>Table13[[#This Row],[JUST]]*Table13[[#This Row],[Recreational Millage]]/1000</f>
        <v>7325.2887628474018</v>
      </c>
      <c r="DN840" s="137">
        <f>Table13[[#This Row],[Recreational Assessment]]+Table13[[#This Row],[Storm Assessment]]</f>
        <v>14153.451367086129</v>
      </c>
      <c r="DO840" s="145" t="e">
        <f>Methodology!#REF!</f>
        <v>#REF!</v>
      </c>
      <c r="DP840" s="146" t="e">
        <f>(Table13[[#This Row],[JUST]]*Table13[[#This Row],[Ad Valorem Recreational Millage]])/1000</f>
        <v>#REF!</v>
      </c>
    </row>
    <row r="841" spans="1:120" x14ac:dyDescent="0.3">
      <c r="A841">
        <v>518</v>
      </c>
      <c r="B841">
        <v>1</v>
      </c>
      <c r="C841" s="165" t="s">
        <v>1091</v>
      </c>
      <c r="D841" t="s">
        <v>1052</v>
      </c>
      <c r="E841" t="s">
        <v>1092</v>
      </c>
      <c r="F841">
        <v>10004286</v>
      </c>
      <c r="G841" s="32" t="s">
        <v>196</v>
      </c>
      <c r="H841" t="s">
        <v>299</v>
      </c>
      <c r="I841" t="s">
        <v>778</v>
      </c>
      <c r="J841">
        <v>0</v>
      </c>
      <c r="K841">
        <v>0</v>
      </c>
      <c r="L841">
        <v>0</v>
      </c>
      <c r="M841">
        <v>6.1600000000000002E-2</v>
      </c>
      <c r="N841" t="s">
        <v>135</v>
      </c>
      <c r="O841" t="s">
        <v>136</v>
      </c>
      <c r="S841" t="s">
        <v>140</v>
      </c>
      <c r="V841" t="s">
        <v>229</v>
      </c>
      <c r="W841" t="s">
        <v>1093</v>
      </c>
      <c r="X841" t="s">
        <v>1094</v>
      </c>
      <c r="Y841" t="s">
        <v>771</v>
      </c>
      <c r="AA841" t="s">
        <v>145</v>
      </c>
      <c r="AB841" t="s">
        <v>146</v>
      </c>
      <c r="AC841" s="119">
        <v>893095</v>
      </c>
      <c r="AD841">
        <v>893095</v>
      </c>
      <c r="AE841">
        <v>893095</v>
      </c>
      <c r="AF841">
        <v>0</v>
      </c>
      <c r="AG841">
        <v>893095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 s="32">
        <v>0</v>
      </c>
      <c r="AO841">
        <v>0</v>
      </c>
      <c r="AP841">
        <v>0</v>
      </c>
      <c r="AQ841">
        <v>0</v>
      </c>
      <c r="AR841">
        <v>0</v>
      </c>
      <c r="AS841">
        <v>1</v>
      </c>
      <c r="AT841">
        <v>1977</v>
      </c>
      <c r="AV841">
        <v>825</v>
      </c>
      <c r="AW841">
        <v>825</v>
      </c>
      <c r="AX841">
        <v>2</v>
      </c>
      <c r="AY841">
        <v>3</v>
      </c>
      <c r="AZ841">
        <v>2</v>
      </c>
      <c r="BC841" t="s">
        <v>233</v>
      </c>
      <c r="BS841" t="s">
        <v>1095</v>
      </c>
      <c r="BT841" t="s">
        <v>1096</v>
      </c>
      <c r="BV841" t="s">
        <v>1097</v>
      </c>
      <c r="BX841" t="s">
        <v>1098</v>
      </c>
      <c r="BY841" t="s">
        <v>194</v>
      </c>
      <c r="BZ841" t="s">
        <v>1099</v>
      </c>
      <c r="CB841" s="27">
        <v>35460</v>
      </c>
      <c r="CC841">
        <v>585000</v>
      </c>
      <c r="CD841" t="s">
        <v>210</v>
      </c>
      <c r="CE841" t="s">
        <v>151</v>
      </c>
      <c r="CF841" t="s">
        <v>151</v>
      </c>
      <c r="CG841" t="s">
        <v>1100</v>
      </c>
      <c r="CZ841" t="s">
        <v>1101</v>
      </c>
      <c r="DA841" t="s">
        <v>154</v>
      </c>
      <c r="DB841" t="s">
        <v>242</v>
      </c>
      <c r="DE841">
        <v>1</v>
      </c>
      <c r="DF841">
        <v>1977</v>
      </c>
      <c r="DG841" t="s">
        <v>1102</v>
      </c>
      <c r="DH841">
        <v>2</v>
      </c>
      <c r="DI841" s="128" t="s">
        <v>696</v>
      </c>
      <c r="DJ8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841" s="130">
        <f>Table13[[#This Row],[JUST]]*Table13[[#This Row],[Storm Millage]]/1000</f>
        <v>6828.162604238727</v>
      </c>
      <c r="DL8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41" s="136">
        <f>Table13[[#This Row],[JUST]]*Table13[[#This Row],[Recreational Millage]]/1000</f>
        <v>7325.2887628474018</v>
      </c>
      <c r="DN841" s="137">
        <f>Table13[[#This Row],[Recreational Assessment]]+Table13[[#This Row],[Storm Assessment]]</f>
        <v>14153.451367086129</v>
      </c>
      <c r="DO841" s="145" t="e">
        <f>Methodology!#REF!</f>
        <v>#REF!</v>
      </c>
      <c r="DP841" s="146" t="e">
        <f>(Table13[[#This Row],[JUST]]*Table13[[#This Row],[Ad Valorem Recreational Millage]])/1000</f>
        <v>#REF!</v>
      </c>
    </row>
    <row r="842" spans="1:120" x14ac:dyDescent="0.3">
      <c r="A842">
        <v>741</v>
      </c>
      <c r="B842">
        <v>1</v>
      </c>
      <c r="C842" s="165" t="s">
        <v>5885</v>
      </c>
      <c r="D842" t="s">
        <v>5886</v>
      </c>
      <c r="E842" t="s">
        <v>170</v>
      </c>
      <c r="F842">
        <v>10457050</v>
      </c>
      <c r="G842" s="32" t="s">
        <v>181</v>
      </c>
      <c r="I842" t="s">
        <v>401</v>
      </c>
      <c r="J842">
        <v>1</v>
      </c>
      <c r="K842">
        <v>0</v>
      </c>
      <c r="L842">
        <v>0</v>
      </c>
      <c r="M842">
        <v>0.20699999999999999</v>
      </c>
      <c r="N842" t="s">
        <v>135</v>
      </c>
      <c r="O842" t="s">
        <v>136</v>
      </c>
      <c r="R842" t="s">
        <v>139</v>
      </c>
      <c r="S842" t="s">
        <v>140</v>
      </c>
      <c r="T842">
        <v>100</v>
      </c>
      <c r="U842" t="s">
        <v>511</v>
      </c>
      <c r="W842" t="s">
        <v>5887</v>
      </c>
      <c r="X842" t="s">
        <v>5888</v>
      </c>
      <c r="Y842" t="s">
        <v>144</v>
      </c>
      <c r="AA842" t="s">
        <v>145</v>
      </c>
      <c r="AB842" t="s">
        <v>146</v>
      </c>
      <c r="AC842" s="119">
        <v>1730506</v>
      </c>
      <c r="AD842">
        <v>1730506</v>
      </c>
      <c r="AE842">
        <v>1730506</v>
      </c>
      <c r="AF842">
        <v>1008800</v>
      </c>
      <c r="AG842">
        <v>671839</v>
      </c>
      <c r="AH842">
        <v>5079</v>
      </c>
      <c r="AI842">
        <v>44788</v>
      </c>
      <c r="AJ842">
        <v>0</v>
      </c>
      <c r="AK842">
        <v>0</v>
      </c>
      <c r="AL842">
        <v>0</v>
      </c>
      <c r="AM842">
        <v>0</v>
      </c>
      <c r="AN842" s="32">
        <v>0</v>
      </c>
      <c r="AO842">
        <v>0</v>
      </c>
      <c r="AP842">
        <v>0</v>
      </c>
      <c r="AQ842">
        <v>0</v>
      </c>
      <c r="AR842">
        <v>0</v>
      </c>
      <c r="AS842">
        <v>1</v>
      </c>
      <c r="AT842">
        <v>2001</v>
      </c>
      <c r="AV842">
        <v>8260</v>
      </c>
      <c r="AW842">
        <v>3092</v>
      </c>
      <c r="AX842">
        <v>2</v>
      </c>
      <c r="AY842">
        <v>6</v>
      </c>
      <c r="AZ842">
        <v>6</v>
      </c>
      <c r="BA842" t="s">
        <v>233</v>
      </c>
      <c r="BB842" t="s">
        <v>233</v>
      </c>
      <c r="BC842" t="s">
        <v>233</v>
      </c>
      <c r="BS842" t="s">
        <v>5889</v>
      </c>
      <c r="BV842" t="s">
        <v>5890</v>
      </c>
      <c r="BX842" t="s">
        <v>5891</v>
      </c>
      <c r="BY842" t="s">
        <v>873</v>
      </c>
      <c r="BZ842" t="s">
        <v>5892</v>
      </c>
      <c r="CB842" s="27">
        <v>42241</v>
      </c>
      <c r="CC842">
        <v>2225000</v>
      </c>
      <c r="CD842" t="s">
        <v>210</v>
      </c>
      <c r="CE842" t="s">
        <v>181</v>
      </c>
      <c r="CF842" t="s">
        <v>181</v>
      </c>
      <c r="CG842" t="s">
        <v>5893</v>
      </c>
      <c r="CH842" s="27">
        <v>41576</v>
      </c>
      <c r="CI842">
        <v>1638000</v>
      </c>
      <c r="CJ842" t="s">
        <v>210</v>
      </c>
      <c r="CK842" t="s">
        <v>181</v>
      </c>
      <c r="CL842" t="s">
        <v>181</v>
      </c>
      <c r="CM842" t="s">
        <v>5894</v>
      </c>
      <c r="CN842" s="27">
        <v>39276</v>
      </c>
      <c r="CO842">
        <v>2262500</v>
      </c>
      <c r="CP842" t="s">
        <v>210</v>
      </c>
      <c r="CQ842" t="s">
        <v>151</v>
      </c>
      <c r="CR842" t="s">
        <v>151</v>
      </c>
      <c r="CS842" t="s">
        <v>5895</v>
      </c>
      <c r="CT842" s="27">
        <v>38100</v>
      </c>
      <c r="CU842">
        <v>2100000</v>
      </c>
      <c r="CV842" t="s">
        <v>210</v>
      </c>
      <c r="CW842" t="s">
        <v>151</v>
      </c>
      <c r="CX842" t="s">
        <v>151</v>
      </c>
      <c r="CY842" t="s">
        <v>5896</v>
      </c>
      <c r="CZ842" t="s">
        <v>5897</v>
      </c>
      <c r="DA842" t="s">
        <v>154</v>
      </c>
      <c r="DB842" t="s">
        <v>299</v>
      </c>
      <c r="DE842">
        <v>1</v>
      </c>
      <c r="DF842">
        <v>2000</v>
      </c>
      <c r="DG842" t="s">
        <v>5898</v>
      </c>
      <c r="DH842">
        <v>7</v>
      </c>
      <c r="DI842" s="128" t="s">
        <v>156</v>
      </c>
      <c r="DJ8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42" s="130">
        <f>Table13[[#This Row],[JUST]]*Table13[[#This Row],[Storm Millage]]/1000</f>
        <v>0</v>
      </c>
      <c r="DL8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42" s="136">
        <f>Table13[[#This Row],[JUST]]*Table13[[#This Row],[Recreational Millage]]/1000</f>
        <v>14193.849652993251</v>
      </c>
      <c r="DN842" s="137">
        <f>Table13[[#This Row],[Recreational Assessment]]+Table13[[#This Row],[Storm Assessment]]</f>
        <v>14193.849652993251</v>
      </c>
      <c r="DO842" s="145" t="e">
        <f>Methodology!#REF!</f>
        <v>#REF!</v>
      </c>
      <c r="DP842" s="146" t="e">
        <f>(Table13[[#This Row],[JUST]]*Table13[[#This Row],[Ad Valorem Recreational Millage]])/1000</f>
        <v>#REF!</v>
      </c>
    </row>
    <row r="843" spans="1:120" x14ac:dyDescent="0.3">
      <c r="A843">
        <v>949</v>
      </c>
      <c r="B843">
        <v>1</v>
      </c>
      <c r="C843" s="165" t="s">
        <v>8543</v>
      </c>
      <c r="D843" t="s">
        <v>158</v>
      </c>
      <c r="E843" t="s">
        <v>170</v>
      </c>
      <c r="F843">
        <v>10005018</v>
      </c>
      <c r="G843" s="32" t="s">
        <v>383</v>
      </c>
      <c r="I843" t="s">
        <v>226</v>
      </c>
      <c r="J843">
        <v>1</v>
      </c>
      <c r="K843">
        <v>100</v>
      </c>
      <c r="L843">
        <v>611</v>
      </c>
      <c r="M843">
        <v>1.5049999999999999</v>
      </c>
      <c r="N843" t="s">
        <v>135</v>
      </c>
      <c r="O843" t="s">
        <v>136</v>
      </c>
      <c r="R843" t="s">
        <v>3669</v>
      </c>
      <c r="S843" t="s">
        <v>140</v>
      </c>
      <c r="T843">
        <v>821</v>
      </c>
      <c r="U843" t="s">
        <v>4182</v>
      </c>
      <c r="V843" t="s">
        <v>205</v>
      </c>
      <c r="W843" t="s">
        <v>8544</v>
      </c>
      <c r="X843" t="s">
        <v>8545</v>
      </c>
      <c r="Y843" t="s">
        <v>189</v>
      </c>
      <c r="AA843" t="s">
        <v>145</v>
      </c>
      <c r="AB843" t="s">
        <v>146</v>
      </c>
      <c r="AC843" s="119">
        <v>1745002</v>
      </c>
      <c r="AD843">
        <v>1745002</v>
      </c>
      <c r="AE843">
        <v>1745002</v>
      </c>
      <c r="AF843">
        <v>1080000</v>
      </c>
      <c r="AG843">
        <v>576689</v>
      </c>
      <c r="AH843">
        <v>40910</v>
      </c>
      <c r="AI843">
        <v>47403</v>
      </c>
      <c r="AJ843">
        <v>0</v>
      </c>
      <c r="AK843">
        <v>0</v>
      </c>
      <c r="AL843">
        <v>0</v>
      </c>
      <c r="AM843">
        <v>0</v>
      </c>
      <c r="AN843" s="32">
        <v>0</v>
      </c>
      <c r="AO843">
        <v>0</v>
      </c>
      <c r="AP843">
        <v>0</v>
      </c>
      <c r="AQ843">
        <v>0</v>
      </c>
      <c r="AR843">
        <v>0</v>
      </c>
      <c r="AS843">
        <v>2</v>
      </c>
      <c r="AT843">
        <v>1983</v>
      </c>
      <c r="AV843">
        <v>8008</v>
      </c>
      <c r="AW843">
        <v>3356</v>
      </c>
      <c r="AX843">
        <v>1</v>
      </c>
      <c r="AY843">
        <v>5</v>
      </c>
      <c r="AZ843">
        <v>3</v>
      </c>
      <c r="BA843" t="s">
        <v>233</v>
      </c>
      <c r="BC843" t="s">
        <v>233</v>
      </c>
      <c r="BS843" t="s">
        <v>8536</v>
      </c>
      <c r="BV843" t="s">
        <v>8546</v>
      </c>
      <c r="BX843" t="s">
        <v>8538</v>
      </c>
      <c r="BY843" t="s">
        <v>264</v>
      </c>
      <c r="BZ843" t="s">
        <v>8539</v>
      </c>
      <c r="CB843" s="27">
        <v>36692</v>
      </c>
      <c r="CC843">
        <v>2600000</v>
      </c>
      <c r="CD843" t="s">
        <v>210</v>
      </c>
      <c r="CE843" t="s">
        <v>208</v>
      </c>
      <c r="CF843" t="s">
        <v>208</v>
      </c>
      <c r="CG843" t="s">
        <v>8540</v>
      </c>
      <c r="CH843" s="27">
        <v>30407</v>
      </c>
      <c r="CI843">
        <v>250000</v>
      </c>
      <c r="CJ843" t="s">
        <v>210</v>
      </c>
      <c r="CK843" t="s">
        <v>151</v>
      </c>
      <c r="CL843" t="s">
        <v>151</v>
      </c>
      <c r="CM843" t="s">
        <v>8547</v>
      </c>
      <c r="CZ843" t="s">
        <v>8548</v>
      </c>
      <c r="DA843" t="s">
        <v>154</v>
      </c>
      <c r="DB843" t="s">
        <v>299</v>
      </c>
      <c r="DE843">
        <v>2</v>
      </c>
      <c r="DF843">
        <v>1900</v>
      </c>
      <c r="DG843" t="s">
        <v>8549</v>
      </c>
      <c r="DH843">
        <v>7</v>
      </c>
      <c r="DI843" s="128" t="s">
        <v>156</v>
      </c>
      <c r="DJ8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43" s="130">
        <f>Table13[[#This Row],[JUST]]*Table13[[#This Row],[Storm Millage]]/1000</f>
        <v>0</v>
      </c>
      <c r="DL8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43" s="136">
        <f>Table13[[#This Row],[JUST]]*Table13[[#This Row],[Recreational Millage]]/1000</f>
        <v>14312.747850728358</v>
      </c>
      <c r="DN843" s="137">
        <f>Table13[[#This Row],[Recreational Assessment]]+Table13[[#This Row],[Storm Assessment]]</f>
        <v>14312.747850728358</v>
      </c>
      <c r="DO843" s="145" t="e">
        <f>Methodology!#REF!</f>
        <v>#REF!</v>
      </c>
      <c r="DP843" s="146" t="e">
        <f>(Table13[[#This Row],[JUST]]*Table13[[#This Row],[Ad Valorem Recreational Millage]])/1000</f>
        <v>#REF!</v>
      </c>
    </row>
    <row r="844" spans="1:120" x14ac:dyDescent="0.3">
      <c r="A844">
        <v>223</v>
      </c>
      <c r="B844">
        <v>1</v>
      </c>
      <c r="C844" s="165" t="s">
        <v>7187</v>
      </c>
      <c r="D844" t="s">
        <v>801</v>
      </c>
      <c r="E844" t="s">
        <v>170</v>
      </c>
      <c r="F844">
        <v>10457979</v>
      </c>
      <c r="G844" s="32" t="s">
        <v>196</v>
      </c>
      <c r="H844" t="s">
        <v>299</v>
      </c>
      <c r="I844" t="s">
        <v>226</v>
      </c>
      <c r="J844">
        <v>1</v>
      </c>
      <c r="K844">
        <v>0</v>
      </c>
      <c r="L844">
        <v>0</v>
      </c>
      <c r="M844">
        <v>0.24768000000000001</v>
      </c>
      <c r="N844" t="s">
        <v>135</v>
      </c>
      <c r="O844" t="s">
        <v>136</v>
      </c>
      <c r="P844" t="s">
        <v>137</v>
      </c>
      <c r="Q844" t="s">
        <v>138</v>
      </c>
      <c r="S844" t="s">
        <v>140</v>
      </c>
      <c r="V844" t="s">
        <v>205</v>
      </c>
      <c r="W844" t="s">
        <v>7188</v>
      </c>
      <c r="X844" t="s">
        <v>7179</v>
      </c>
      <c r="Y844" t="s">
        <v>189</v>
      </c>
      <c r="Z844" t="s">
        <v>696</v>
      </c>
      <c r="AA844" t="s">
        <v>145</v>
      </c>
      <c r="AB844" t="s">
        <v>146</v>
      </c>
      <c r="AC844" s="119">
        <v>1748238</v>
      </c>
      <c r="AD844">
        <v>1748238</v>
      </c>
      <c r="AE844">
        <v>1748238</v>
      </c>
      <c r="AF844">
        <v>4326</v>
      </c>
      <c r="AG844">
        <v>1743912</v>
      </c>
      <c r="AH844">
        <v>4326</v>
      </c>
      <c r="AI844">
        <v>0</v>
      </c>
      <c r="AJ844">
        <v>0</v>
      </c>
      <c r="AK844">
        <v>0</v>
      </c>
      <c r="AL844">
        <v>0</v>
      </c>
      <c r="AM844">
        <v>0</v>
      </c>
      <c r="AN844" s="32">
        <v>0</v>
      </c>
      <c r="AO844">
        <v>0</v>
      </c>
      <c r="AP844">
        <v>0</v>
      </c>
      <c r="AQ844">
        <v>0</v>
      </c>
      <c r="AR844">
        <v>0</v>
      </c>
      <c r="AS844">
        <v>1</v>
      </c>
      <c r="AT844">
        <v>2000</v>
      </c>
      <c r="AV844">
        <v>2606</v>
      </c>
      <c r="AW844">
        <v>2606</v>
      </c>
      <c r="AX844">
        <v>2</v>
      </c>
      <c r="AY844">
        <v>3</v>
      </c>
      <c r="AZ844">
        <v>3.5</v>
      </c>
      <c r="BC844" t="s">
        <v>233</v>
      </c>
      <c r="BD844" t="s">
        <v>233</v>
      </c>
      <c r="BS844" t="s">
        <v>7189</v>
      </c>
      <c r="BV844" t="s">
        <v>7190</v>
      </c>
      <c r="BX844" t="s">
        <v>5472</v>
      </c>
      <c r="BY844" t="s">
        <v>458</v>
      </c>
      <c r="BZ844" t="s">
        <v>7191</v>
      </c>
      <c r="CB844" s="27">
        <v>42598</v>
      </c>
      <c r="CC844">
        <v>1705000</v>
      </c>
      <c r="CD844" t="s">
        <v>210</v>
      </c>
      <c r="CE844" t="s">
        <v>181</v>
      </c>
      <c r="CF844" t="s">
        <v>181</v>
      </c>
      <c r="CG844" t="s">
        <v>7192</v>
      </c>
      <c r="CH844" s="27">
        <v>36763</v>
      </c>
      <c r="CI844">
        <v>1115300</v>
      </c>
      <c r="CJ844" t="s">
        <v>210</v>
      </c>
      <c r="CK844" t="s">
        <v>151</v>
      </c>
      <c r="CL844" t="s">
        <v>151</v>
      </c>
      <c r="CM844" t="s">
        <v>7193</v>
      </c>
      <c r="CZ844" t="s">
        <v>7194</v>
      </c>
      <c r="DA844" t="s">
        <v>154</v>
      </c>
      <c r="DB844" t="s">
        <v>242</v>
      </c>
      <c r="DE844">
        <v>1</v>
      </c>
      <c r="DF844">
        <v>2000</v>
      </c>
      <c r="DG844" t="s">
        <v>7195</v>
      </c>
      <c r="DH844">
        <v>7</v>
      </c>
      <c r="DI844" s="128" t="s">
        <v>156</v>
      </c>
      <c r="DJ8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44" s="130">
        <f>Table13[[#This Row],[JUST]]*Table13[[#This Row],[Storm Millage]]/1000</f>
        <v>0</v>
      </c>
      <c r="DL8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44" s="136">
        <f>Table13[[#This Row],[JUST]]*Table13[[#This Row],[Recreational Millage]]/1000</f>
        <v>14339.289970476621</v>
      </c>
      <c r="DN844" s="137">
        <f>Table13[[#This Row],[Recreational Assessment]]+Table13[[#This Row],[Storm Assessment]]</f>
        <v>14339.289970476621</v>
      </c>
      <c r="DO844" s="145" t="e">
        <f>Methodology!#REF!</f>
        <v>#REF!</v>
      </c>
      <c r="DP844" s="146" t="e">
        <f>(Table13[[#This Row],[JUST]]*Table13[[#This Row],[Ad Valorem Recreational Millage]])/1000</f>
        <v>#REF!</v>
      </c>
    </row>
    <row r="845" spans="1:120" x14ac:dyDescent="0.3">
      <c r="A845">
        <v>706</v>
      </c>
      <c r="B845">
        <v>1</v>
      </c>
      <c r="C845" s="165" t="s">
        <v>6559</v>
      </c>
      <c r="D845" t="s">
        <v>131</v>
      </c>
      <c r="E845" t="s">
        <v>607</v>
      </c>
      <c r="F845">
        <v>10004150</v>
      </c>
      <c r="G845" s="32" t="s">
        <v>181</v>
      </c>
      <c r="I845" t="s">
        <v>226</v>
      </c>
      <c r="J845">
        <v>1</v>
      </c>
      <c r="K845">
        <v>0</v>
      </c>
      <c r="L845">
        <v>0</v>
      </c>
      <c r="M845">
        <v>0.31</v>
      </c>
      <c r="N845" t="s">
        <v>135</v>
      </c>
      <c r="O845" t="s">
        <v>136</v>
      </c>
      <c r="R845" t="s">
        <v>227</v>
      </c>
      <c r="S845" t="s">
        <v>140</v>
      </c>
      <c r="T845">
        <v>100</v>
      </c>
      <c r="U845" t="s">
        <v>511</v>
      </c>
      <c r="W845" t="s">
        <v>6560</v>
      </c>
      <c r="X845" t="s">
        <v>6550</v>
      </c>
      <c r="Y845" t="s">
        <v>162</v>
      </c>
      <c r="AA845" t="s">
        <v>145</v>
      </c>
      <c r="AB845" t="s">
        <v>146</v>
      </c>
      <c r="AC845" s="119">
        <v>1760373</v>
      </c>
      <c r="AD845">
        <v>1760373</v>
      </c>
      <c r="AE845">
        <v>1760373</v>
      </c>
      <c r="AF845">
        <v>1166100</v>
      </c>
      <c r="AG845">
        <v>562895</v>
      </c>
      <c r="AH845">
        <v>0</v>
      </c>
      <c r="AI845">
        <v>31378</v>
      </c>
      <c r="AJ845">
        <v>0</v>
      </c>
      <c r="AK845">
        <v>0</v>
      </c>
      <c r="AL845">
        <v>0</v>
      </c>
      <c r="AM845">
        <v>0</v>
      </c>
      <c r="AN845" s="32">
        <v>0</v>
      </c>
      <c r="AO845">
        <v>0</v>
      </c>
      <c r="AP845">
        <v>0</v>
      </c>
      <c r="AQ845">
        <v>0</v>
      </c>
      <c r="AR845">
        <v>0</v>
      </c>
      <c r="AS845">
        <v>1</v>
      </c>
      <c r="AT845">
        <v>2000</v>
      </c>
      <c r="AV845">
        <v>10329</v>
      </c>
      <c r="AW845">
        <v>4376</v>
      </c>
      <c r="AX845">
        <v>2</v>
      </c>
      <c r="AY845">
        <v>5</v>
      </c>
      <c r="AZ845">
        <v>5</v>
      </c>
      <c r="BA845" t="s">
        <v>233</v>
      </c>
      <c r="BB845" t="s">
        <v>233</v>
      </c>
      <c r="BC845" t="s">
        <v>233</v>
      </c>
      <c r="BS845" t="s">
        <v>6561</v>
      </c>
      <c r="BV845" t="s">
        <v>6562</v>
      </c>
      <c r="BX845" t="s">
        <v>6563</v>
      </c>
      <c r="BY845" t="s">
        <v>264</v>
      </c>
      <c r="BZ845" t="s">
        <v>6564</v>
      </c>
      <c r="CB845" s="27">
        <v>43964</v>
      </c>
      <c r="CC845">
        <v>3080000</v>
      </c>
      <c r="CD845" t="s">
        <v>210</v>
      </c>
      <c r="CE845" t="s">
        <v>181</v>
      </c>
      <c r="CF845" t="s">
        <v>181</v>
      </c>
      <c r="CG845" t="s">
        <v>6565</v>
      </c>
      <c r="CH845" s="27">
        <v>37771</v>
      </c>
      <c r="CI845">
        <v>2650000</v>
      </c>
      <c r="CJ845" t="s">
        <v>210</v>
      </c>
      <c r="CK845" t="s">
        <v>151</v>
      </c>
      <c r="CL845" t="s">
        <v>151</v>
      </c>
      <c r="CM845" t="s">
        <v>6566</v>
      </c>
      <c r="CN845" s="27">
        <v>36304</v>
      </c>
      <c r="CO845">
        <v>700000</v>
      </c>
      <c r="CP845" t="s">
        <v>150</v>
      </c>
      <c r="CQ845" t="s">
        <v>151</v>
      </c>
      <c r="CR845" t="s">
        <v>151</v>
      </c>
      <c r="CS845" t="s">
        <v>6567</v>
      </c>
      <c r="CT845" s="27">
        <v>35186</v>
      </c>
      <c r="CU845">
        <v>320000</v>
      </c>
      <c r="CV845" t="s">
        <v>150</v>
      </c>
      <c r="CW845" t="s">
        <v>151</v>
      </c>
      <c r="CX845" t="s">
        <v>181</v>
      </c>
      <c r="CY845" t="s">
        <v>6568</v>
      </c>
      <c r="CZ845" t="s">
        <v>6569</v>
      </c>
      <c r="DA845" t="s">
        <v>154</v>
      </c>
      <c r="DB845" t="s">
        <v>299</v>
      </c>
      <c r="DE845">
        <v>1</v>
      </c>
      <c r="DF845">
        <v>1900</v>
      </c>
      <c r="DG845" t="s">
        <v>6570</v>
      </c>
      <c r="DH845">
        <v>7</v>
      </c>
      <c r="DI845" s="128" t="s">
        <v>156</v>
      </c>
      <c r="DJ8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45" s="130">
        <f>Table13[[#This Row],[JUST]]*Table13[[#This Row],[Storm Millage]]/1000</f>
        <v>0</v>
      </c>
      <c r="DL8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45" s="136">
        <f>Table13[[#This Row],[JUST]]*Table13[[#This Row],[Recreational Millage]]/1000</f>
        <v>14438.822919532602</v>
      </c>
      <c r="DN845" s="137">
        <f>Table13[[#This Row],[Recreational Assessment]]+Table13[[#This Row],[Storm Assessment]]</f>
        <v>14438.822919532602</v>
      </c>
      <c r="DO845" s="145" t="e">
        <f>Methodology!#REF!</f>
        <v>#REF!</v>
      </c>
      <c r="DP845" s="146" t="e">
        <f>(Table13[[#This Row],[JUST]]*Table13[[#This Row],[Ad Valorem Recreational Millage]])/1000</f>
        <v>#REF!</v>
      </c>
    </row>
    <row r="846" spans="1:120" x14ac:dyDescent="0.3">
      <c r="A846">
        <v>890</v>
      </c>
      <c r="B846">
        <v>1</v>
      </c>
      <c r="C846" s="165" t="s">
        <v>7354</v>
      </c>
      <c r="D846" t="s">
        <v>3790</v>
      </c>
      <c r="E846" t="s">
        <v>438</v>
      </c>
      <c r="F846">
        <v>10004724</v>
      </c>
      <c r="G846" s="32" t="s">
        <v>181</v>
      </c>
      <c r="I846" t="s">
        <v>401</v>
      </c>
      <c r="J846">
        <v>1</v>
      </c>
      <c r="K846">
        <v>0</v>
      </c>
      <c r="L846">
        <v>0</v>
      </c>
      <c r="M846">
        <v>0.48299999999999998</v>
      </c>
      <c r="N846" t="s">
        <v>135</v>
      </c>
      <c r="O846" t="s">
        <v>136</v>
      </c>
      <c r="R846" t="s">
        <v>286</v>
      </c>
      <c r="S846" t="s">
        <v>140</v>
      </c>
      <c r="T846">
        <v>121</v>
      </c>
      <c r="U846" t="s">
        <v>3670</v>
      </c>
      <c r="V846" t="s">
        <v>205</v>
      </c>
      <c r="W846" t="s">
        <v>7355</v>
      </c>
      <c r="X846" t="s">
        <v>7356</v>
      </c>
      <c r="Y846" t="s">
        <v>189</v>
      </c>
      <c r="AA846" t="s">
        <v>145</v>
      </c>
      <c r="AB846" t="s">
        <v>146</v>
      </c>
      <c r="AC846" s="30">
        <v>3397169</v>
      </c>
      <c r="AD846">
        <v>3200124</v>
      </c>
      <c r="AE846">
        <v>3150124</v>
      </c>
      <c r="AF846">
        <v>1472700</v>
      </c>
      <c r="AG846">
        <v>1857551</v>
      </c>
      <c r="AH846">
        <v>30907</v>
      </c>
      <c r="AI846">
        <v>36011</v>
      </c>
      <c r="AJ846">
        <v>0</v>
      </c>
      <c r="AK846">
        <v>0</v>
      </c>
      <c r="AL846">
        <v>0</v>
      </c>
      <c r="AM846">
        <v>0</v>
      </c>
      <c r="AN846">
        <v>50000</v>
      </c>
      <c r="AO846">
        <v>0</v>
      </c>
      <c r="AP846">
        <v>0</v>
      </c>
      <c r="AQ846">
        <v>0</v>
      </c>
      <c r="AR846">
        <v>0</v>
      </c>
      <c r="AS846">
        <v>1</v>
      </c>
      <c r="AT846">
        <v>1996</v>
      </c>
      <c r="AV846">
        <v>14379</v>
      </c>
      <c r="AW846">
        <v>6531</v>
      </c>
      <c r="AX846">
        <v>2</v>
      </c>
      <c r="AY846">
        <v>5</v>
      </c>
      <c r="AZ846">
        <v>5.5</v>
      </c>
      <c r="BA846" t="s">
        <v>233</v>
      </c>
      <c r="BB846" t="s">
        <v>233</v>
      </c>
      <c r="BC846" t="s">
        <v>233</v>
      </c>
      <c r="BE846" t="s">
        <v>233</v>
      </c>
      <c r="BS846" t="s">
        <v>7357</v>
      </c>
      <c r="BV846" t="s">
        <v>7358</v>
      </c>
      <c r="BX846" t="s">
        <v>6185</v>
      </c>
      <c r="BY846" t="s">
        <v>638</v>
      </c>
      <c r="BZ846" t="s">
        <v>6186</v>
      </c>
      <c r="CB846" s="27">
        <v>44152</v>
      </c>
      <c r="CC846">
        <v>3850000</v>
      </c>
      <c r="CD846" t="s">
        <v>210</v>
      </c>
      <c r="CE846" t="s">
        <v>181</v>
      </c>
      <c r="CF846" t="s">
        <v>181</v>
      </c>
      <c r="CG846" t="s">
        <v>7359</v>
      </c>
      <c r="CH846" s="27">
        <v>35762</v>
      </c>
      <c r="CI846">
        <v>1900000</v>
      </c>
      <c r="CJ846" t="s">
        <v>210</v>
      </c>
      <c r="CK846" t="s">
        <v>151</v>
      </c>
      <c r="CL846" t="s">
        <v>151</v>
      </c>
      <c r="CM846" t="s">
        <v>7360</v>
      </c>
      <c r="CN846" s="27">
        <v>34455</v>
      </c>
      <c r="CO846">
        <v>660000</v>
      </c>
      <c r="CP846" t="s">
        <v>210</v>
      </c>
      <c r="CQ846" t="s">
        <v>181</v>
      </c>
      <c r="CR846" t="s">
        <v>181</v>
      </c>
      <c r="CS846" t="s">
        <v>7361</v>
      </c>
      <c r="CZ846" t="s">
        <v>7362</v>
      </c>
      <c r="DA846" t="s">
        <v>154</v>
      </c>
      <c r="DB846" t="s">
        <v>299</v>
      </c>
      <c r="DE846">
        <v>1</v>
      </c>
      <c r="DF846">
        <v>1900</v>
      </c>
      <c r="DG846" t="s">
        <v>7363</v>
      </c>
      <c r="DH846">
        <v>7</v>
      </c>
      <c r="DI846" s="128" t="s">
        <v>156</v>
      </c>
      <c r="DJ8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46" s="130">
        <f>Table13[[#This Row],[JUST]]*Table13[[#This Row],[Storm Millage]]/1000</f>
        <v>0</v>
      </c>
      <c r="DL8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846" s="136">
        <f>Table13[[#This Row],[JUST]]*Table13[[#This Row],[Recreational Millage]]/1000</f>
        <v>14439.522754243057</v>
      </c>
      <c r="DN846" s="137">
        <f>Table13[[#This Row],[Recreational Assessment]]+Table13[[#This Row],[Storm Assessment]]</f>
        <v>14439.522754243057</v>
      </c>
      <c r="DO846" s="145" t="e">
        <f>Methodology!#REF!</f>
        <v>#REF!</v>
      </c>
      <c r="DP846" s="146" t="e">
        <f>(Table13[[#This Row],[JUST]]*Table13[[#This Row],[Ad Valorem Recreational Millage]])/1000</f>
        <v>#REF!</v>
      </c>
    </row>
    <row r="847" spans="1:120" x14ac:dyDescent="0.3">
      <c r="A847">
        <v>697</v>
      </c>
      <c r="B847">
        <v>1</v>
      </c>
      <c r="C847" s="165" t="s">
        <v>5248</v>
      </c>
      <c r="D847" t="s">
        <v>5249</v>
      </c>
      <c r="E847" t="s">
        <v>170</v>
      </c>
      <c r="F847">
        <v>10004199</v>
      </c>
      <c r="G847" s="32" t="s">
        <v>181</v>
      </c>
      <c r="I847" t="s">
        <v>226</v>
      </c>
      <c r="J847">
        <v>1</v>
      </c>
      <c r="K847">
        <v>95</v>
      </c>
      <c r="L847">
        <v>102</v>
      </c>
      <c r="M847">
        <v>0.28399999999999997</v>
      </c>
      <c r="N847" t="s">
        <v>135</v>
      </c>
      <c r="O847" t="s">
        <v>136</v>
      </c>
      <c r="R847" t="s">
        <v>286</v>
      </c>
      <c r="S847" t="s">
        <v>140</v>
      </c>
      <c r="T847">
        <v>121</v>
      </c>
      <c r="U847" t="s">
        <v>3670</v>
      </c>
      <c r="V847" t="s">
        <v>205</v>
      </c>
      <c r="W847" t="s">
        <v>5250</v>
      </c>
      <c r="X847" t="s">
        <v>5115</v>
      </c>
      <c r="Y847" t="s">
        <v>5181</v>
      </c>
      <c r="AA847" t="s">
        <v>145</v>
      </c>
      <c r="AB847" t="s">
        <v>146</v>
      </c>
      <c r="AC847" s="30">
        <v>3431059</v>
      </c>
      <c r="AD847">
        <v>3431059</v>
      </c>
      <c r="AE847">
        <v>3381059</v>
      </c>
      <c r="AF847">
        <v>1449000</v>
      </c>
      <c r="AG847">
        <v>1752425</v>
      </c>
      <c r="AH847">
        <v>86377</v>
      </c>
      <c r="AI847">
        <v>143257</v>
      </c>
      <c r="AJ847">
        <v>0</v>
      </c>
      <c r="AK847">
        <v>0</v>
      </c>
      <c r="AL847">
        <v>0</v>
      </c>
      <c r="AM847">
        <v>0</v>
      </c>
      <c r="AN847">
        <v>50000</v>
      </c>
      <c r="AO847">
        <v>0</v>
      </c>
      <c r="AP847">
        <v>0</v>
      </c>
      <c r="AQ847">
        <v>0</v>
      </c>
      <c r="AR847">
        <v>0</v>
      </c>
      <c r="AS847">
        <v>1</v>
      </c>
      <c r="AT847">
        <v>2014</v>
      </c>
      <c r="AV847">
        <v>8982</v>
      </c>
      <c r="AW847">
        <v>4416</v>
      </c>
      <c r="AX847">
        <v>2</v>
      </c>
      <c r="AY847">
        <v>2</v>
      </c>
      <c r="AZ847">
        <v>3.5</v>
      </c>
      <c r="BA847" t="s">
        <v>233</v>
      </c>
      <c r="BB847" t="s">
        <v>233</v>
      </c>
      <c r="BC847" t="s">
        <v>233</v>
      </c>
      <c r="BE847" t="s">
        <v>233</v>
      </c>
      <c r="BS847" t="s">
        <v>5251</v>
      </c>
      <c r="BT847" t="s">
        <v>5252</v>
      </c>
      <c r="BV847" t="s">
        <v>5253</v>
      </c>
      <c r="BX847" t="s">
        <v>145</v>
      </c>
      <c r="BY847" t="s">
        <v>149</v>
      </c>
      <c r="BZ847" t="s">
        <v>146</v>
      </c>
      <c r="CB847" s="27">
        <v>41142</v>
      </c>
      <c r="CC847">
        <v>2500000</v>
      </c>
      <c r="CD847" t="s">
        <v>150</v>
      </c>
      <c r="CE847" t="s">
        <v>181</v>
      </c>
      <c r="CF847" t="s">
        <v>181</v>
      </c>
      <c r="CG847" t="s">
        <v>5254</v>
      </c>
      <c r="CH847" s="27">
        <v>38307</v>
      </c>
      <c r="CI847">
        <v>2000000</v>
      </c>
      <c r="CJ847" t="s">
        <v>210</v>
      </c>
      <c r="CK847" t="s">
        <v>151</v>
      </c>
      <c r="CL847" t="s">
        <v>383</v>
      </c>
      <c r="CM847" t="s">
        <v>5255</v>
      </c>
      <c r="CZ847" t="s">
        <v>5256</v>
      </c>
      <c r="DA847" t="s">
        <v>154</v>
      </c>
      <c r="DB847" t="s">
        <v>299</v>
      </c>
      <c r="DE847">
        <v>1</v>
      </c>
      <c r="DF847">
        <v>1900</v>
      </c>
      <c r="DG847" t="s">
        <v>5257</v>
      </c>
      <c r="DH847">
        <v>7</v>
      </c>
      <c r="DI847" s="128" t="s">
        <v>156</v>
      </c>
      <c r="DJ84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47" s="130">
        <f>Table13[[#This Row],[JUST]]*Table13[[#This Row],[Storm Millage]]/1000</f>
        <v>0</v>
      </c>
      <c r="DL84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847" s="136">
        <f>Table13[[#This Row],[JUST]]*Table13[[#This Row],[Recreational Millage]]/1000</f>
        <v>14583.570761905114</v>
      </c>
      <c r="DN847" s="137">
        <f>Table13[[#This Row],[Recreational Assessment]]+Table13[[#This Row],[Storm Assessment]]</f>
        <v>14583.570761905114</v>
      </c>
      <c r="DO847" s="145" t="e">
        <f>Methodology!#REF!</f>
        <v>#REF!</v>
      </c>
      <c r="DP847" s="146" t="e">
        <f>(Table13[[#This Row],[JUST]]*Table13[[#This Row],[Ad Valorem Recreational Millage]])/1000</f>
        <v>#REF!</v>
      </c>
    </row>
    <row r="848" spans="1:120" x14ac:dyDescent="0.3">
      <c r="A848">
        <v>981</v>
      </c>
      <c r="B848">
        <v>1</v>
      </c>
      <c r="C848" s="165" t="s">
        <v>8751</v>
      </c>
      <c r="D848" t="s">
        <v>158</v>
      </c>
      <c r="E848" t="s">
        <v>8752</v>
      </c>
      <c r="F848">
        <v>10004922</v>
      </c>
      <c r="G848" s="32" t="s">
        <v>181</v>
      </c>
      <c r="I848" t="s">
        <v>226</v>
      </c>
      <c r="J848">
        <v>1</v>
      </c>
      <c r="K848">
        <v>0</v>
      </c>
      <c r="L848">
        <v>0</v>
      </c>
      <c r="M848">
        <v>2.302</v>
      </c>
      <c r="N848" t="s">
        <v>135</v>
      </c>
      <c r="O848" t="s">
        <v>136</v>
      </c>
      <c r="R848" t="s">
        <v>3669</v>
      </c>
      <c r="S848" t="s">
        <v>140</v>
      </c>
      <c r="T848">
        <v>121</v>
      </c>
      <c r="U848" t="s">
        <v>3670</v>
      </c>
      <c r="V848" t="s">
        <v>205</v>
      </c>
      <c r="W848" t="s">
        <v>8753</v>
      </c>
      <c r="X848" t="s">
        <v>8754</v>
      </c>
      <c r="Y848" t="s">
        <v>189</v>
      </c>
      <c r="AA848" t="s">
        <v>176</v>
      </c>
      <c r="AB848" t="s">
        <v>177</v>
      </c>
      <c r="AC848" s="119">
        <v>1796678</v>
      </c>
      <c r="AD848">
        <v>1796678</v>
      </c>
      <c r="AE848">
        <v>1796678</v>
      </c>
      <c r="AF848">
        <v>1215000</v>
      </c>
      <c r="AG848">
        <v>523070</v>
      </c>
      <c r="AH848">
        <v>32488</v>
      </c>
      <c r="AI848">
        <v>26120</v>
      </c>
      <c r="AJ848">
        <v>0</v>
      </c>
      <c r="AK848">
        <v>0</v>
      </c>
      <c r="AL848">
        <v>0</v>
      </c>
      <c r="AM848">
        <v>0</v>
      </c>
      <c r="AN848" s="32">
        <v>0</v>
      </c>
      <c r="AO848">
        <v>0</v>
      </c>
      <c r="AP848">
        <v>0</v>
      </c>
      <c r="AQ848">
        <v>0</v>
      </c>
      <c r="AR848">
        <v>0</v>
      </c>
      <c r="AS848">
        <v>1</v>
      </c>
      <c r="AT848">
        <v>2000</v>
      </c>
      <c r="AV848">
        <v>8937</v>
      </c>
      <c r="AW848">
        <v>2373</v>
      </c>
      <c r="AX848">
        <v>1</v>
      </c>
      <c r="AY848">
        <v>3</v>
      </c>
      <c r="AZ848">
        <v>3</v>
      </c>
      <c r="BA848" t="s">
        <v>233</v>
      </c>
      <c r="BB848" t="s">
        <v>233</v>
      </c>
      <c r="BC848" t="s">
        <v>233</v>
      </c>
      <c r="BS848" t="s">
        <v>4601</v>
      </c>
      <c r="BT848" t="s">
        <v>4602</v>
      </c>
      <c r="BV848" t="s">
        <v>4603</v>
      </c>
      <c r="BX848" t="s">
        <v>4604</v>
      </c>
      <c r="BY848" t="s">
        <v>3872</v>
      </c>
      <c r="BZ848" t="s">
        <v>4605</v>
      </c>
      <c r="CB848" s="27">
        <v>35186</v>
      </c>
      <c r="CC848">
        <v>571700</v>
      </c>
      <c r="CD848" t="s">
        <v>150</v>
      </c>
      <c r="CE848" t="s">
        <v>208</v>
      </c>
      <c r="CF848" t="s">
        <v>208</v>
      </c>
      <c r="CG848" t="s">
        <v>8755</v>
      </c>
      <c r="CH848" s="27">
        <v>35125</v>
      </c>
      <c r="CI848">
        <v>550000</v>
      </c>
      <c r="CJ848" t="s">
        <v>150</v>
      </c>
      <c r="CK848" t="s">
        <v>208</v>
      </c>
      <c r="CL848" t="s">
        <v>208</v>
      </c>
      <c r="CM848" t="s">
        <v>8756</v>
      </c>
      <c r="CZ848" t="s">
        <v>8757</v>
      </c>
      <c r="DA848" t="s">
        <v>154</v>
      </c>
      <c r="DB848" t="s">
        <v>299</v>
      </c>
      <c r="DE848">
        <v>1</v>
      </c>
      <c r="DF848">
        <v>1996</v>
      </c>
      <c r="DG848" t="s">
        <v>8758</v>
      </c>
      <c r="DH848">
        <v>7</v>
      </c>
      <c r="DI848" s="128" t="s">
        <v>156</v>
      </c>
      <c r="DJ8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48" s="130">
        <f>Table13[[#This Row],[JUST]]*Table13[[#This Row],[Storm Millage]]/1000</f>
        <v>0</v>
      </c>
      <c r="DL8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48" s="136">
        <f>Table13[[#This Row],[JUST]]*Table13[[#This Row],[Recreational Millage]]/1000</f>
        <v>14736.60155286408</v>
      </c>
      <c r="DN848" s="137">
        <f>Table13[[#This Row],[Recreational Assessment]]+Table13[[#This Row],[Storm Assessment]]</f>
        <v>14736.60155286408</v>
      </c>
      <c r="DO848" s="145" t="e">
        <f>Methodology!#REF!</f>
        <v>#REF!</v>
      </c>
      <c r="DP848" s="146" t="e">
        <f>(Table13[[#This Row],[JUST]]*Table13[[#This Row],[Ad Valorem Recreational Millage]])/1000</f>
        <v>#REF!</v>
      </c>
    </row>
    <row r="849" spans="1:120" x14ac:dyDescent="0.3">
      <c r="A849">
        <v>1074</v>
      </c>
      <c r="B849">
        <v>1</v>
      </c>
      <c r="C849" s="165" t="s">
        <v>6170</v>
      </c>
      <c r="D849" t="s">
        <v>3890</v>
      </c>
      <c r="E849" t="s">
        <v>1026</v>
      </c>
      <c r="F849">
        <v>10004142</v>
      </c>
      <c r="G849" s="32" t="s">
        <v>383</v>
      </c>
      <c r="I849" t="s">
        <v>226</v>
      </c>
      <c r="J849">
        <v>1</v>
      </c>
      <c r="K849">
        <v>75</v>
      </c>
      <c r="L849">
        <v>110</v>
      </c>
      <c r="M849">
        <v>0.23200000000000001</v>
      </c>
      <c r="N849" t="s">
        <v>135</v>
      </c>
      <c r="O849" t="s">
        <v>136</v>
      </c>
      <c r="R849" t="s">
        <v>227</v>
      </c>
      <c r="S849" t="s">
        <v>140</v>
      </c>
      <c r="T849">
        <v>800</v>
      </c>
      <c r="U849" t="s">
        <v>6136</v>
      </c>
      <c r="W849" t="s">
        <v>6171</v>
      </c>
      <c r="X849" t="s">
        <v>4139</v>
      </c>
      <c r="Y849" t="s">
        <v>3475</v>
      </c>
      <c r="AA849" t="s">
        <v>145</v>
      </c>
      <c r="AB849" t="s">
        <v>146</v>
      </c>
      <c r="AC849" s="119">
        <v>1802344</v>
      </c>
      <c r="AD849">
        <v>1802344</v>
      </c>
      <c r="AE849">
        <v>1802344</v>
      </c>
      <c r="AF849">
        <v>810635</v>
      </c>
      <c r="AG849">
        <v>954075</v>
      </c>
      <c r="AH849">
        <v>0</v>
      </c>
      <c r="AI849">
        <v>37634</v>
      </c>
      <c r="AJ849">
        <v>0</v>
      </c>
      <c r="AK849">
        <v>0</v>
      </c>
      <c r="AL849">
        <v>0</v>
      </c>
      <c r="AM849">
        <v>0</v>
      </c>
      <c r="AN849" s="32">
        <v>0</v>
      </c>
      <c r="AO849">
        <v>0</v>
      </c>
      <c r="AP849">
        <v>0</v>
      </c>
      <c r="AQ849">
        <v>0</v>
      </c>
      <c r="AR849">
        <v>0</v>
      </c>
      <c r="AS849">
        <v>1</v>
      </c>
      <c r="AT849">
        <v>2006</v>
      </c>
      <c r="AV849">
        <v>5974</v>
      </c>
      <c r="AW849">
        <v>3818</v>
      </c>
      <c r="AX849">
        <v>2</v>
      </c>
      <c r="AY849">
        <v>4</v>
      </c>
      <c r="AZ849">
        <v>4</v>
      </c>
      <c r="BC849" t="s">
        <v>233</v>
      </c>
      <c r="BS849" t="s">
        <v>4991</v>
      </c>
      <c r="BV849" t="s">
        <v>6172</v>
      </c>
      <c r="BX849" t="s">
        <v>667</v>
      </c>
      <c r="BY849" t="s">
        <v>331</v>
      </c>
      <c r="BZ849" t="s">
        <v>668</v>
      </c>
      <c r="CB849" s="27">
        <v>43122</v>
      </c>
      <c r="CC849">
        <v>1725000</v>
      </c>
      <c r="CD849" t="s">
        <v>210</v>
      </c>
      <c r="CE849" t="s">
        <v>181</v>
      </c>
      <c r="CF849" t="s">
        <v>181</v>
      </c>
      <c r="CG849" t="s">
        <v>6173</v>
      </c>
      <c r="CH849" s="27">
        <v>39128</v>
      </c>
      <c r="CI849">
        <v>610400</v>
      </c>
      <c r="CJ849" t="s">
        <v>210</v>
      </c>
      <c r="CK849" t="s">
        <v>383</v>
      </c>
      <c r="CL849" t="s">
        <v>383</v>
      </c>
      <c r="CM849" t="s">
        <v>6174</v>
      </c>
      <c r="CN849" s="27">
        <v>38383</v>
      </c>
      <c r="CO849">
        <v>580000</v>
      </c>
      <c r="CP849" t="s">
        <v>210</v>
      </c>
      <c r="CQ849" t="s">
        <v>383</v>
      </c>
      <c r="CR849" t="s">
        <v>383</v>
      </c>
      <c r="CS849" t="s">
        <v>6175</v>
      </c>
      <c r="CT849" s="27">
        <v>38364</v>
      </c>
      <c r="CU849">
        <v>580000</v>
      </c>
      <c r="CV849" t="s">
        <v>210</v>
      </c>
      <c r="CW849" t="s">
        <v>383</v>
      </c>
      <c r="CX849" t="s">
        <v>383</v>
      </c>
      <c r="CY849" t="s">
        <v>6176</v>
      </c>
      <c r="CZ849" t="s">
        <v>6177</v>
      </c>
      <c r="DA849" t="s">
        <v>154</v>
      </c>
      <c r="DB849" t="s">
        <v>299</v>
      </c>
      <c r="DE849">
        <v>2</v>
      </c>
      <c r="DF849">
        <v>1900</v>
      </c>
      <c r="DG849" t="s">
        <v>6178</v>
      </c>
      <c r="DH849">
        <v>7</v>
      </c>
      <c r="DI849" s="128" t="s">
        <v>156</v>
      </c>
      <c r="DJ8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49" s="130">
        <f>Table13[[#This Row],[JUST]]*Table13[[#This Row],[Storm Millage]]/1000</f>
        <v>0</v>
      </c>
      <c r="DL8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49" s="136">
        <f>Table13[[#This Row],[JUST]]*Table13[[#This Row],[Recreational Millage]]/1000</f>
        <v>14783.074868838632</v>
      </c>
      <c r="DN849" s="137">
        <f>Table13[[#This Row],[Recreational Assessment]]+Table13[[#This Row],[Storm Assessment]]</f>
        <v>14783.074868838632</v>
      </c>
      <c r="DO849" s="145" t="e">
        <f>Methodology!#REF!</f>
        <v>#REF!</v>
      </c>
      <c r="DP849" s="146" t="e">
        <f>(Table13[[#This Row],[JUST]]*Table13[[#This Row],[Ad Valorem Recreational Millage]])/1000</f>
        <v>#REF!</v>
      </c>
    </row>
    <row r="850" spans="1:120" x14ac:dyDescent="0.3">
      <c r="A850">
        <v>938</v>
      </c>
      <c r="B850">
        <v>1</v>
      </c>
      <c r="C850" s="165" t="s">
        <v>6037</v>
      </c>
      <c r="D850" t="s">
        <v>6038</v>
      </c>
      <c r="E850" t="s">
        <v>170</v>
      </c>
      <c r="F850">
        <v>10004808</v>
      </c>
      <c r="G850" s="32" t="s">
        <v>181</v>
      </c>
      <c r="I850" t="s">
        <v>226</v>
      </c>
      <c r="J850">
        <v>1</v>
      </c>
      <c r="K850">
        <v>0</v>
      </c>
      <c r="L850">
        <v>0</v>
      </c>
      <c r="M850">
        <v>0.20699999999999999</v>
      </c>
      <c r="N850" t="s">
        <v>135</v>
      </c>
      <c r="O850" t="s">
        <v>136</v>
      </c>
      <c r="R850" t="s">
        <v>139</v>
      </c>
      <c r="S850" t="s">
        <v>140</v>
      </c>
      <c r="T850">
        <v>100</v>
      </c>
      <c r="U850" t="s">
        <v>511</v>
      </c>
      <c r="W850" t="s">
        <v>6039</v>
      </c>
      <c r="X850" t="s">
        <v>6040</v>
      </c>
      <c r="Y850" t="s">
        <v>144</v>
      </c>
      <c r="AA850" t="s">
        <v>145</v>
      </c>
      <c r="AB850" t="s">
        <v>146</v>
      </c>
      <c r="AC850" s="119">
        <v>1805584</v>
      </c>
      <c r="AD850">
        <v>1805584</v>
      </c>
      <c r="AE850">
        <v>1805584</v>
      </c>
      <c r="AF850">
        <v>1008800</v>
      </c>
      <c r="AG850">
        <v>744119</v>
      </c>
      <c r="AH850">
        <v>1900</v>
      </c>
      <c r="AI850">
        <v>50765</v>
      </c>
      <c r="AJ850">
        <v>0</v>
      </c>
      <c r="AK850">
        <v>0</v>
      </c>
      <c r="AL850">
        <v>0</v>
      </c>
      <c r="AM850">
        <v>0</v>
      </c>
      <c r="AN850" s="32">
        <v>0</v>
      </c>
      <c r="AO850">
        <v>0</v>
      </c>
      <c r="AP850">
        <v>0</v>
      </c>
      <c r="AQ850">
        <v>0</v>
      </c>
      <c r="AR850">
        <v>0</v>
      </c>
      <c r="AS850">
        <v>1</v>
      </c>
      <c r="AT850">
        <v>2011</v>
      </c>
      <c r="AV850">
        <v>6970</v>
      </c>
      <c r="AW850">
        <v>3178</v>
      </c>
      <c r="AX850">
        <v>2</v>
      </c>
      <c r="AY850">
        <v>4</v>
      </c>
      <c r="AZ850">
        <v>4.5</v>
      </c>
      <c r="BA850" t="s">
        <v>233</v>
      </c>
      <c r="BB850" t="s">
        <v>233</v>
      </c>
      <c r="BC850" t="s">
        <v>233</v>
      </c>
      <c r="BS850" t="s">
        <v>6041</v>
      </c>
      <c r="BU850" t="s">
        <v>6042</v>
      </c>
      <c r="BV850" t="s">
        <v>6043</v>
      </c>
      <c r="BX850" t="s">
        <v>6044</v>
      </c>
      <c r="BY850" t="s">
        <v>6045</v>
      </c>
      <c r="BZ850" t="s">
        <v>6046</v>
      </c>
      <c r="CB850" s="27">
        <v>41697</v>
      </c>
      <c r="CC850">
        <v>2350000</v>
      </c>
      <c r="CD850" t="s">
        <v>210</v>
      </c>
      <c r="CE850" t="s">
        <v>181</v>
      </c>
      <c r="CF850" t="s">
        <v>181</v>
      </c>
      <c r="CG850" t="s">
        <v>6047</v>
      </c>
      <c r="CH850" s="27">
        <v>40942</v>
      </c>
      <c r="CI850">
        <v>1960000</v>
      </c>
      <c r="CJ850" t="s">
        <v>210</v>
      </c>
      <c r="CK850" t="s">
        <v>733</v>
      </c>
      <c r="CL850" t="s">
        <v>733</v>
      </c>
      <c r="CM850" t="s">
        <v>6048</v>
      </c>
      <c r="CN850" s="27">
        <v>40444</v>
      </c>
      <c r="CO850">
        <v>2217500</v>
      </c>
      <c r="CP850" t="s">
        <v>210</v>
      </c>
      <c r="CQ850" t="s">
        <v>733</v>
      </c>
      <c r="CR850" t="s">
        <v>733</v>
      </c>
      <c r="CS850" t="s">
        <v>6049</v>
      </c>
      <c r="CT850" s="27">
        <v>38153</v>
      </c>
      <c r="CU850">
        <v>2320000</v>
      </c>
      <c r="CV850" t="s">
        <v>210</v>
      </c>
      <c r="CW850" t="s">
        <v>208</v>
      </c>
      <c r="CX850" t="s">
        <v>208</v>
      </c>
      <c r="CY850" t="s">
        <v>6050</v>
      </c>
      <c r="CZ850" t="s">
        <v>6051</v>
      </c>
      <c r="DA850" t="s">
        <v>154</v>
      </c>
      <c r="DB850" t="s">
        <v>299</v>
      </c>
      <c r="DE850">
        <v>1</v>
      </c>
      <c r="DF850">
        <v>1900</v>
      </c>
      <c r="DG850" t="s">
        <v>6052</v>
      </c>
      <c r="DH850">
        <v>7</v>
      </c>
      <c r="DI850" s="128" t="s">
        <v>156</v>
      </c>
      <c r="DJ8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0" s="130">
        <f>Table13[[#This Row],[JUST]]*Table13[[#This Row],[Storm Millage]]/1000</f>
        <v>0</v>
      </c>
      <c r="DL8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50" s="136">
        <f>Table13[[#This Row],[JUST]]*Table13[[#This Row],[Recreational Millage]]/1000</f>
        <v>14809.649797140355</v>
      </c>
      <c r="DN850" s="137">
        <f>Table13[[#This Row],[Recreational Assessment]]+Table13[[#This Row],[Storm Assessment]]</f>
        <v>14809.649797140355</v>
      </c>
      <c r="DO850" s="145" t="e">
        <f>Methodology!#REF!</f>
        <v>#REF!</v>
      </c>
      <c r="DP850" s="146" t="e">
        <f>(Table13[[#This Row],[JUST]]*Table13[[#This Row],[Ad Valorem Recreational Millage]])/1000</f>
        <v>#REF!</v>
      </c>
    </row>
    <row r="851" spans="1:120" x14ac:dyDescent="0.3">
      <c r="A851">
        <v>115</v>
      </c>
      <c r="B851">
        <v>1</v>
      </c>
      <c r="C851" s="165" t="s">
        <v>7217</v>
      </c>
      <c r="D851" t="s">
        <v>928</v>
      </c>
      <c r="E851" t="s">
        <v>170</v>
      </c>
      <c r="F851">
        <v>10457982</v>
      </c>
      <c r="G851" s="32" t="s">
        <v>196</v>
      </c>
      <c r="H851" t="s">
        <v>299</v>
      </c>
      <c r="I851" t="s">
        <v>226</v>
      </c>
      <c r="J851">
        <v>1</v>
      </c>
      <c r="K851">
        <v>0</v>
      </c>
      <c r="L851">
        <v>0</v>
      </c>
      <c r="M851">
        <v>0.24768000000000001</v>
      </c>
      <c r="N851" t="s">
        <v>135</v>
      </c>
      <c r="O851" t="s">
        <v>136</v>
      </c>
      <c r="S851" t="s">
        <v>140</v>
      </c>
      <c r="V851" t="s">
        <v>205</v>
      </c>
      <c r="W851" t="s">
        <v>7218</v>
      </c>
      <c r="X851" t="s">
        <v>7179</v>
      </c>
      <c r="Y851" t="s">
        <v>189</v>
      </c>
      <c r="Z851" t="s">
        <v>3291</v>
      </c>
      <c r="AA851" t="s">
        <v>145</v>
      </c>
      <c r="AB851" t="s">
        <v>146</v>
      </c>
      <c r="AC851" s="119">
        <v>1807185</v>
      </c>
      <c r="AD851">
        <v>1807185</v>
      </c>
      <c r="AE851">
        <v>1807185</v>
      </c>
      <c r="AF851">
        <v>0</v>
      </c>
      <c r="AG851">
        <v>1802859</v>
      </c>
      <c r="AH851">
        <v>4326</v>
      </c>
      <c r="AI851">
        <v>0</v>
      </c>
      <c r="AJ851">
        <v>0</v>
      </c>
      <c r="AK851">
        <v>0</v>
      </c>
      <c r="AL851">
        <v>0</v>
      </c>
      <c r="AM851">
        <v>0</v>
      </c>
      <c r="AN851" s="32">
        <v>0</v>
      </c>
      <c r="AO851">
        <v>0</v>
      </c>
      <c r="AP851">
        <v>0</v>
      </c>
      <c r="AQ851">
        <v>0</v>
      </c>
      <c r="AR851">
        <v>0</v>
      </c>
      <c r="AS851">
        <v>1</v>
      </c>
      <c r="AT851">
        <v>2000</v>
      </c>
      <c r="AV851">
        <v>2627</v>
      </c>
      <c r="AW851">
        <v>2627</v>
      </c>
      <c r="AX851">
        <v>3</v>
      </c>
      <c r="AY851">
        <v>3</v>
      </c>
      <c r="AZ851">
        <v>3.5</v>
      </c>
      <c r="BC851" t="s">
        <v>233</v>
      </c>
      <c r="BD851" t="s">
        <v>233</v>
      </c>
      <c r="BS851" t="s">
        <v>7219</v>
      </c>
      <c r="BT851" t="s">
        <v>6213</v>
      </c>
      <c r="BV851" t="s">
        <v>6214</v>
      </c>
      <c r="BX851" t="s">
        <v>145</v>
      </c>
      <c r="BY851" t="s">
        <v>149</v>
      </c>
      <c r="BZ851" t="s">
        <v>146</v>
      </c>
      <c r="CB851" s="27">
        <v>39056</v>
      </c>
      <c r="CC851">
        <v>2400000</v>
      </c>
      <c r="CD851" t="s">
        <v>210</v>
      </c>
      <c r="CE851" t="s">
        <v>151</v>
      </c>
      <c r="CF851" t="s">
        <v>151</v>
      </c>
      <c r="CG851" t="s">
        <v>7220</v>
      </c>
      <c r="CH851" s="27">
        <v>36768</v>
      </c>
      <c r="CI851">
        <v>1245000</v>
      </c>
      <c r="CJ851" t="s">
        <v>210</v>
      </c>
      <c r="CK851" t="s">
        <v>151</v>
      </c>
      <c r="CL851" t="s">
        <v>151</v>
      </c>
      <c r="CM851" t="s">
        <v>7221</v>
      </c>
      <c r="CZ851" t="s">
        <v>7222</v>
      </c>
      <c r="DA851" t="s">
        <v>154</v>
      </c>
      <c r="DB851" t="s">
        <v>242</v>
      </c>
      <c r="DE851">
        <v>1</v>
      </c>
      <c r="DF851">
        <v>2000</v>
      </c>
      <c r="DG851" t="s">
        <v>7223</v>
      </c>
      <c r="DH851">
        <v>7</v>
      </c>
      <c r="DI851" s="128" t="s">
        <v>156</v>
      </c>
      <c r="DJ8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1" s="130">
        <f>Table13[[#This Row],[JUST]]*Table13[[#This Row],[Storm Millage]]/1000</f>
        <v>0</v>
      </c>
      <c r="DL8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51" s="136">
        <f>Table13[[#This Row],[JUST]]*Table13[[#This Row],[Recreational Millage]]/1000</f>
        <v>14822.781420662284</v>
      </c>
      <c r="DN851" s="137">
        <f>Table13[[#This Row],[Recreational Assessment]]+Table13[[#This Row],[Storm Assessment]]</f>
        <v>14822.781420662284</v>
      </c>
      <c r="DO851" s="145" t="e">
        <f>Methodology!#REF!</f>
        <v>#REF!</v>
      </c>
      <c r="DP851" s="146" t="e">
        <f>(Table13[[#This Row],[JUST]]*Table13[[#This Row],[Ad Valorem Recreational Millage]])/1000</f>
        <v>#REF!</v>
      </c>
    </row>
    <row r="852" spans="1:120" x14ac:dyDescent="0.3">
      <c r="A852">
        <v>1103</v>
      </c>
      <c r="B852">
        <v>1</v>
      </c>
      <c r="C852" s="165" t="s">
        <v>5936</v>
      </c>
      <c r="D852" t="s">
        <v>4850</v>
      </c>
      <c r="E852" t="s">
        <v>170</v>
      </c>
      <c r="F852">
        <v>10462313</v>
      </c>
      <c r="G852" s="32" t="s">
        <v>181</v>
      </c>
      <c r="I852" t="s">
        <v>226</v>
      </c>
      <c r="J852">
        <v>1</v>
      </c>
      <c r="K852">
        <v>50</v>
      </c>
      <c r="L852">
        <v>200</v>
      </c>
      <c r="M852">
        <v>0.221</v>
      </c>
      <c r="N852" t="s">
        <v>135</v>
      </c>
      <c r="O852" t="s">
        <v>136</v>
      </c>
      <c r="R852" t="s">
        <v>139</v>
      </c>
      <c r="S852" t="s">
        <v>140</v>
      </c>
      <c r="T852">
        <v>100</v>
      </c>
      <c r="U852" t="s">
        <v>511</v>
      </c>
      <c r="W852" t="s">
        <v>5937</v>
      </c>
      <c r="X852" t="s">
        <v>5938</v>
      </c>
      <c r="Y852" t="s">
        <v>144</v>
      </c>
      <c r="AA852" t="s">
        <v>145</v>
      </c>
      <c r="AB852" t="s">
        <v>146</v>
      </c>
      <c r="AC852" s="119">
        <v>1814436</v>
      </c>
      <c r="AD852">
        <v>1814436</v>
      </c>
      <c r="AE852">
        <v>1814436</v>
      </c>
      <c r="AF852">
        <v>1008800</v>
      </c>
      <c r="AG852">
        <v>783161</v>
      </c>
      <c r="AH852">
        <v>0</v>
      </c>
      <c r="AI852">
        <v>22475</v>
      </c>
      <c r="AJ852">
        <v>0</v>
      </c>
      <c r="AK852">
        <v>0</v>
      </c>
      <c r="AL852">
        <v>0</v>
      </c>
      <c r="AM852">
        <v>0</v>
      </c>
      <c r="AN852" s="32">
        <v>0</v>
      </c>
      <c r="AO852">
        <v>0</v>
      </c>
      <c r="AP852">
        <v>0</v>
      </c>
      <c r="AQ852">
        <v>0</v>
      </c>
      <c r="AR852">
        <v>0</v>
      </c>
      <c r="AS852">
        <v>1</v>
      </c>
      <c r="AT852">
        <v>2003</v>
      </c>
      <c r="AV852">
        <v>8500</v>
      </c>
      <c r="AW852">
        <v>3555</v>
      </c>
      <c r="AX852">
        <v>2</v>
      </c>
      <c r="AY852">
        <v>6</v>
      </c>
      <c r="AZ852">
        <v>5</v>
      </c>
      <c r="BA852" t="s">
        <v>233</v>
      </c>
      <c r="BB852" t="s">
        <v>233</v>
      </c>
      <c r="BC852" t="s">
        <v>233</v>
      </c>
      <c r="BS852" t="s">
        <v>665</v>
      </c>
      <c r="BV852" t="s">
        <v>666</v>
      </c>
      <c r="BX852" t="s">
        <v>667</v>
      </c>
      <c r="BY852" t="s">
        <v>331</v>
      </c>
      <c r="BZ852" t="s">
        <v>668</v>
      </c>
      <c r="CB852" s="27">
        <v>39569</v>
      </c>
      <c r="CC852">
        <v>2450000</v>
      </c>
      <c r="CD852" t="s">
        <v>210</v>
      </c>
      <c r="CE852" t="s">
        <v>151</v>
      </c>
      <c r="CF852" t="s">
        <v>151</v>
      </c>
      <c r="CG852" t="s">
        <v>5939</v>
      </c>
      <c r="CH852" s="27">
        <v>38821</v>
      </c>
      <c r="CI852">
        <v>2900000</v>
      </c>
      <c r="CJ852" t="s">
        <v>210</v>
      </c>
      <c r="CK852" t="s">
        <v>151</v>
      </c>
      <c r="CL852" t="s">
        <v>151</v>
      </c>
      <c r="CM852" t="s">
        <v>5940</v>
      </c>
      <c r="CN852" s="27">
        <v>38120</v>
      </c>
      <c r="CO852">
        <v>2245300</v>
      </c>
      <c r="CP852" t="s">
        <v>210</v>
      </c>
      <c r="CQ852" t="s">
        <v>151</v>
      </c>
      <c r="CR852" t="s">
        <v>151</v>
      </c>
      <c r="CS852" t="s">
        <v>5941</v>
      </c>
      <c r="CT852" s="27">
        <v>37012</v>
      </c>
      <c r="CU852">
        <v>5800000</v>
      </c>
      <c r="CV852" t="s">
        <v>150</v>
      </c>
      <c r="CW852" t="s">
        <v>208</v>
      </c>
      <c r="CX852" t="s">
        <v>208</v>
      </c>
      <c r="CY852" t="s">
        <v>5099</v>
      </c>
      <c r="CZ852" t="s">
        <v>5942</v>
      </c>
      <c r="DA852" t="s">
        <v>154</v>
      </c>
      <c r="DB852" t="s">
        <v>299</v>
      </c>
      <c r="DE852">
        <v>1</v>
      </c>
      <c r="DF852">
        <v>2001</v>
      </c>
      <c r="DG852" t="s">
        <v>5943</v>
      </c>
      <c r="DH852">
        <v>7</v>
      </c>
      <c r="DI852" s="128" t="s">
        <v>156</v>
      </c>
      <c r="DJ85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2" s="130">
        <f>Table13[[#This Row],[JUST]]*Table13[[#This Row],[Storm Millage]]/1000</f>
        <v>0</v>
      </c>
      <c r="DL85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52" s="136">
        <f>Table13[[#This Row],[JUST]]*Table13[[#This Row],[Recreational Millage]]/1000</f>
        <v>14882.255125944934</v>
      </c>
      <c r="DN852" s="137">
        <f>Table13[[#This Row],[Recreational Assessment]]+Table13[[#This Row],[Storm Assessment]]</f>
        <v>14882.255125944934</v>
      </c>
      <c r="DO852" s="145" t="e">
        <f>Methodology!#REF!</f>
        <v>#REF!</v>
      </c>
      <c r="DP852" s="146" t="e">
        <f>(Table13[[#This Row],[JUST]]*Table13[[#This Row],[Ad Valorem Recreational Millage]])/1000</f>
        <v>#REF!</v>
      </c>
    </row>
    <row r="853" spans="1:120" x14ac:dyDescent="0.3">
      <c r="A853">
        <v>979</v>
      </c>
      <c r="B853">
        <v>1</v>
      </c>
      <c r="C853" s="165" t="s">
        <v>9054</v>
      </c>
      <c r="D853" t="s">
        <v>3444</v>
      </c>
      <c r="E853" t="s">
        <v>132</v>
      </c>
      <c r="F853">
        <v>10004933</v>
      </c>
      <c r="G853" s="32" t="s">
        <v>383</v>
      </c>
      <c r="I853" t="s">
        <v>226</v>
      </c>
      <c r="J853">
        <v>1</v>
      </c>
      <c r="K853">
        <v>0</v>
      </c>
      <c r="L853">
        <v>0</v>
      </c>
      <c r="M853">
        <v>3.1309999999999998</v>
      </c>
      <c r="N853" t="s">
        <v>135</v>
      </c>
      <c r="O853" t="s">
        <v>136</v>
      </c>
      <c r="R853" t="s">
        <v>3669</v>
      </c>
      <c r="S853" t="s">
        <v>140</v>
      </c>
      <c r="T853">
        <v>821</v>
      </c>
      <c r="U853" t="s">
        <v>4182</v>
      </c>
      <c r="V853" t="s">
        <v>205</v>
      </c>
      <c r="W853" t="s">
        <v>9055</v>
      </c>
      <c r="X853" t="s">
        <v>9056</v>
      </c>
      <c r="Y853" t="s">
        <v>189</v>
      </c>
      <c r="AA853" t="s">
        <v>145</v>
      </c>
      <c r="AB853" t="s">
        <v>146</v>
      </c>
      <c r="AC853" s="30">
        <v>3533186</v>
      </c>
      <c r="AD853">
        <v>2637791</v>
      </c>
      <c r="AE853">
        <v>2587791</v>
      </c>
      <c r="AF853">
        <v>2820000</v>
      </c>
      <c r="AG853">
        <v>661030</v>
      </c>
      <c r="AH853">
        <v>26365</v>
      </c>
      <c r="AI853">
        <v>25791</v>
      </c>
      <c r="AJ853">
        <v>0</v>
      </c>
      <c r="AK853">
        <v>0</v>
      </c>
      <c r="AL853">
        <v>0</v>
      </c>
      <c r="AM853">
        <v>0</v>
      </c>
      <c r="AN853">
        <v>50000</v>
      </c>
      <c r="AO853">
        <v>0</v>
      </c>
      <c r="AP853">
        <v>0</v>
      </c>
      <c r="AQ853">
        <v>0</v>
      </c>
      <c r="AR853">
        <v>0</v>
      </c>
      <c r="AS853">
        <v>2</v>
      </c>
      <c r="AT853">
        <v>1950</v>
      </c>
      <c r="AV853">
        <v>8763</v>
      </c>
      <c r="AW853">
        <v>4529</v>
      </c>
      <c r="AX853">
        <v>1.5</v>
      </c>
      <c r="AY853">
        <v>4</v>
      </c>
      <c r="AZ853">
        <v>4</v>
      </c>
      <c r="BA853" t="s">
        <v>233</v>
      </c>
      <c r="BC853" t="s">
        <v>233</v>
      </c>
      <c r="BS853" t="s">
        <v>9057</v>
      </c>
      <c r="BT853" t="s">
        <v>9058</v>
      </c>
      <c r="BV853" t="s">
        <v>9059</v>
      </c>
      <c r="BX853" t="s">
        <v>145</v>
      </c>
      <c r="BY853" t="s">
        <v>149</v>
      </c>
      <c r="BZ853" t="s">
        <v>146</v>
      </c>
      <c r="CB853" s="27">
        <v>35783</v>
      </c>
      <c r="CC853">
        <v>935000</v>
      </c>
      <c r="CD853" t="s">
        <v>210</v>
      </c>
      <c r="CE853" t="s">
        <v>151</v>
      </c>
      <c r="CF853" t="s">
        <v>151</v>
      </c>
      <c r="CG853" t="s">
        <v>9060</v>
      </c>
      <c r="CH853" s="27">
        <v>32264</v>
      </c>
      <c r="CI853">
        <v>323200</v>
      </c>
      <c r="CJ853" t="s">
        <v>210</v>
      </c>
      <c r="CK853" t="s">
        <v>181</v>
      </c>
      <c r="CL853" t="s">
        <v>181</v>
      </c>
      <c r="CM853" t="s">
        <v>9061</v>
      </c>
      <c r="CN853" s="27">
        <v>32264</v>
      </c>
      <c r="CO853">
        <v>131900</v>
      </c>
      <c r="CP853" t="s">
        <v>210</v>
      </c>
      <c r="CQ853" t="s">
        <v>181</v>
      </c>
      <c r="CR853" t="s">
        <v>181</v>
      </c>
      <c r="CS853" t="s">
        <v>9062</v>
      </c>
      <c r="CZ853" t="s">
        <v>9063</v>
      </c>
      <c r="DA853" t="s">
        <v>154</v>
      </c>
      <c r="DB853" t="s">
        <v>299</v>
      </c>
      <c r="DE853">
        <v>2</v>
      </c>
      <c r="DF853">
        <v>1900</v>
      </c>
      <c r="DG853" t="s">
        <v>9064</v>
      </c>
      <c r="DH853">
        <v>7</v>
      </c>
      <c r="DI853" s="128" t="s">
        <v>156</v>
      </c>
      <c r="DJ8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3" s="130">
        <f>Table13[[#This Row],[JUST]]*Table13[[#This Row],[Storm Millage]]/1000</f>
        <v>0</v>
      </c>
      <c r="DL8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853" s="136">
        <f>Table13[[#This Row],[JUST]]*Table13[[#This Row],[Recreational Millage]]/1000</f>
        <v>15017.657244009059</v>
      </c>
      <c r="DN853" s="137">
        <f>Table13[[#This Row],[Recreational Assessment]]+Table13[[#This Row],[Storm Assessment]]</f>
        <v>15017.657244009059</v>
      </c>
      <c r="DO853" s="145" t="e">
        <f>Methodology!#REF!</f>
        <v>#REF!</v>
      </c>
      <c r="DP853" s="146" t="e">
        <f>(Table13[[#This Row],[JUST]]*Table13[[#This Row],[Ad Valorem Recreational Millage]])/1000</f>
        <v>#REF!</v>
      </c>
    </row>
    <row r="854" spans="1:120" x14ac:dyDescent="0.3">
      <c r="A854">
        <v>1008</v>
      </c>
      <c r="B854">
        <v>1</v>
      </c>
      <c r="C854" s="165" t="s">
        <v>9322</v>
      </c>
      <c r="D854" t="s">
        <v>4714</v>
      </c>
      <c r="E854" t="s">
        <v>1037</v>
      </c>
      <c r="F854">
        <v>10465122</v>
      </c>
      <c r="G854" s="32" t="s">
        <v>181</v>
      </c>
      <c r="I854" t="s">
        <v>226</v>
      </c>
      <c r="J854">
        <v>1</v>
      </c>
      <c r="K854">
        <v>0</v>
      </c>
      <c r="L854">
        <v>0</v>
      </c>
      <c r="M854">
        <v>0.53300000000000003</v>
      </c>
      <c r="N854" t="s">
        <v>135</v>
      </c>
      <c r="O854" t="s">
        <v>136</v>
      </c>
      <c r="P854" t="s">
        <v>137</v>
      </c>
      <c r="Q854" t="s">
        <v>138</v>
      </c>
      <c r="R854" t="s">
        <v>6180</v>
      </c>
      <c r="S854" t="s">
        <v>140</v>
      </c>
      <c r="T854">
        <v>121</v>
      </c>
      <c r="U854" t="s">
        <v>3670</v>
      </c>
      <c r="V854" t="s">
        <v>205</v>
      </c>
      <c r="W854" t="s">
        <v>9323</v>
      </c>
      <c r="X854" t="s">
        <v>9324</v>
      </c>
      <c r="Y854" t="s">
        <v>189</v>
      </c>
      <c r="AA854" t="s">
        <v>145</v>
      </c>
      <c r="AB854" t="s">
        <v>146</v>
      </c>
      <c r="AC854" s="119">
        <v>1847532</v>
      </c>
      <c r="AD854">
        <v>1783370</v>
      </c>
      <c r="AE854">
        <v>1783370</v>
      </c>
      <c r="AF854">
        <v>766487</v>
      </c>
      <c r="AG854">
        <v>1081045</v>
      </c>
      <c r="AH854">
        <v>34487</v>
      </c>
      <c r="AI854">
        <v>50529</v>
      </c>
      <c r="AJ854">
        <v>1097613</v>
      </c>
      <c r="AK854">
        <v>0</v>
      </c>
      <c r="AL854">
        <v>0</v>
      </c>
      <c r="AM854">
        <v>0</v>
      </c>
      <c r="AN854" s="32">
        <v>0</v>
      </c>
      <c r="AO854">
        <v>0</v>
      </c>
      <c r="AP854">
        <v>0</v>
      </c>
      <c r="AQ854">
        <v>0</v>
      </c>
      <c r="AR854">
        <v>0</v>
      </c>
      <c r="AS854">
        <v>1</v>
      </c>
      <c r="AT854">
        <v>2019</v>
      </c>
      <c r="AV854">
        <v>7149</v>
      </c>
      <c r="AW854">
        <v>3461</v>
      </c>
      <c r="AX854">
        <v>2</v>
      </c>
      <c r="AY854">
        <v>4</v>
      </c>
      <c r="AZ854">
        <v>3</v>
      </c>
      <c r="BA854" t="s">
        <v>233</v>
      </c>
      <c r="BB854" t="s">
        <v>233</v>
      </c>
      <c r="BC854" t="s">
        <v>233</v>
      </c>
      <c r="BD854" t="s">
        <v>233</v>
      </c>
      <c r="BS854" t="s">
        <v>9325</v>
      </c>
      <c r="BV854" t="s">
        <v>5043</v>
      </c>
      <c r="BX854" t="s">
        <v>1459</v>
      </c>
      <c r="BY854" t="s">
        <v>149</v>
      </c>
      <c r="BZ854" t="s">
        <v>1460</v>
      </c>
      <c r="CB854" s="27">
        <v>33976</v>
      </c>
      <c r="CC854">
        <v>1060000</v>
      </c>
      <c r="CD854" t="s">
        <v>150</v>
      </c>
      <c r="CE854" t="s">
        <v>208</v>
      </c>
      <c r="CF854" t="s">
        <v>208</v>
      </c>
      <c r="CG854" t="s">
        <v>5044</v>
      </c>
      <c r="CH854" s="27">
        <v>32170</v>
      </c>
      <c r="CI854">
        <v>375000</v>
      </c>
      <c r="CJ854" t="s">
        <v>150</v>
      </c>
      <c r="CK854" t="s">
        <v>208</v>
      </c>
      <c r="CL854" t="s">
        <v>208</v>
      </c>
      <c r="CM854" t="s">
        <v>5045</v>
      </c>
      <c r="CZ854" t="s">
        <v>9326</v>
      </c>
      <c r="DA854" t="s">
        <v>154</v>
      </c>
      <c r="DB854" t="s">
        <v>299</v>
      </c>
      <c r="DE854">
        <v>1</v>
      </c>
      <c r="DF854">
        <v>2001</v>
      </c>
      <c r="DG854" t="s">
        <v>9327</v>
      </c>
      <c r="DH854">
        <v>7</v>
      </c>
      <c r="DI854" s="128" t="s">
        <v>156</v>
      </c>
      <c r="DJ8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4" s="130">
        <f>Table13[[#This Row],[JUST]]*Table13[[#This Row],[Storm Millage]]/1000</f>
        <v>0</v>
      </c>
      <c r="DL8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54" s="136">
        <f>Table13[[#This Row],[JUST]]*Table13[[#This Row],[Recreational Millage]]/1000</f>
        <v>15153.713097263993</v>
      </c>
      <c r="DN854" s="137">
        <f>Table13[[#This Row],[Recreational Assessment]]+Table13[[#This Row],[Storm Assessment]]</f>
        <v>15153.713097263993</v>
      </c>
      <c r="DO854" s="145" t="e">
        <f>Methodology!#REF!</f>
        <v>#REF!</v>
      </c>
      <c r="DP854" s="146" t="e">
        <f>(Table13[[#This Row],[JUST]]*Table13[[#This Row],[Ad Valorem Recreational Millage]])/1000</f>
        <v>#REF!</v>
      </c>
    </row>
    <row r="855" spans="1:120" x14ac:dyDescent="0.3">
      <c r="A855">
        <v>1017</v>
      </c>
      <c r="B855">
        <v>1</v>
      </c>
      <c r="C855" s="165" t="s">
        <v>9175</v>
      </c>
      <c r="D855" t="s">
        <v>4714</v>
      </c>
      <c r="E855" t="s">
        <v>271</v>
      </c>
      <c r="F855">
        <v>10004949</v>
      </c>
      <c r="G855" s="32" t="s">
        <v>181</v>
      </c>
      <c r="I855" t="s">
        <v>226</v>
      </c>
      <c r="J855">
        <v>1</v>
      </c>
      <c r="K855">
        <v>0</v>
      </c>
      <c r="L855">
        <v>0</v>
      </c>
      <c r="M855">
        <v>1.4</v>
      </c>
      <c r="N855" t="s">
        <v>135</v>
      </c>
      <c r="O855" t="s">
        <v>136</v>
      </c>
      <c r="R855" t="s">
        <v>3669</v>
      </c>
      <c r="S855" t="s">
        <v>140</v>
      </c>
      <c r="T855">
        <v>121</v>
      </c>
      <c r="U855" t="s">
        <v>3670</v>
      </c>
      <c r="V855" t="s">
        <v>205</v>
      </c>
      <c r="W855" t="s">
        <v>9176</v>
      </c>
      <c r="X855" t="s">
        <v>9177</v>
      </c>
      <c r="Y855" t="s">
        <v>189</v>
      </c>
      <c r="AA855" t="s">
        <v>145</v>
      </c>
      <c r="AB855" t="s">
        <v>146</v>
      </c>
      <c r="AC855" s="119">
        <v>1851589</v>
      </c>
      <c r="AD855">
        <v>1851589</v>
      </c>
      <c r="AE855">
        <v>1851589</v>
      </c>
      <c r="AF855">
        <v>1080000</v>
      </c>
      <c r="AG855">
        <v>618277</v>
      </c>
      <c r="AH855">
        <v>45677</v>
      </c>
      <c r="AI855">
        <v>107635</v>
      </c>
      <c r="AJ855">
        <v>0</v>
      </c>
      <c r="AK855">
        <v>0</v>
      </c>
      <c r="AL855">
        <v>0</v>
      </c>
      <c r="AM855">
        <v>0</v>
      </c>
      <c r="AN855" s="32">
        <v>0</v>
      </c>
      <c r="AO855">
        <v>0</v>
      </c>
      <c r="AP855">
        <v>0</v>
      </c>
      <c r="AQ855">
        <v>0</v>
      </c>
      <c r="AR855">
        <v>0</v>
      </c>
      <c r="AS855">
        <v>1</v>
      </c>
      <c r="AT855">
        <v>1963</v>
      </c>
      <c r="AV855">
        <v>8186</v>
      </c>
      <c r="AW855">
        <v>3223</v>
      </c>
      <c r="AX855">
        <v>1</v>
      </c>
      <c r="AY855">
        <v>2</v>
      </c>
      <c r="AZ855">
        <v>3</v>
      </c>
      <c r="BC855" t="s">
        <v>233</v>
      </c>
      <c r="BS855" t="s">
        <v>4919</v>
      </c>
      <c r="BV855" t="s">
        <v>9178</v>
      </c>
      <c r="BX855" t="s">
        <v>9179</v>
      </c>
      <c r="BY855" t="s">
        <v>430</v>
      </c>
      <c r="BZ855" t="s">
        <v>9180</v>
      </c>
      <c r="CB855" s="27">
        <v>40926</v>
      </c>
      <c r="CC855">
        <v>1300000</v>
      </c>
      <c r="CD855" t="s">
        <v>210</v>
      </c>
      <c r="CE855" t="s">
        <v>181</v>
      </c>
      <c r="CF855" t="s">
        <v>181</v>
      </c>
      <c r="CG855" t="s">
        <v>9181</v>
      </c>
      <c r="CH855" s="27">
        <v>40865</v>
      </c>
      <c r="CI855">
        <v>1150000</v>
      </c>
      <c r="CJ855" t="s">
        <v>210</v>
      </c>
      <c r="CK855" t="s">
        <v>181</v>
      </c>
      <c r="CL855" t="s">
        <v>181</v>
      </c>
      <c r="CM855" t="s">
        <v>9182</v>
      </c>
      <c r="CN855" s="27">
        <v>39315</v>
      </c>
      <c r="CO855">
        <v>1000000</v>
      </c>
      <c r="CP855" t="s">
        <v>210</v>
      </c>
      <c r="CQ855" t="s">
        <v>151</v>
      </c>
      <c r="CR855" t="s">
        <v>383</v>
      </c>
      <c r="CS855" t="s">
        <v>9183</v>
      </c>
      <c r="CT855" s="27">
        <v>32203</v>
      </c>
      <c r="CU855">
        <v>475000</v>
      </c>
      <c r="CV855" t="s">
        <v>210</v>
      </c>
      <c r="CW855" t="s">
        <v>151</v>
      </c>
      <c r="CX855" t="s">
        <v>151</v>
      </c>
      <c r="CY855" t="s">
        <v>9184</v>
      </c>
      <c r="CZ855" t="s">
        <v>9185</v>
      </c>
      <c r="DA855" t="s">
        <v>154</v>
      </c>
      <c r="DB855" t="s">
        <v>299</v>
      </c>
      <c r="DE855">
        <v>1</v>
      </c>
      <c r="DF855">
        <v>1900</v>
      </c>
      <c r="DG855" t="s">
        <v>9186</v>
      </c>
      <c r="DH855">
        <v>7</v>
      </c>
      <c r="DI855" s="128" t="s">
        <v>156</v>
      </c>
      <c r="DJ8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5" s="130">
        <f>Table13[[#This Row],[JUST]]*Table13[[#This Row],[Storm Millage]]/1000</f>
        <v>0</v>
      </c>
      <c r="DL8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55" s="136">
        <f>Table13[[#This Row],[JUST]]*Table13[[#This Row],[Recreational Millage]]/1000</f>
        <v>15186.989172609698</v>
      </c>
      <c r="DN855" s="137">
        <f>Table13[[#This Row],[Recreational Assessment]]+Table13[[#This Row],[Storm Assessment]]</f>
        <v>15186.989172609698</v>
      </c>
      <c r="DO855" s="145" t="e">
        <f>Methodology!#REF!</f>
        <v>#REF!</v>
      </c>
      <c r="DP855" s="146" t="e">
        <f>(Table13[[#This Row],[JUST]]*Table13[[#This Row],[Ad Valorem Recreational Millage]])/1000</f>
        <v>#REF!</v>
      </c>
    </row>
    <row r="856" spans="1:120" x14ac:dyDescent="0.3">
      <c r="A856">
        <v>623</v>
      </c>
      <c r="B856">
        <v>1</v>
      </c>
      <c r="C856" s="165" t="s">
        <v>12157</v>
      </c>
      <c r="D856" t="s">
        <v>540</v>
      </c>
      <c r="E856" t="s">
        <v>285</v>
      </c>
      <c r="F856">
        <v>10003936</v>
      </c>
      <c r="G856" s="32" t="s">
        <v>181</v>
      </c>
      <c r="I856" t="s">
        <v>401</v>
      </c>
      <c r="J856">
        <v>1</v>
      </c>
      <c r="K856">
        <v>0</v>
      </c>
      <c r="L856">
        <v>0</v>
      </c>
      <c r="M856">
        <v>0.70899999999999996</v>
      </c>
      <c r="N856" t="s">
        <v>135</v>
      </c>
      <c r="O856" t="s">
        <v>136</v>
      </c>
      <c r="R856" t="s">
        <v>286</v>
      </c>
      <c r="S856" t="s">
        <v>140</v>
      </c>
      <c r="T856">
        <v>121</v>
      </c>
      <c r="U856" t="s">
        <v>3670</v>
      </c>
      <c r="V856" t="s">
        <v>205</v>
      </c>
      <c r="W856" t="s">
        <v>12158</v>
      </c>
      <c r="X856" t="s">
        <v>12159</v>
      </c>
      <c r="Y856" t="s">
        <v>232</v>
      </c>
      <c r="AA856" t="s">
        <v>145</v>
      </c>
      <c r="AB856" t="s">
        <v>146</v>
      </c>
      <c r="AC856" s="119">
        <v>1853217</v>
      </c>
      <c r="AD856">
        <v>1853217</v>
      </c>
      <c r="AE856">
        <v>1853217</v>
      </c>
      <c r="AF856">
        <v>1783100</v>
      </c>
      <c r="AG856">
        <v>44358</v>
      </c>
      <c r="AH856">
        <v>10003</v>
      </c>
      <c r="AI856">
        <v>15756</v>
      </c>
      <c r="AJ856">
        <v>0</v>
      </c>
      <c r="AK856">
        <v>0</v>
      </c>
      <c r="AL856">
        <v>0</v>
      </c>
      <c r="AM856">
        <v>0</v>
      </c>
      <c r="AN856" s="32">
        <v>0</v>
      </c>
      <c r="AO856">
        <v>0</v>
      </c>
      <c r="AP856">
        <v>0</v>
      </c>
      <c r="AQ856">
        <v>0</v>
      </c>
      <c r="AR856">
        <v>0</v>
      </c>
      <c r="AS856">
        <v>1</v>
      </c>
      <c r="AT856">
        <v>1973</v>
      </c>
      <c r="AV856">
        <v>4438</v>
      </c>
      <c r="AW856">
        <v>2186</v>
      </c>
      <c r="AX856">
        <v>1</v>
      </c>
      <c r="AY856">
        <v>3</v>
      </c>
      <c r="AZ856">
        <v>2</v>
      </c>
      <c r="BA856" t="s">
        <v>233</v>
      </c>
      <c r="BC856" t="s">
        <v>233</v>
      </c>
      <c r="BE856" t="s">
        <v>233</v>
      </c>
      <c r="BS856" t="s">
        <v>12160</v>
      </c>
      <c r="BV856" t="s">
        <v>12161</v>
      </c>
      <c r="BX856" t="s">
        <v>11762</v>
      </c>
      <c r="BY856" t="s">
        <v>638</v>
      </c>
      <c r="BZ856" t="s">
        <v>11763</v>
      </c>
      <c r="CB856" s="27">
        <v>39953</v>
      </c>
      <c r="CC856">
        <v>1735000</v>
      </c>
      <c r="CD856" t="s">
        <v>210</v>
      </c>
      <c r="CE856" t="s">
        <v>181</v>
      </c>
      <c r="CF856" t="s">
        <v>181</v>
      </c>
      <c r="CG856" t="s">
        <v>12162</v>
      </c>
      <c r="CH856" s="27">
        <v>38019</v>
      </c>
      <c r="CI856">
        <v>1700000</v>
      </c>
      <c r="CJ856" t="s">
        <v>210</v>
      </c>
      <c r="CK856" t="s">
        <v>151</v>
      </c>
      <c r="CL856" t="s">
        <v>151</v>
      </c>
      <c r="CM856" t="s">
        <v>12163</v>
      </c>
      <c r="CN856" s="27">
        <v>26570</v>
      </c>
      <c r="CO856">
        <v>40000</v>
      </c>
      <c r="CP856" t="s">
        <v>210</v>
      </c>
      <c r="CQ856" t="s">
        <v>383</v>
      </c>
      <c r="CR856" t="s">
        <v>383</v>
      </c>
      <c r="CS856" t="s">
        <v>12164</v>
      </c>
      <c r="CZ856" t="s">
        <v>12165</v>
      </c>
      <c r="DA856" t="s">
        <v>154</v>
      </c>
      <c r="DB856" t="s">
        <v>299</v>
      </c>
      <c r="DE856">
        <v>1</v>
      </c>
      <c r="DF856">
        <v>1900</v>
      </c>
      <c r="DG856" t="s">
        <v>12166</v>
      </c>
      <c r="DH856">
        <v>7</v>
      </c>
      <c r="DI856" s="128" t="s">
        <v>156</v>
      </c>
      <c r="DJ8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6" s="130">
        <f>Table13[[#This Row],[JUST]]*Table13[[#This Row],[Storm Millage]]/1000</f>
        <v>0</v>
      </c>
      <c r="DL8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56" s="136">
        <f>Table13[[#This Row],[JUST]]*Table13[[#This Row],[Recreational Millage]]/1000</f>
        <v>15200.342253867477</v>
      </c>
      <c r="DN856" s="137">
        <f>Table13[[#This Row],[Recreational Assessment]]+Table13[[#This Row],[Storm Assessment]]</f>
        <v>15200.342253867477</v>
      </c>
      <c r="DO856" s="145" t="e">
        <f>Methodology!#REF!</f>
        <v>#REF!</v>
      </c>
      <c r="DP856" s="146" t="e">
        <f>(Table13[[#This Row],[JUST]]*Table13[[#This Row],[Ad Valorem Recreational Millage]])/1000</f>
        <v>#REF!</v>
      </c>
    </row>
    <row r="857" spans="1:120" x14ac:dyDescent="0.3">
      <c r="A857">
        <v>633</v>
      </c>
      <c r="B857">
        <v>1</v>
      </c>
      <c r="C857" s="165" t="s">
        <v>8051</v>
      </c>
      <c r="D857" t="s">
        <v>777</v>
      </c>
      <c r="E857" t="s">
        <v>8052</v>
      </c>
      <c r="F857">
        <v>10005087</v>
      </c>
      <c r="G857" s="32" t="s">
        <v>181</v>
      </c>
      <c r="I857" t="s">
        <v>226</v>
      </c>
      <c r="J857">
        <v>1</v>
      </c>
      <c r="K857">
        <v>24167</v>
      </c>
      <c r="L857">
        <v>0</v>
      </c>
      <c r="M857">
        <v>0.52200000000000002</v>
      </c>
      <c r="N857" t="s">
        <v>135</v>
      </c>
      <c r="O857" t="s">
        <v>136</v>
      </c>
      <c r="R857" t="s">
        <v>286</v>
      </c>
      <c r="S857" t="s">
        <v>140</v>
      </c>
      <c r="T857">
        <v>121</v>
      </c>
      <c r="U857" t="s">
        <v>3670</v>
      </c>
      <c r="V857" t="s">
        <v>205</v>
      </c>
      <c r="W857" t="s">
        <v>8053</v>
      </c>
      <c r="X857" t="s">
        <v>8054</v>
      </c>
      <c r="Y857" t="s">
        <v>189</v>
      </c>
      <c r="AA857" t="s">
        <v>145</v>
      </c>
      <c r="AB857" t="s">
        <v>146</v>
      </c>
      <c r="AC857" s="119">
        <v>1870996</v>
      </c>
      <c r="AD857">
        <v>1870996</v>
      </c>
      <c r="AE857">
        <v>1870996</v>
      </c>
      <c r="AF857">
        <v>1312500</v>
      </c>
      <c r="AG857">
        <v>464286</v>
      </c>
      <c r="AH857">
        <v>41489</v>
      </c>
      <c r="AI857">
        <v>52721</v>
      </c>
      <c r="AJ857">
        <v>0</v>
      </c>
      <c r="AK857">
        <v>0</v>
      </c>
      <c r="AL857">
        <v>0</v>
      </c>
      <c r="AM857">
        <v>0</v>
      </c>
      <c r="AN857" s="32">
        <v>0</v>
      </c>
      <c r="AO857">
        <v>0</v>
      </c>
      <c r="AP857">
        <v>0</v>
      </c>
      <c r="AQ857">
        <v>0</v>
      </c>
      <c r="AR857">
        <v>0</v>
      </c>
      <c r="AS857">
        <v>1</v>
      </c>
      <c r="AT857">
        <v>1976</v>
      </c>
      <c r="AV857">
        <v>7723</v>
      </c>
      <c r="AW857">
        <v>3413</v>
      </c>
      <c r="AX857">
        <v>2</v>
      </c>
      <c r="AY857">
        <v>4</v>
      </c>
      <c r="AZ857">
        <v>4.5</v>
      </c>
      <c r="BA857" t="s">
        <v>233</v>
      </c>
      <c r="BC857" t="s">
        <v>233</v>
      </c>
      <c r="BS857" t="s">
        <v>8055</v>
      </c>
      <c r="BV857" t="s">
        <v>8056</v>
      </c>
      <c r="BX857" t="s">
        <v>5650</v>
      </c>
      <c r="BY857" t="s">
        <v>149</v>
      </c>
      <c r="BZ857" t="s">
        <v>8057</v>
      </c>
      <c r="CB857" s="27">
        <v>43130</v>
      </c>
      <c r="CC857">
        <v>2100000</v>
      </c>
      <c r="CD857" t="s">
        <v>210</v>
      </c>
      <c r="CE857" t="s">
        <v>181</v>
      </c>
      <c r="CF857" t="s">
        <v>181</v>
      </c>
      <c r="CG857" t="s">
        <v>8058</v>
      </c>
      <c r="CH857" s="27">
        <v>40690</v>
      </c>
      <c r="CI857">
        <v>1500000</v>
      </c>
      <c r="CJ857" t="s">
        <v>210</v>
      </c>
      <c r="CK857" t="s">
        <v>181</v>
      </c>
      <c r="CL857" t="s">
        <v>181</v>
      </c>
      <c r="CM857" t="s">
        <v>8059</v>
      </c>
      <c r="CN857" s="27">
        <v>35600</v>
      </c>
      <c r="CO857">
        <v>850000</v>
      </c>
      <c r="CP857" t="s">
        <v>210</v>
      </c>
      <c r="CQ857" t="s">
        <v>151</v>
      </c>
      <c r="CR857" t="s">
        <v>181</v>
      </c>
      <c r="CS857" t="s">
        <v>8060</v>
      </c>
      <c r="CT857" s="27">
        <v>34121</v>
      </c>
      <c r="CU857">
        <v>445000</v>
      </c>
      <c r="CV857" t="s">
        <v>210</v>
      </c>
      <c r="CW857" t="s">
        <v>151</v>
      </c>
      <c r="CX857" t="s">
        <v>151</v>
      </c>
      <c r="CY857" t="s">
        <v>8061</v>
      </c>
      <c r="CZ857" t="s">
        <v>8062</v>
      </c>
      <c r="DA857" t="s">
        <v>154</v>
      </c>
      <c r="DB857" t="s">
        <v>299</v>
      </c>
      <c r="DE857">
        <v>1</v>
      </c>
      <c r="DF857">
        <v>1900</v>
      </c>
      <c r="DG857" t="s">
        <v>8063</v>
      </c>
      <c r="DH857">
        <v>7</v>
      </c>
      <c r="DI857" s="128" t="s">
        <v>156</v>
      </c>
      <c r="DJ8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7" s="130">
        <f>Table13[[#This Row],[JUST]]*Table13[[#This Row],[Storm Millage]]/1000</f>
        <v>0</v>
      </c>
      <c r="DL8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57" s="136">
        <f>Table13[[#This Row],[JUST]]*Table13[[#This Row],[Recreational Millage]]/1000</f>
        <v>15346.16807185399</v>
      </c>
      <c r="DN857" s="137">
        <f>Table13[[#This Row],[Recreational Assessment]]+Table13[[#This Row],[Storm Assessment]]</f>
        <v>15346.16807185399</v>
      </c>
      <c r="DO857" s="145" t="e">
        <f>Methodology!#REF!</f>
        <v>#REF!</v>
      </c>
      <c r="DP857" s="146" t="e">
        <f>(Table13[[#This Row],[JUST]]*Table13[[#This Row],[Ad Valorem Recreational Millage]])/1000</f>
        <v>#REF!</v>
      </c>
    </row>
    <row r="858" spans="1:120" x14ac:dyDescent="0.3">
      <c r="A858">
        <v>816</v>
      </c>
      <c r="B858">
        <v>1</v>
      </c>
      <c r="C858" s="165" t="s">
        <v>8351</v>
      </c>
      <c r="D858" t="s">
        <v>777</v>
      </c>
      <c r="E858" t="s">
        <v>423</v>
      </c>
      <c r="F858">
        <v>10005109</v>
      </c>
      <c r="G858" s="32" t="s">
        <v>181</v>
      </c>
      <c r="I858" t="s">
        <v>226</v>
      </c>
      <c r="J858">
        <v>1</v>
      </c>
      <c r="K858">
        <v>102</v>
      </c>
      <c r="L858">
        <v>0</v>
      </c>
      <c r="M858">
        <v>1.8240000000000001</v>
      </c>
      <c r="N858" t="s">
        <v>135</v>
      </c>
      <c r="O858" t="s">
        <v>136</v>
      </c>
      <c r="R858" t="s">
        <v>3669</v>
      </c>
      <c r="S858" t="s">
        <v>140</v>
      </c>
      <c r="T858">
        <v>121</v>
      </c>
      <c r="U858" t="s">
        <v>3670</v>
      </c>
      <c r="V858" t="s">
        <v>205</v>
      </c>
      <c r="W858" t="s">
        <v>8352</v>
      </c>
      <c r="X858" t="s">
        <v>8353</v>
      </c>
      <c r="Y858" t="s">
        <v>189</v>
      </c>
      <c r="AA858" t="s">
        <v>145</v>
      </c>
      <c r="AB858" t="s">
        <v>146</v>
      </c>
      <c r="AC858" s="119">
        <v>1879864</v>
      </c>
      <c r="AD858">
        <v>1879864</v>
      </c>
      <c r="AE858">
        <v>1879864</v>
      </c>
      <c r="AF858">
        <v>1295000</v>
      </c>
      <c r="AG858">
        <v>524938</v>
      </c>
      <c r="AH858">
        <v>30869</v>
      </c>
      <c r="AI858">
        <v>29057</v>
      </c>
      <c r="AJ858">
        <v>0</v>
      </c>
      <c r="AK858">
        <v>0</v>
      </c>
      <c r="AL858">
        <v>0</v>
      </c>
      <c r="AM858">
        <v>0</v>
      </c>
      <c r="AN858" s="32">
        <v>0</v>
      </c>
      <c r="AO858">
        <v>0</v>
      </c>
      <c r="AP858">
        <v>0</v>
      </c>
      <c r="AQ858">
        <v>0</v>
      </c>
      <c r="AR858">
        <v>0</v>
      </c>
      <c r="AS858">
        <v>1</v>
      </c>
      <c r="AT858">
        <v>1992</v>
      </c>
      <c r="AV858">
        <v>9344</v>
      </c>
      <c r="AW858">
        <v>3522</v>
      </c>
      <c r="AX858">
        <v>1</v>
      </c>
      <c r="AY858">
        <v>4</v>
      </c>
      <c r="AZ858">
        <v>4</v>
      </c>
      <c r="BA858" t="s">
        <v>233</v>
      </c>
      <c r="BC858" t="s">
        <v>233</v>
      </c>
      <c r="BS858" t="s">
        <v>8354</v>
      </c>
      <c r="BT858" t="s">
        <v>8355</v>
      </c>
      <c r="BV858" t="s">
        <v>8356</v>
      </c>
      <c r="BX858" t="s">
        <v>8357</v>
      </c>
      <c r="BY858" t="s">
        <v>749</v>
      </c>
      <c r="BZ858" t="s">
        <v>8358</v>
      </c>
      <c r="CB858" s="27">
        <v>37148</v>
      </c>
      <c r="CC858">
        <v>2850000</v>
      </c>
      <c r="CD858" t="s">
        <v>210</v>
      </c>
      <c r="CE858" t="s">
        <v>151</v>
      </c>
      <c r="CF858" t="s">
        <v>151</v>
      </c>
      <c r="CG858" t="s">
        <v>8359</v>
      </c>
      <c r="CH858" s="27">
        <v>33359</v>
      </c>
      <c r="CI858">
        <v>290000</v>
      </c>
      <c r="CJ858" t="s">
        <v>210</v>
      </c>
      <c r="CK858" t="s">
        <v>181</v>
      </c>
      <c r="CL858" t="s">
        <v>181</v>
      </c>
      <c r="CM858" t="s">
        <v>8360</v>
      </c>
      <c r="CZ858" t="s">
        <v>8361</v>
      </c>
      <c r="DA858" t="s">
        <v>154</v>
      </c>
      <c r="DB858" t="s">
        <v>299</v>
      </c>
      <c r="DE858">
        <v>1</v>
      </c>
      <c r="DF858">
        <v>1900</v>
      </c>
      <c r="DG858" t="s">
        <v>8362</v>
      </c>
      <c r="DH858">
        <v>7</v>
      </c>
      <c r="DI858" s="128" t="s">
        <v>156</v>
      </c>
      <c r="DJ8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8" s="130">
        <f>Table13[[#This Row],[JUST]]*Table13[[#This Row],[Storm Millage]]/1000</f>
        <v>0</v>
      </c>
      <c r="DL8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58" s="136">
        <f>Table13[[#This Row],[JUST]]*Table13[[#This Row],[Recreational Millage]]/1000</f>
        <v>15418.904634872402</v>
      </c>
      <c r="DN858" s="137">
        <f>Table13[[#This Row],[Recreational Assessment]]+Table13[[#This Row],[Storm Assessment]]</f>
        <v>15418.904634872402</v>
      </c>
      <c r="DO858" s="145" t="e">
        <f>Methodology!#REF!</f>
        <v>#REF!</v>
      </c>
      <c r="DP858" s="146" t="e">
        <f>(Table13[[#This Row],[JUST]]*Table13[[#This Row],[Ad Valorem Recreational Millage]])/1000</f>
        <v>#REF!</v>
      </c>
    </row>
    <row r="859" spans="1:120" x14ac:dyDescent="0.3">
      <c r="A859">
        <v>770</v>
      </c>
      <c r="B859">
        <v>1</v>
      </c>
      <c r="C859" s="165" t="s">
        <v>6074</v>
      </c>
      <c r="D859" t="s">
        <v>6075</v>
      </c>
      <c r="E859" t="s">
        <v>170</v>
      </c>
      <c r="F859">
        <v>10493384</v>
      </c>
      <c r="G859" s="32" t="s">
        <v>181</v>
      </c>
      <c r="I859" t="s">
        <v>226</v>
      </c>
      <c r="J859">
        <v>1</v>
      </c>
      <c r="K859">
        <v>0</v>
      </c>
      <c r="L859">
        <v>0</v>
      </c>
      <c r="M859">
        <v>0.20699999999999999</v>
      </c>
      <c r="N859" t="s">
        <v>135</v>
      </c>
      <c r="O859" t="s">
        <v>136</v>
      </c>
      <c r="R859" t="s">
        <v>139</v>
      </c>
      <c r="S859" t="s">
        <v>140</v>
      </c>
      <c r="T859">
        <v>100</v>
      </c>
      <c r="U859" t="s">
        <v>511</v>
      </c>
      <c r="W859" t="s">
        <v>6076</v>
      </c>
      <c r="X859" t="s">
        <v>6077</v>
      </c>
      <c r="Y859" t="s">
        <v>144</v>
      </c>
      <c r="AA859" t="s">
        <v>145</v>
      </c>
      <c r="AB859" t="s">
        <v>146</v>
      </c>
      <c r="AC859" s="119">
        <v>1882319</v>
      </c>
      <c r="AD859">
        <v>1882319</v>
      </c>
      <c r="AE859">
        <v>1882319</v>
      </c>
      <c r="AF859">
        <v>1008800</v>
      </c>
      <c r="AG859">
        <v>817296</v>
      </c>
      <c r="AH859">
        <v>4726</v>
      </c>
      <c r="AI859">
        <v>51497</v>
      </c>
      <c r="AJ859">
        <v>0</v>
      </c>
      <c r="AK859">
        <v>0</v>
      </c>
      <c r="AL859">
        <v>0</v>
      </c>
      <c r="AM859">
        <v>0</v>
      </c>
      <c r="AN859" s="32">
        <v>0</v>
      </c>
      <c r="AO859">
        <v>0</v>
      </c>
      <c r="AP859">
        <v>0</v>
      </c>
      <c r="AQ859">
        <v>0</v>
      </c>
      <c r="AR859">
        <v>0</v>
      </c>
      <c r="AS859">
        <v>1</v>
      </c>
      <c r="AT859">
        <v>2011</v>
      </c>
      <c r="AV859">
        <v>9080</v>
      </c>
      <c r="AW859">
        <v>3468</v>
      </c>
      <c r="AX859">
        <v>2</v>
      </c>
      <c r="AY859">
        <v>4</v>
      </c>
      <c r="AZ859">
        <v>4.5</v>
      </c>
      <c r="BA859" t="s">
        <v>233</v>
      </c>
      <c r="BB859" t="s">
        <v>233</v>
      </c>
      <c r="BC859" t="s">
        <v>233</v>
      </c>
      <c r="BS859" t="s">
        <v>665</v>
      </c>
      <c r="BV859" t="s">
        <v>666</v>
      </c>
      <c r="BX859" t="s">
        <v>667</v>
      </c>
      <c r="BY859" t="s">
        <v>331</v>
      </c>
      <c r="BZ859" t="s">
        <v>668</v>
      </c>
      <c r="CB859" s="27">
        <v>42779</v>
      </c>
      <c r="CC859">
        <v>2250000</v>
      </c>
      <c r="CD859" t="s">
        <v>210</v>
      </c>
      <c r="CE859" t="s">
        <v>181</v>
      </c>
      <c r="CF859" t="s">
        <v>181</v>
      </c>
      <c r="CG859" t="s">
        <v>6078</v>
      </c>
      <c r="CH859" s="27">
        <v>40718</v>
      </c>
      <c r="CI859">
        <v>2100000</v>
      </c>
      <c r="CJ859" t="s">
        <v>210</v>
      </c>
      <c r="CK859" t="s">
        <v>733</v>
      </c>
      <c r="CL859" t="s">
        <v>733</v>
      </c>
      <c r="CM859" t="s">
        <v>6079</v>
      </c>
      <c r="CN859" s="27">
        <v>40444</v>
      </c>
      <c r="CO859">
        <v>2147400</v>
      </c>
      <c r="CP859" t="s">
        <v>210</v>
      </c>
      <c r="CQ859" t="s">
        <v>733</v>
      </c>
      <c r="CR859" t="s">
        <v>733</v>
      </c>
      <c r="CS859" t="s">
        <v>6080</v>
      </c>
      <c r="CT859" s="27">
        <v>38153</v>
      </c>
      <c r="CU859">
        <v>2320000</v>
      </c>
      <c r="CV859" t="s">
        <v>150</v>
      </c>
      <c r="CW859" t="s">
        <v>208</v>
      </c>
      <c r="CX859" t="s">
        <v>208</v>
      </c>
      <c r="CY859" t="s">
        <v>6050</v>
      </c>
      <c r="CZ859" t="s">
        <v>6081</v>
      </c>
      <c r="DA859" t="s">
        <v>154</v>
      </c>
      <c r="DB859" t="s">
        <v>299</v>
      </c>
      <c r="DE859">
        <v>1</v>
      </c>
      <c r="DF859">
        <v>2004</v>
      </c>
      <c r="DG859" t="s">
        <v>6082</v>
      </c>
      <c r="DH859">
        <v>7</v>
      </c>
      <c r="DI859" s="128" t="s">
        <v>156</v>
      </c>
      <c r="DJ8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59" s="130">
        <f>Table13[[#This Row],[JUST]]*Table13[[#This Row],[Storm Millage]]/1000</f>
        <v>0</v>
      </c>
      <c r="DL8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59" s="136">
        <f>Table13[[#This Row],[JUST]]*Table13[[#This Row],[Recreational Millage]]/1000</f>
        <v>15439.040884557813</v>
      </c>
      <c r="DN859" s="137">
        <f>Table13[[#This Row],[Recreational Assessment]]+Table13[[#This Row],[Storm Assessment]]</f>
        <v>15439.040884557813</v>
      </c>
      <c r="DO859" s="145" t="e">
        <f>Methodology!#REF!</f>
        <v>#REF!</v>
      </c>
      <c r="DP859" s="146" t="e">
        <f>(Table13[[#This Row],[JUST]]*Table13[[#This Row],[Ad Valorem Recreational Millage]])/1000</f>
        <v>#REF!</v>
      </c>
    </row>
    <row r="860" spans="1:120" x14ac:dyDescent="0.3">
      <c r="A860">
        <v>756</v>
      </c>
      <c r="B860">
        <v>1</v>
      </c>
      <c r="C860" s="165" t="s">
        <v>5899</v>
      </c>
      <c r="D860" t="s">
        <v>131</v>
      </c>
      <c r="E860" t="s">
        <v>1037</v>
      </c>
      <c r="F860">
        <v>10578104</v>
      </c>
      <c r="G860" s="32" t="s">
        <v>181</v>
      </c>
      <c r="I860" t="s">
        <v>226</v>
      </c>
      <c r="J860">
        <v>1</v>
      </c>
      <c r="K860">
        <v>0</v>
      </c>
      <c r="L860">
        <v>0</v>
      </c>
      <c r="M860">
        <v>0.23200000000000001</v>
      </c>
      <c r="N860" t="s">
        <v>135</v>
      </c>
      <c r="O860" t="s">
        <v>136</v>
      </c>
      <c r="R860" t="s">
        <v>227</v>
      </c>
      <c r="S860" t="s">
        <v>140</v>
      </c>
      <c r="T860">
        <v>100</v>
      </c>
      <c r="U860" t="s">
        <v>511</v>
      </c>
      <c r="W860" t="s">
        <v>5900</v>
      </c>
      <c r="X860" t="s">
        <v>5888</v>
      </c>
      <c r="Y860" t="s">
        <v>162</v>
      </c>
      <c r="AA860" t="s">
        <v>145</v>
      </c>
      <c r="AB860" t="s">
        <v>146</v>
      </c>
      <c r="AC860" s="119">
        <v>1887936</v>
      </c>
      <c r="AD860">
        <v>1887936</v>
      </c>
      <c r="AE860">
        <v>1887936</v>
      </c>
      <c r="AF860">
        <v>743000</v>
      </c>
      <c r="AG860">
        <v>1001431</v>
      </c>
      <c r="AH860">
        <v>21316</v>
      </c>
      <c r="AI860">
        <v>122189</v>
      </c>
      <c r="AJ860">
        <v>0</v>
      </c>
      <c r="AK860">
        <v>0</v>
      </c>
      <c r="AL860">
        <v>0</v>
      </c>
      <c r="AM860">
        <v>0</v>
      </c>
      <c r="AN860" s="32">
        <v>0</v>
      </c>
      <c r="AO860">
        <v>0</v>
      </c>
      <c r="AP860">
        <v>0</v>
      </c>
      <c r="AQ860">
        <v>0</v>
      </c>
      <c r="AR860">
        <v>0</v>
      </c>
      <c r="AS860">
        <v>1</v>
      </c>
      <c r="AT860">
        <v>2014</v>
      </c>
      <c r="AV860">
        <v>7953</v>
      </c>
      <c r="AW860">
        <v>3744</v>
      </c>
      <c r="AX860">
        <v>2</v>
      </c>
      <c r="AY860">
        <v>5</v>
      </c>
      <c r="AZ860">
        <v>4.5</v>
      </c>
      <c r="BA860" t="s">
        <v>233</v>
      </c>
      <c r="BB860" t="s">
        <v>233</v>
      </c>
      <c r="BC860" t="s">
        <v>233</v>
      </c>
      <c r="BS860" t="s">
        <v>5901</v>
      </c>
      <c r="BT860" t="s">
        <v>5902</v>
      </c>
      <c r="BV860" t="s">
        <v>5903</v>
      </c>
      <c r="BX860" t="s">
        <v>145</v>
      </c>
      <c r="BY860" t="s">
        <v>149</v>
      </c>
      <c r="BZ860" t="s">
        <v>146</v>
      </c>
      <c r="CZ860" t="s">
        <v>5904</v>
      </c>
      <c r="DA860" t="s">
        <v>154</v>
      </c>
      <c r="DB860" t="s">
        <v>299</v>
      </c>
      <c r="DE860">
        <v>1</v>
      </c>
      <c r="DF860">
        <v>2017</v>
      </c>
      <c r="DG860" t="s">
        <v>5905</v>
      </c>
      <c r="DH860">
        <v>7</v>
      </c>
      <c r="DI860" s="128" t="s">
        <v>156</v>
      </c>
      <c r="DJ8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60" s="130">
        <f>Table13[[#This Row],[JUST]]*Table13[[#This Row],[Storm Millage]]/1000</f>
        <v>0</v>
      </c>
      <c r="DL8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60" s="136">
        <f>Table13[[#This Row],[JUST]]*Table13[[#This Row],[Recreational Millage]]/1000</f>
        <v>15485.112295752493</v>
      </c>
      <c r="DN860" s="137">
        <f>Table13[[#This Row],[Recreational Assessment]]+Table13[[#This Row],[Storm Assessment]]</f>
        <v>15485.112295752493</v>
      </c>
      <c r="DO860" s="145" t="e">
        <f>Methodology!#REF!</f>
        <v>#REF!</v>
      </c>
      <c r="DP860" s="146" t="e">
        <f>(Table13[[#This Row],[JUST]]*Table13[[#This Row],[Ad Valorem Recreational Millage]])/1000</f>
        <v>#REF!</v>
      </c>
    </row>
    <row r="861" spans="1:120" x14ac:dyDescent="0.3">
      <c r="A861">
        <v>737</v>
      </c>
      <c r="B861">
        <v>1</v>
      </c>
      <c r="C861" s="165" t="s">
        <v>6053</v>
      </c>
      <c r="D861" t="s">
        <v>6054</v>
      </c>
      <c r="E861" t="s">
        <v>170</v>
      </c>
      <c r="F861">
        <v>10462312</v>
      </c>
      <c r="G861" s="32" t="s">
        <v>181</v>
      </c>
      <c r="I861" t="s">
        <v>226</v>
      </c>
      <c r="J861">
        <v>1</v>
      </c>
      <c r="K861">
        <v>50</v>
      </c>
      <c r="L861">
        <v>200</v>
      </c>
      <c r="M861">
        <v>0.22</v>
      </c>
      <c r="N861" t="s">
        <v>135</v>
      </c>
      <c r="O861" t="s">
        <v>136</v>
      </c>
      <c r="R861" t="s">
        <v>139</v>
      </c>
      <c r="S861" t="s">
        <v>140</v>
      </c>
      <c r="T861">
        <v>100</v>
      </c>
      <c r="U861" t="s">
        <v>511</v>
      </c>
      <c r="W861" t="s">
        <v>6055</v>
      </c>
      <c r="X861" t="s">
        <v>6056</v>
      </c>
      <c r="Y861" t="s">
        <v>144</v>
      </c>
      <c r="AA861" t="s">
        <v>145</v>
      </c>
      <c r="AB861" t="s">
        <v>146</v>
      </c>
      <c r="AC861" s="119">
        <v>1891980</v>
      </c>
      <c r="AD861">
        <v>1891980</v>
      </c>
      <c r="AE861">
        <v>1891980</v>
      </c>
      <c r="AF861">
        <v>1008800</v>
      </c>
      <c r="AG861">
        <v>840235</v>
      </c>
      <c r="AH861">
        <v>0</v>
      </c>
      <c r="AI861">
        <v>42945</v>
      </c>
      <c r="AJ861">
        <v>0</v>
      </c>
      <c r="AK861">
        <v>0</v>
      </c>
      <c r="AL861">
        <v>0</v>
      </c>
      <c r="AM861">
        <v>0</v>
      </c>
      <c r="AN861" s="32">
        <v>0</v>
      </c>
      <c r="AO861">
        <v>0</v>
      </c>
      <c r="AP861">
        <v>0</v>
      </c>
      <c r="AQ861">
        <v>0</v>
      </c>
      <c r="AR861">
        <v>0</v>
      </c>
      <c r="AS861">
        <v>1</v>
      </c>
      <c r="AT861">
        <v>2004</v>
      </c>
      <c r="AV861">
        <v>8498</v>
      </c>
      <c r="AW861">
        <v>3555</v>
      </c>
      <c r="AX861">
        <v>2</v>
      </c>
      <c r="AY861">
        <v>5</v>
      </c>
      <c r="AZ861">
        <v>5.5</v>
      </c>
      <c r="BA861" t="s">
        <v>233</v>
      </c>
      <c r="BB861" t="s">
        <v>233</v>
      </c>
      <c r="BC861" t="s">
        <v>233</v>
      </c>
      <c r="BS861" t="s">
        <v>6057</v>
      </c>
      <c r="BV861" t="s">
        <v>6058</v>
      </c>
      <c r="BX861" t="s">
        <v>6059</v>
      </c>
      <c r="BY861" t="s">
        <v>430</v>
      </c>
      <c r="BZ861" t="s">
        <v>6060</v>
      </c>
      <c r="CB861" s="27">
        <v>38520</v>
      </c>
      <c r="CC861">
        <v>2700000</v>
      </c>
      <c r="CD861" t="s">
        <v>210</v>
      </c>
      <c r="CE861" t="s">
        <v>151</v>
      </c>
      <c r="CF861" t="s">
        <v>151</v>
      </c>
      <c r="CG861" t="s">
        <v>6061</v>
      </c>
      <c r="CH861" s="27">
        <v>37012</v>
      </c>
      <c r="CI861">
        <v>5800000</v>
      </c>
      <c r="CJ861" t="s">
        <v>150</v>
      </c>
      <c r="CK861" t="s">
        <v>208</v>
      </c>
      <c r="CL861" t="s">
        <v>208</v>
      </c>
      <c r="CM861" t="s">
        <v>5099</v>
      </c>
      <c r="CN861" s="27">
        <v>35217</v>
      </c>
      <c r="CO861">
        <v>825000</v>
      </c>
      <c r="CP861" t="s">
        <v>210</v>
      </c>
      <c r="CQ861" t="s">
        <v>196</v>
      </c>
      <c r="CR861" t="s">
        <v>196</v>
      </c>
      <c r="CS861" t="s">
        <v>5100</v>
      </c>
      <c r="CT861" s="27">
        <v>32356</v>
      </c>
      <c r="CU861">
        <v>1320000</v>
      </c>
      <c r="CV861" t="s">
        <v>210</v>
      </c>
      <c r="CW861" t="s">
        <v>208</v>
      </c>
      <c r="CX861" t="s">
        <v>208</v>
      </c>
      <c r="CY861" t="s">
        <v>5101</v>
      </c>
      <c r="CZ861" t="s">
        <v>6062</v>
      </c>
      <c r="DA861" t="s">
        <v>154</v>
      </c>
      <c r="DB861" t="s">
        <v>299</v>
      </c>
      <c r="DE861">
        <v>1</v>
      </c>
      <c r="DF861">
        <v>2001</v>
      </c>
      <c r="DG861" t="s">
        <v>6063</v>
      </c>
      <c r="DH861">
        <v>7</v>
      </c>
      <c r="DI861" s="128" t="s">
        <v>156</v>
      </c>
      <c r="DJ8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61" s="130">
        <f>Table13[[#This Row],[JUST]]*Table13[[#This Row],[Storm Millage]]/1000</f>
        <v>0</v>
      </c>
      <c r="DL8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61" s="136">
        <f>Table13[[#This Row],[JUST]]*Table13[[#This Row],[Recreational Millage]]/1000</f>
        <v>15518.281743299456</v>
      </c>
      <c r="DN861" s="137">
        <f>Table13[[#This Row],[Recreational Assessment]]+Table13[[#This Row],[Storm Assessment]]</f>
        <v>15518.281743299456</v>
      </c>
      <c r="DO861" s="145" t="e">
        <f>Methodology!#REF!</f>
        <v>#REF!</v>
      </c>
      <c r="DP861" s="146" t="e">
        <f>(Table13[[#This Row],[JUST]]*Table13[[#This Row],[Ad Valorem Recreational Millage]])/1000</f>
        <v>#REF!</v>
      </c>
    </row>
    <row r="862" spans="1:120" x14ac:dyDescent="0.3">
      <c r="A862">
        <v>1129</v>
      </c>
      <c r="B862">
        <v>1</v>
      </c>
      <c r="C862" s="165" t="s">
        <v>8969</v>
      </c>
      <c r="D862" t="s">
        <v>3790</v>
      </c>
      <c r="E862" t="s">
        <v>170</v>
      </c>
      <c r="F862">
        <v>10584313</v>
      </c>
      <c r="G862" s="32" t="s">
        <v>383</v>
      </c>
      <c r="I862" t="s">
        <v>226</v>
      </c>
      <c r="J862">
        <v>1</v>
      </c>
      <c r="K862">
        <v>0</v>
      </c>
      <c r="L862">
        <v>0</v>
      </c>
      <c r="M862">
        <v>3.6989999999999998</v>
      </c>
      <c r="N862" t="s">
        <v>135</v>
      </c>
      <c r="O862" t="s">
        <v>136</v>
      </c>
      <c r="R862" t="s">
        <v>3669</v>
      </c>
      <c r="S862" t="s">
        <v>140</v>
      </c>
      <c r="T862">
        <v>821</v>
      </c>
      <c r="U862" t="s">
        <v>4182</v>
      </c>
      <c r="V862" t="s">
        <v>205</v>
      </c>
      <c r="W862" t="s">
        <v>8970</v>
      </c>
      <c r="X862" t="s">
        <v>8971</v>
      </c>
      <c r="Y862" t="s">
        <v>189</v>
      </c>
      <c r="AA862" t="s">
        <v>145</v>
      </c>
      <c r="AB862" t="s">
        <v>146</v>
      </c>
      <c r="AC862" s="119">
        <v>1905323</v>
      </c>
      <c r="AD862">
        <v>1905323</v>
      </c>
      <c r="AE862">
        <v>1905323</v>
      </c>
      <c r="AF862">
        <v>1800000</v>
      </c>
      <c r="AG862">
        <v>67645</v>
      </c>
      <c r="AH862">
        <v>19185</v>
      </c>
      <c r="AI862">
        <v>18493</v>
      </c>
      <c r="AJ862">
        <v>0</v>
      </c>
      <c r="AK862">
        <v>0</v>
      </c>
      <c r="AL862">
        <v>0</v>
      </c>
      <c r="AM862">
        <v>0</v>
      </c>
      <c r="AN862" s="32">
        <v>0</v>
      </c>
      <c r="AO862">
        <v>0</v>
      </c>
      <c r="AP862">
        <v>0</v>
      </c>
      <c r="AQ862">
        <v>0</v>
      </c>
      <c r="AR862">
        <v>0</v>
      </c>
      <c r="AS862">
        <v>2</v>
      </c>
      <c r="AT862">
        <v>1940</v>
      </c>
      <c r="AV862">
        <v>2093</v>
      </c>
      <c r="AW862">
        <v>1508</v>
      </c>
      <c r="AX862">
        <v>1</v>
      </c>
      <c r="AY862">
        <v>2</v>
      </c>
      <c r="AZ862">
        <v>2</v>
      </c>
      <c r="BS862" t="s">
        <v>8972</v>
      </c>
      <c r="BV862" t="s">
        <v>8941</v>
      </c>
      <c r="BX862" t="s">
        <v>145</v>
      </c>
      <c r="BY862" t="s">
        <v>149</v>
      </c>
      <c r="BZ862" t="s">
        <v>146</v>
      </c>
      <c r="CZ862" t="s">
        <v>8973</v>
      </c>
      <c r="DA862" t="s">
        <v>154</v>
      </c>
      <c r="DB862" t="s">
        <v>299</v>
      </c>
      <c r="DE862">
        <v>2</v>
      </c>
      <c r="DF862">
        <v>2018</v>
      </c>
      <c r="DG862" t="s">
        <v>8974</v>
      </c>
      <c r="DH862">
        <v>7</v>
      </c>
      <c r="DI862" s="128" t="s">
        <v>156</v>
      </c>
      <c r="DJ8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62" s="130">
        <f>Table13[[#This Row],[JUST]]*Table13[[#This Row],[Storm Millage]]/1000</f>
        <v>0</v>
      </c>
      <c r="DL8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62" s="136">
        <f>Table13[[#This Row],[JUST]]*Table13[[#This Row],[Recreational Millage]]/1000</f>
        <v>15627.722875500032</v>
      </c>
      <c r="DN862" s="137">
        <f>Table13[[#This Row],[Recreational Assessment]]+Table13[[#This Row],[Storm Assessment]]</f>
        <v>15627.722875500032</v>
      </c>
      <c r="DO862" s="145" t="e">
        <f>Methodology!#REF!</f>
        <v>#REF!</v>
      </c>
      <c r="DP862" s="146" t="e">
        <f>(Table13[[#This Row],[JUST]]*Table13[[#This Row],[Ad Valorem Recreational Millage]])/1000</f>
        <v>#REF!</v>
      </c>
    </row>
    <row r="863" spans="1:120" x14ac:dyDescent="0.3">
      <c r="A863">
        <v>1085</v>
      </c>
      <c r="B863">
        <v>1</v>
      </c>
      <c r="C863" s="165" t="s">
        <v>5822</v>
      </c>
      <c r="D863" t="s">
        <v>4886</v>
      </c>
      <c r="E863" t="s">
        <v>170</v>
      </c>
      <c r="F863">
        <v>10462315</v>
      </c>
      <c r="G863" s="32" t="s">
        <v>181</v>
      </c>
      <c r="I863" t="s">
        <v>226</v>
      </c>
      <c r="J863">
        <v>1</v>
      </c>
      <c r="K863">
        <v>50</v>
      </c>
      <c r="L863">
        <v>200</v>
      </c>
      <c r="M863">
        <v>0.221</v>
      </c>
      <c r="N863" t="s">
        <v>135</v>
      </c>
      <c r="O863" t="s">
        <v>136</v>
      </c>
      <c r="R863" t="s">
        <v>139</v>
      </c>
      <c r="S863" t="s">
        <v>140</v>
      </c>
      <c r="T863">
        <v>100</v>
      </c>
      <c r="U863" t="s">
        <v>511</v>
      </c>
      <c r="W863" t="s">
        <v>5823</v>
      </c>
      <c r="X863" t="s">
        <v>5824</v>
      </c>
      <c r="Y863" t="s">
        <v>144</v>
      </c>
      <c r="AA863" t="s">
        <v>145</v>
      </c>
      <c r="AB863" t="s">
        <v>146</v>
      </c>
      <c r="AC863" s="119">
        <v>1929108</v>
      </c>
      <c r="AD863">
        <v>1929108</v>
      </c>
      <c r="AE863">
        <v>1929108</v>
      </c>
      <c r="AF863">
        <v>1008800</v>
      </c>
      <c r="AG863">
        <v>887001</v>
      </c>
      <c r="AH863">
        <v>2787</v>
      </c>
      <c r="AI863">
        <v>30520</v>
      </c>
      <c r="AJ863">
        <v>0</v>
      </c>
      <c r="AK863">
        <v>0</v>
      </c>
      <c r="AL863">
        <v>0</v>
      </c>
      <c r="AM863">
        <v>0</v>
      </c>
      <c r="AN863" s="32">
        <v>0</v>
      </c>
      <c r="AO863">
        <v>0</v>
      </c>
      <c r="AP863">
        <v>0</v>
      </c>
      <c r="AQ863">
        <v>0</v>
      </c>
      <c r="AR863">
        <v>0</v>
      </c>
      <c r="AS863">
        <v>1</v>
      </c>
      <c r="AT863">
        <v>2003</v>
      </c>
      <c r="AV863">
        <v>8498</v>
      </c>
      <c r="AW863">
        <v>3555</v>
      </c>
      <c r="AX863">
        <v>2</v>
      </c>
      <c r="AY863">
        <v>6</v>
      </c>
      <c r="AZ863">
        <v>6.5</v>
      </c>
      <c r="BA863" t="s">
        <v>233</v>
      </c>
      <c r="BB863" t="s">
        <v>233</v>
      </c>
      <c r="BC863" t="s">
        <v>233</v>
      </c>
      <c r="BS863" t="s">
        <v>665</v>
      </c>
      <c r="BV863" t="s">
        <v>666</v>
      </c>
      <c r="BX863" t="s">
        <v>667</v>
      </c>
      <c r="BY863" t="s">
        <v>331</v>
      </c>
      <c r="BZ863" t="s">
        <v>668</v>
      </c>
      <c r="CB863" s="27">
        <v>42867</v>
      </c>
      <c r="CC863">
        <v>2550000</v>
      </c>
      <c r="CD863" t="s">
        <v>210</v>
      </c>
      <c r="CE863" t="s">
        <v>181</v>
      </c>
      <c r="CF863" t="s">
        <v>181</v>
      </c>
      <c r="CG863" t="s">
        <v>5825</v>
      </c>
      <c r="CH863" s="27">
        <v>38387</v>
      </c>
      <c r="CI863">
        <v>2500000</v>
      </c>
      <c r="CJ863" t="s">
        <v>210</v>
      </c>
      <c r="CK863" t="s">
        <v>151</v>
      </c>
      <c r="CL863" t="s">
        <v>151</v>
      </c>
      <c r="CM863" t="s">
        <v>5826</v>
      </c>
      <c r="CN863" s="27">
        <v>37012</v>
      </c>
      <c r="CO863">
        <v>5800000</v>
      </c>
      <c r="CP863" t="s">
        <v>150</v>
      </c>
      <c r="CQ863" t="s">
        <v>208</v>
      </c>
      <c r="CR863" t="s">
        <v>208</v>
      </c>
      <c r="CS863" t="s">
        <v>5099</v>
      </c>
      <c r="CT863" s="27">
        <v>35217</v>
      </c>
      <c r="CU863">
        <v>825000</v>
      </c>
      <c r="CV863" t="s">
        <v>210</v>
      </c>
      <c r="CW863" t="s">
        <v>196</v>
      </c>
      <c r="CX863" t="s">
        <v>196</v>
      </c>
      <c r="CY863" t="s">
        <v>5100</v>
      </c>
      <c r="CZ863" t="s">
        <v>5827</v>
      </c>
      <c r="DA863" t="s">
        <v>154</v>
      </c>
      <c r="DB863" t="s">
        <v>299</v>
      </c>
      <c r="DE863">
        <v>1</v>
      </c>
      <c r="DF863">
        <v>2001</v>
      </c>
      <c r="DG863" t="s">
        <v>5828</v>
      </c>
      <c r="DH863">
        <v>7</v>
      </c>
      <c r="DI863" s="128" t="s">
        <v>156</v>
      </c>
      <c r="DJ8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63" s="130">
        <f>Table13[[#This Row],[JUST]]*Table13[[#This Row],[Storm Millage]]/1000</f>
        <v>0</v>
      </c>
      <c r="DL8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63" s="136">
        <f>Table13[[#This Row],[JUST]]*Table13[[#This Row],[Recreational Millage]]/1000</f>
        <v>15822.810736505104</v>
      </c>
      <c r="DN863" s="137">
        <f>Table13[[#This Row],[Recreational Assessment]]+Table13[[#This Row],[Storm Assessment]]</f>
        <v>15822.810736505104</v>
      </c>
      <c r="DO863" s="145" t="e">
        <f>Methodology!#REF!</f>
        <v>#REF!</v>
      </c>
      <c r="DP863" s="146" t="e">
        <f>(Table13[[#This Row],[JUST]]*Table13[[#This Row],[Ad Valorem Recreational Millage]])/1000</f>
        <v>#REF!</v>
      </c>
    </row>
    <row r="864" spans="1:120" x14ac:dyDescent="0.3">
      <c r="A864">
        <v>808</v>
      </c>
      <c r="B864">
        <v>1</v>
      </c>
      <c r="C864" s="165" t="s">
        <v>6009</v>
      </c>
      <c r="D864" t="s">
        <v>4825</v>
      </c>
      <c r="E864" t="s">
        <v>170</v>
      </c>
      <c r="F864">
        <v>10004798</v>
      </c>
      <c r="G864" s="32" t="s">
        <v>181</v>
      </c>
      <c r="I864" t="s">
        <v>226</v>
      </c>
      <c r="J864">
        <v>1</v>
      </c>
      <c r="K864">
        <v>50</v>
      </c>
      <c r="L864">
        <v>200</v>
      </c>
      <c r="M864">
        <v>0.22</v>
      </c>
      <c r="N864" t="s">
        <v>135</v>
      </c>
      <c r="O864" t="s">
        <v>136</v>
      </c>
      <c r="R864" t="s">
        <v>139</v>
      </c>
      <c r="S864" t="s">
        <v>140</v>
      </c>
      <c r="T864">
        <v>100</v>
      </c>
      <c r="U864" t="s">
        <v>511</v>
      </c>
      <c r="W864" t="s">
        <v>6010</v>
      </c>
      <c r="X864" t="s">
        <v>6011</v>
      </c>
      <c r="Y864" t="s">
        <v>144</v>
      </c>
      <c r="AA864" t="s">
        <v>145</v>
      </c>
      <c r="AB864" t="s">
        <v>146</v>
      </c>
      <c r="AC864" s="119">
        <v>1936426</v>
      </c>
      <c r="AD864">
        <v>1936426</v>
      </c>
      <c r="AE864">
        <v>1936426</v>
      </c>
      <c r="AF864">
        <v>1008800</v>
      </c>
      <c r="AG864">
        <v>887876</v>
      </c>
      <c r="AH864">
        <v>2427</v>
      </c>
      <c r="AI864">
        <v>37323</v>
      </c>
      <c r="AJ864">
        <v>0</v>
      </c>
      <c r="AK864">
        <v>0</v>
      </c>
      <c r="AL864">
        <v>0</v>
      </c>
      <c r="AM864">
        <v>0</v>
      </c>
      <c r="AN864" s="32">
        <v>0</v>
      </c>
      <c r="AO864">
        <v>0</v>
      </c>
      <c r="AP864">
        <v>0</v>
      </c>
      <c r="AQ864">
        <v>0</v>
      </c>
      <c r="AR864">
        <v>0</v>
      </c>
      <c r="AS864">
        <v>1</v>
      </c>
      <c r="AT864">
        <v>2002</v>
      </c>
      <c r="AV864">
        <v>8706</v>
      </c>
      <c r="AW864">
        <v>3635</v>
      </c>
      <c r="AX864">
        <v>2</v>
      </c>
      <c r="AY864">
        <v>7</v>
      </c>
      <c r="AZ864">
        <v>8</v>
      </c>
      <c r="BA864" t="s">
        <v>233</v>
      </c>
      <c r="BB864" t="s">
        <v>233</v>
      </c>
      <c r="BC864" t="s">
        <v>233</v>
      </c>
      <c r="BS864" t="s">
        <v>2812</v>
      </c>
      <c r="BV864" t="s">
        <v>666</v>
      </c>
      <c r="BX864" t="s">
        <v>667</v>
      </c>
      <c r="BY864" t="s">
        <v>331</v>
      </c>
      <c r="BZ864" t="s">
        <v>668</v>
      </c>
      <c r="CB864" s="27">
        <v>43157</v>
      </c>
      <c r="CC864">
        <v>2250000</v>
      </c>
      <c r="CD864" t="s">
        <v>210</v>
      </c>
      <c r="CE864" t="s">
        <v>181</v>
      </c>
      <c r="CF864" t="s">
        <v>181</v>
      </c>
      <c r="CG864" t="s">
        <v>6012</v>
      </c>
      <c r="CH864" s="27">
        <v>37537</v>
      </c>
      <c r="CI864">
        <v>2295000</v>
      </c>
      <c r="CJ864" t="s">
        <v>210</v>
      </c>
      <c r="CK864" t="s">
        <v>616</v>
      </c>
      <c r="CL864" t="s">
        <v>151</v>
      </c>
      <c r="CM864" t="s">
        <v>6013</v>
      </c>
      <c r="CN864" s="27">
        <v>37012</v>
      </c>
      <c r="CO864">
        <v>5800000</v>
      </c>
      <c r="CP864" t="s">
        <v>150</v>
      </c>
      <c r="CQ864" t="s">
        <v>208</v>
      </c>
      <c r="CR864" t="s">
        <v>208</v>
      </c>
      <c r="CS864" t="s">
        <v>5099</v>
      </c>
      <c r="CT864" s="27">
        <v>35217</v>
      </c>
      <c r="CU864">
        <v>825000</v>
      </c>
      <c r="CV864" t="s">
        <v>210</v>
      </c>
      <c r="CW864" t="s">
        <v>196</v>
      </c>
      <c r="CX864" t="s">
        <v>196</v>
      </c>
      <c r="CY864" t="s">
        <v>5100</v>
      </c>
      <c r="CZ864" t="s">
        <v>6014</v>
      </c>
      <c r="DA864" t="s">
        <v>154</v>
      </c>
      <c r="DB864" t="s">
        <v>299</v>
      </c>
      <c r="DE864">
        <v>1</v>
      </c>
      <c r="DF864">
        <v>1900</v>
      </c>
      <c r="DG864" t="s">
        <v>6015</v>
      </c>
      <c r="DH864">
        <v>7</v>
      </c>
      <c r="DI864" s="128" t="s">
        <v>156</v>
      </c>
      <c r="DJ86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64" s="130">
        <f>Table13[[#This Row],[JUST]]*Table13[[#This Row],[Storm Millage]]/1000</f>
        <v>0</v>
      </c>
      <c r="DL86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64" s="136">
        <f>Table13[[#This Row],[JUST]]*Table13[[#This Row],[Recreational Millage]]/1000</f>
        <v>15882.833985058191</v>
      </c>
      <c r="DN864" s="137">
        <f>Table13[[#This Row],[Recreational Assessment]]+Table13[[#This Row],[Storm Assessment]]</f>
        <v>15882.833985058191</v>
      </c>
      <c r="DO864" s="145" t="e">
        <f>Methodology!#REF!</f>
        <v>#REF!</v>
      </c>
      <c r="DP864" s="146" t="e">
        <f>(Table13[[#This Row],[JUST]]*Table13[[#This Row],[Ad Valorem Recreational Millage]])/1000</f>
        <v>#REF!</v>
      </c>
    </row>
    <row r="865" spans="1:120" x14ac:dyDescent="0.3">
      <c r="A865">
        <v>972</v>
      </c>
      <c r="B865">
        <v>1</v>
      </c>
      <c r="C865" s="165" t="s">
        <v>8064</v>
      </c>
      <c r="D865" t="s">
        <v>6826</v>
      </c>
      <c r="E865" t="s">
        <v>8065</v>
      </c>
      <c r="F865">
        <v>10586859</v>
      </c>
      <c r="G865" s="32" t="s">
        <v>383</v>
      </c>
      <c r="I865" t="s">
        <v>226</v>
      </c>
      <c r="J865">
        <v>2</v>
      </c>
      <c r="K865">
        <v>0</v>
      </c>
      <c r="L865">
        <v>0</v>
      </c>
      <c r="M865">
        <v>1.002</v>
      </c>
      <c r="N865" t="s">
        <v>135</v>
      </c>
      <c r="O865" t="s">
        <v>136</v>
      </c>
      <c r="R865" t="s">
        <v>286</v>
      </c>
      <c r="S865" t="s">
        <v>140</v>
      </c>
      <c r="T865">
        <v>821</v>
      </c>
      <c r="U865" t="s">
        <v>4182</v>
      </c>
      <c r="V865" t="s">
        <v>205</v>
      </c>
      <c r="W865" t="s">
        <v>8066</v>
      </c>
      <c r="X865" t="s">
        <v>8067</v>
      </c>
      <c r="Y865" t="s">
        <v>189</v>
      </c>
      <c r="AA865" t="s">
        <v>145</v>
      </c>
      <c r="AB865" t="s">
        <v>146</v>
      </c>
      <c r="AC865" s="119">
        <v>1937207</v>
      </c>
      <c r="AD865">
        <v>1937207</v>
      </c>
      <c r="AE865">
        <v>1937207</v>
      </c>
      <c r="AF865">
        <v>1715000</v>
      </c>
      <c r="AG865">
        <v>154809</v>
      </c>
      <c r="AH865">
        <v>20289</v>
      </c>
      <c r="AI865">
        <v>47109</v>
      </c>
      <c r="AJ865">
        <v>47087</v>
      </c>
      <c r="AK865">
        <v>0</v>
      </c>
      <c r="AL865">
        <v>0</v>
      </c>
      <c r="AM865">
        <v>0</v>
      </c>
      <c r="AN865" s="32">
        <v>0</v>
      </c>
      <c r="AO865">
        <v>0</v>
      </c>
      <c r="AP865">
        <v>0</v>
      </c>
      <c r="AQ865">
        <v>0</v>
      </c>
      <c r="AR865">
        <v>0</v>
      </c>
      <c r="AS865">
        <v>2</v>
      </c>
      <c r="AT865">
        <v>1983</v>
      </c>
      <c r="AV865">
        <v>6529</v>
      </c>
      <c r="AW865">
        <v>3215</v>
      </c>
      <c r="AX865">
        <v>1.2999999499999999</v>
      </c>
      <c r="AY865">
        <v>4</v>
      </c>
      <c r="AZ865">
        <v>4</v>
      </c>
      <c r="BB865" t="s">
        <v>233</v>
      </c>
      <c r="BC865" t="s">
        <v>233</v>
      </c>
      <c r="BS865" t="s">
        <v>4240</v>
      </c>
      <c r="BV865" t="s">
        <v>4241</v>
      </c>
      <c r="BX865" t="s">
        <v>1043</v>
      </c>
      <c r="BY865" t="s">
        <v>458</v>
      </c>
      <c r="BZ865" t="s">
        <v>4242</v>
      </c>
      <c r="CB865" s="27">
        <v>43368</v>
      </c>
      <c r="CC865">
        <v>3250000</v>
      </c>
      <c r="CD865" t="s">
        <v>210</v>
      </c>
      <c r="CE865" t="s">
        <v>959</v>
      </c>
      <c r="CF865" t="s">
        <v>959</v>
      </c>
      <c r="CG865" t="s">
        <v>4243</v>
      </c>
      <c r="CZ865" t="s">
        <v>8068</v>
      </c>
      <c r="DA865" t="s">
        <v>154</v>
      </c>
      <c r="DB865" t="s">
        <v>299</v>
      </c>
      <c r="DE865">
        <v>2</v>
      </c>
      <c r="DF865">
        <v>2018</v>
      </c>
      <c r="DG865" t="s">
        <v>8069</v>
      </c>
      <c r="DH865">
        <v>7</v>
      </c>
      <c r="DI865" s="128" t="s">
        <v>156</v>
      </c>
      <c r="DJ86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65" s="130">
        <f>Table13[[#This Row],[JUST]]*Table13[[#This Row],[Storm Millage]]/1000</f>
        <v>0</v>
      </c>
      <c r="DL86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65" s="136">
        <f>Table13[[#This Row],[JUST]]*Table13[[#This Row],[Recreational Millage]]/1000</f>
        <v>15889.239855121043</v>
      </c>
      <c r="DN865" s="137">
        <f>Table13[[#This Row],[Recreational Assessment]]+Table13[[#This Row],[Storm Assessment]]</f>
        <v>15889.239855121043</v>
      </c>
      <c r="DO865" s="145" t="e">
        <f>Methodology!#REF!</f>
        <v>#REF!</v>
      </c>
      <c r="DP865" s="146" t="e">
        <f>(Table13[[#This Row],[JUST]]*Table13[[#This Row],[Ad Valorem Recreational Millage]])/1000</f>
        <v>#REF!</v>
      </c>
    </row>
    <row r="866" spans="1:120" x14ac:dyDescent="0.3">
      <c r="A866">
        <v>1055</v>
      </c>
      <c r="B866">
        <v>1</v>
      </c>
      <c r="C866" s="165" t="s">
        <v>9101</v>
      </c>
      <c r="D866" t="s">
        <v>4645</v>
      </c>
      <c r="E866" t="s">
        <v>204</v>
      </c>
      <c r="F866">
        <v>10004939</v>
      </c>
      <c r="G866" s="32" t="s">
        <v>181</v>
      </c>
      <c r="I866" t="s">
        <v>226</v>
      </c>
      <c r="J866">
        <v>1</v>
      </c>
      <c r="K866">
        <v>0</v>
      </c>
      <c r="L866">
        <v>0</v>
      </c>
      <c r="M866">
        <v>0.92</v>
      </c>
      <c r="N866" t="s">
        <v>135</v>
      </c>
      <c r="O866" t="s">
        <v>136</v>
      </c>
      <c r="R866" t="s">
        <v>3669</v>
      </c>
      <c r="S866" t="s">
        <v>140</v>
      </c>
      <c r="T866">
        <v>121</v>
      </c>
      <c r="U866" t="s">
        <v>3670</v>
      </c>
      <c r="V866" t="s">
        <v>205</v>
      </c>
      <c r="W866" t="s">
        <v>9102</v>
      </c>
      <c r="X866" t="s">
        <v>9103</v>
      </c>
      <c r="Y866" t="s">
        <v>189</v>
      </c>
      <c r="AA866" t="s">
        <v>145</v>
      </c>
      <c r="AB866" t="s">
        <v>146</v>
      </c>
      <c r="AC866" s="119">
        <v>1942852</v>
      </c>
      <c r="AD866">
        <v>1942852</v>
      </c>
      <c r="AE866">
        <v>1942852</v>
      </c>
      <c r="AF866">
        <v>918000</v>
      </c>
      <c r="AG866">
        <v>935864</v>
      </c>
      <c r="AH866">
        <v>25897</v>
      </c>
      <c r="AI866">
        <v>63091</v>
      </c>
      <c r="AJ866">
        <v>0</v>
      </c>
      <c r="AK866">
        <v>0</v>
      </c>
      <c r="AL866">
        <v>0</v>
      </c>
      <c r="AM866">
        <v>0</v>
      </c>
      <c r="AN866" s="32">
        <v>0</v>
      </c>
      <c r="AO866">
        <v>0</v>
      </c>
      <c r="AP866">
        <v>0</v>
      </c>
      <c r="AQ866">
        <v>0</v>
      </c>
      <c r="AR866">
        <v>0</v>
      </c>
      <c r="AS866">
        <v>1</v>
      </c>
      <c r="AT866">
        <v>1997</v>
      </c>
      <c r="AV866">
        <v>7790</v>
      </c>
      <c r="AW866">
        <v>3262</v>
      </c>
      <c r="AX866">
        <v>1</v>
      </c>
      <c r="AY866">
        <v>3</v>
      </c>
      <c r="AZ866">
        <v>3.5</v>
      </c>
      <c r="BA866" t="s">
        <v>233</v>
      </c>
      <c r="BB866" t="s">
        <v>233</v>
      </c>
      <c r="BC866" t="s">
        <v>233</v>
      </c>
      <c r="BE866" t="s">
        <v>233</v>
      </c>
      <c r="BS866" t="s">
        <v>4840</v>
      </c>
      <c r="BT866" t="s">
        <v>9104</v>
      </c>
      <c r="BV866" t="s">
        <v>9105</v>
      </c>
      <c r="BX866" t="s">
        <v>2481</v>
      </c>
      <c r="BY866" t="s">
        <v>2482</v>
      </c>
      <c r="BZ866" t="s">
        <v>4843</v>
      </c>
      <c r="CB866" s="27">
        <v>44172</v>
      </c>
      <c r="CC866">
        <v>2049000</v>
      </c>
      <c r="CD866" t="s">
        <v>210</v>
      </c>
      <c r="CE866" t="s">
        <v>181</v>
      </c>
      <c r="CF866" t="s">
        <v>181</v>
      </c>
      <c r="CG866" t="s">
        <v>9106</v>
      </c>
      <c r="CH866" s="27">
        <v>43712</v>
      </c>
      <c r="CI866">
        <v>1800000</v>
      </c>
      <c r="CJ866" t="s">
        <v>210</v>
      </c>
      <c r="CK866" t="s">
        <v>181</v>
      </c>
      <c r="CL866" t="s">
        <v>181</v>
      </c>
      <c r="CM866" t="s">
        <v>9107</v>
      </c>
      <c r="CN866" s="27">
        <v>29526</v>
      </c>
      <c r="CO866">
        <v>181000</v>
      </c>
      <c r="CP866" t="s">
        <v>210</v>
      </c>
      <c r="CQ866" t="s">
        <v>151</v>
      </c>
      <c r="CR866" t="s">
        <v>151</v>
      </c>
      <c r="CS866" t="s">
        <v>9108</v>
      </c>
      <c r="CT866" s="27">
        <v>28672</v>
      </c>
      <c r="CU866">
        <v>160000</v>
      </c>
      <c r="CV866" t="s">
        <v>210</v>
      </c>
      <c r="CW866" t="s">
        <v>151</v>
      </c>
      <c r="CX866" t="s">
        <v>151</v>
      </c>
      <c r="CY866" t="s">
        <v>9109</v>
      </c>
      <c r="CZ866" t="s">
        <v>9110</v>
      </c>
      <c r="DA866" t="s">
        <v>154</v>
      </c>
      <c r="DB866" t="s">
        <v>299</v>
      </c>
      <c r="DE866">
        <v>1</v>
      </c>
      <c r="DF866">
        <v>1900</v>
      </c>
      <c r="DG866" t="s">
        <v>9111</v>
      </c>
      <c r="DH866">
        <v>7</v>
      </c>
      <c r="DI866" s="128" t="s">
        <v>156</v>
      </c>
      <c r="DJ8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66" s="130">
        <f>Table13[[#This Row],[JUST]]*Table13[[#This Row],[Storm Millage]]/1000</f>
        <v>0</v>
      </c>
      <c r="DL8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66" s="136">
        <f>Table13[[#This Row],[JUST]]*Table13[[#This Row],[Recreational Millage]]/1000</f>
        <v>15935.540926189937</v>
      </c>
      <c r="DN866" s="137">
        <f>Table13[[#This Row],[Recreational Assessment]]+Table13[[#This Row],[Storm Assessment]]</f>
        <v>15935.540926189937</v>
      </c>
      <c r="DO866" s="145" t="e">
        <f>Methodology!#REF!</f>
        <v>#REF!</v>
      </c>
      <c r="DP866" s="146" t="e">
        <f>(Table13[[#This Row],[JUST]]*Table13[[#This Row],[Ad Valorem Recreational Millage]])/1000</f>
        <v>#REF!</v>
      </c>
    </row>
    <row r="867" spans="1:120" x14ac:dyDescent="0.3">
      <c r="A867">
        <v>821</v>
      </c>
      <c r="B867">
        <v>1</v>
      </c>
      <c r="C867" s="165" t="s">
        <v>12186</v>
      </c>
      <c r="D867" t="s">
        <v>540</v>
      </c>
      <c r="E867" t="s">
        <v>1004</v>
      </c>
      <c r="F867">
        <v>10003938</v>
      </c>
      <c r="G867" s="32" t="s">
        <v>181</v>
      </c>
      <c r="I867" t="s">
        <v>401</v>
      </c>
      <c r="J867">
        <v>1</v>
      </c>
      <c r="K867">
        <v>0</v>
      </c>
      <c r="L867">
        <v>0</v>
      </c>
      <c r="M867">
        <v>0.61799999999999999</v>
      </c>
      <c r="N867" t="s">
        <v>135</v>
      </c>
      <c r="O867" t="s">
        <v>136</v>
      </c>
      <c r="R867" t="s">
        <v>286</v>
      </c>
      <c r="S867" t="s">
        <v>140</v>
      </c>
      <c r="T867">
        <v>121</v>
      </c>
      <c r="U867" t="s">
        <v>3670</v>
      </c>
      <c r="V867" t="s">
        <v>205</v>
      </c>
      <c r="W867" t="s">
        <v>12187</v>
      </c>
      <c r="X867" t="s">
        <v>12188</v>
      </c>
      <c r="Y867" t="s">
        <v>232</v>
      </c>
      <c r="AA867" t="s">
        <v>145</v>
      </c>
      <c r="AB867" t="s">
        <v>146</v>
      </c>
      <c r="AC867" s="119">
        <v>1950926</v>
      </c>
      <c r="AD867">
        <v>1950926</v>
      </c>
      <c r="AE867">
        <v>1950926</v>
      </c>
      <c r="AF867">
        <v>1590000</v>
      </c>
      <c r="AG867">
        <v>338189</v>
      </c>
      <c r="AH867">
        <v>18981</v>
      </c>
      <c r="AI867">
        <v>3756</v>
      </c>
      <c r="AJ867">
        <v>0</v>
      </c>
      <c r="AK867">
        <v>0</v>
      </c>
      <c r="AL867">
        <v>0</v>
      </c>
      <c r="AM867">
        <v>0</v>
      </c>
      <c r="AN867" s="32">
        <v>0</v>
      </c>
      <c r="AO867">
        <v>0</v>
      </c>
      <c r="AP867">
        <v>0</v>
      </c>
      <c r="AQ867">
        <v>0</v>
      </c>
      <c r="AR867">
        <v>0</v>
      </c>
      <c r="AS867">
        <v>1</v>
      </c>
      <c r="AT867">
        <v>1987</v>
      </c>
      <c r="AV867">
        <v>5607</v>
      </c>
      <c r="AW867">
        <v>3832</v>
      </c>
      <c r="AX867">
        <v>1.5</v>
      </c>
      <c r="AY867">
        <v>4</v>
      </c>
      <c r="AZ867">
        <v>4</v>
      </c>
      <c r="BB867" t="s">
        <v>233</v>
      </c>
      <c r="BE867" t="s">
        <v>233</v>
      </c>
      <c r="BS867" t="s">
        <v>12189</v>
      </c>
      <c r="BV867" t="s">
        <v>12190</v>
      </c>
      <c r="BX867" t="s">
        <v>12191</v>
      </c>
      <c r="BY867" t="s">
        <v>3101</v>
      </c>
      <c r="BZ867" t="s">
        <v>12192</v>
      </c>
      <c r="CB867" s="27">
        <v>31079</v>
      </c>
      <c r="CC867">
        <v>250000</v>
      </c>
      <c r="CD867" t="s">
        <v>150</v>
      </c>
      <c r="CE867" t="s">
        <v>181</v>
      </c>
      <c r="CF867" t="s">
        <v>181</v>
      </c>
      <c r="CG867" t="s">
        <v>12193</v>
      </c>
      <c r="CZ867" t="s">
        <v>12194</v>
      </c>
      <c r="DA867" t="s">
        <v>154</v>
      </c>
      <c r="DB867" t="s">
        <v>299</v>
      </c>
      <c r="DE867">
        <v>1</v>
      </c>
      <c r="DF867">
        <v>1900</v>
      </c>
      <c r="DG867" t="s">
        <v>12195</v>
      </c>
      <c r="DH867">
        <v>7</v>
      </c>
      <c r="DI867" s="128" t="s">
        <v>156</v>
      </c>
      <c r="DJ8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67" s="130">
        <f>Table13[[#This Row],[JUST]]*Table13[[#This Row],[Storm Millage]]/1000</f>
        <v>0</v>
      </c>
      <c r="DL8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67" s="136">
        <f>Table13[[#This Row],[JUST]]*Table13[[#This Row],[Recreational Millage]]/1000</f>
        <v>16001.764991346756</v>
      </c>
      <c r="DN867" s="137">
        <f>Table13[[#This Row],[Recreational Assessment]]+Table13[[#This Row],[Storm Assessment]]</f>
        <v>16001.764991346756</v>
      </c>
      <c r="DO867" s="145" t="e">
        <f>Methodology!#REF!</f>
        <v>#REF!</v>
      </c>
      <c r="DP867" s="146" t="e">
        <f>(Table13[[#This Row],[JUST]]*Table13[[#This Row],[Ad Valorem Recreational Millage]])/1000</f>
        <v>#REF!</v>
      </c>
    </row>
    <row r="868" spans="1:120" x14ac:dyDescent="0.3">
      <c r="A868">
        <v>1142</v>
      </c>
      <c r="B868">
        <v>1</v>
      </c>
      <c r="C868" s="165" t="s">
        <v>9155</v>
      </c>
      <c r="D868" t="s">
        <v>4704</v>
      </c>
      <c r="E868" t="s">
        <v>204</v>
      </c>
      <c r="F868">
        <v>10572842</v>
      </c>
      <c r="G868" s="32" t="s">
        <v>181</v>
      </c>
      <c r="I868" t="s">
        <v>226</v>
      </c>
      <c r="J868">
        <v>1</v>
      </c>
      <c r="K868">
        <v>0</v>
      </c>
      <c r="L868">
        <v>0</v>
      </c>
      <c r="M868">
        <v>1.1599999999999999</v>
      </c>
      <c r="N868" t="s">
        <v>135</v>
      </c>
      <c r="O868" t="s">
        <v>136</v>
      </c>
      <c r="R868" t="s">
        <v>3669</v>
      </c>
      <c r="S868" t="s">
        <v>140</v>
      </c>
      <c r="T868">
        <v>121</v>
      </c>
      <c r="U868" t="s">
        <v>3670</v>
      </c>
      <c r="V868" t="s">
        <v>205</v>
      </c>
      <c r="W868" t="s">
        <v>9156</v>
      </c>
      <c r="X868" t="s">
        <v>9157</v>
      </c>
      <c r="Y868" t="s">
        <v>189</v>
      </c>
      <c r="AA868" t="s">
        <v>145</v>
      </c>
      <c r="AB868" t="s">
        <v>146</v>
      </c>
      <c r="AC868" s="119">
        <v>1973538</v>
      </c>
      <c r="AD868">
        <v>1973538</v>
      </c>
      <c r="AE868">
        <v>1973538</v>
      </c>
      <c r="AF868">
        <v>840000</v>
      </c>
      <c r="AG868">
        <v>907016</v>
      </c>
      <c r="AH868">
        <v>78176</v>
      </c>
      <c r="AI868">
        <v>148346</v>
      </c>
      <c r="AJ868">
        <v>0</v>
      </c>
      <c r="AK868">
        <v>0</v>
      </c>
      <c r="AL868">
        <v>0</v>
      </c>
      <c r="AM868">
        <v>0</v>
      </c>
      <c r="AN868" s="32">
        <v>0</v>
      </c>
      <c r="AO868">
        <v>0</v>
      </c>
      <c r="AP868">
        <v>0</v>
      </c>
      <c r="AQ868">
        <v>0</v>
      </c>
      <c r="AR868">
        <v>0</v>
      </c>
      <c r="AS868">
        <v>1</v>
      </c>
      <c r="AT868">
        <v>1983</v>
      </c>
      <c r="AV868">
        <v>9179</v>
      </c>
      <c r="AW868">
        <v>4527</v>
      </c>
      <c r="AX868">
        <v>2</v>
      </c>
      <c r="AY868">
        <v>4</v>
      </c>
      <c r="AZ868">
        <v>3.5</v>
      </c>
      <c r="BA868" t="s">
        <v>233</v>
      </c>
      <c r="BB868" t="s">
        <v>233</v>
      </c>
      <c r="BC868" t="s">
        <v>233</v>
      </c>
      <c r="BS868" t="s">
        <v>9158</v>
      </c>
      <c r="BV868" t="s">
        <v>9156</v>
      </c>
      <c r="BX868" t="s">
        <v>145</v>
      </c>
      <c r="BY868" t="s">
        <v>149</v>
      </c>
      <c r="BZ868" t="s">
        <v>146</v>
      </c>
      <c r="CB868" s="27">
        <v>42389</v>
      </c>
      <c r="CC868">
        <v>1700000</v>
      </c>
      <c r="CD868" t="s">
        <v>210</v>
      </c>
      <c r="CE868" t="s">
        <v>181</v>
      </c>
      <c r="CF868" t="s">
        <v>655</v>
      </c>
      <c r="CG868" t="s">
        <v>9159</v>
      </c>
      <c r="CH868" s="27">
        <v>41110</v>
      </c>
      <c r="CI868">
        <v>1850000</v>
      </c>
      <c r="CJ868" t="s">
        <v>210</v>
      </c>
      <c r="CK868" t="s">
        <v>181</v>
      </c>
      <c r="CL868" t="s">
        <v>655</v>
      </c>
      <c r="CM868" t="s">
        <v>9151</v>
      </c>
      <c r="CN868" s="27">
        <v>31837</v>
      </c>
      <c r="CO868">
        <v>250000</v>
      </c>
      <c r="CP868" t="s">
        <v>150</v>
      </c>
      <c r="CQ868" t="s">
        <v>208</v>
      </c>
      <c r="CR868" t="s">
        <v>208</v>
      </c>
      <c r="CS868" t="s">
        <v>9152</v>
      </c>
      <c r="CZ868" t="s">
        <v>9160</v>
      </c>
      <c r="DA868" t="s">
        <v>154</v>
      </c>
      <c r="DB868" t="s">
        <v>299</v>
      </c>
      <c r="DE868">
        <v>1</v>
      </c>
      <c r="DF868">
        <v>2016</v>
      </c>
      <c r="DG868" t="s">
        <v>9161</v>
      </c>
      <c r="DH868">
        <v>7</v>
      </c>
      <c r="DI868" s="128" t="s">
        <v>156</v>
      </c>
      <c r="DJ8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68" s="130">
        <f>Table13[[#This Row],[JUST]]*Table13[[#This Row],[Storm Millage]]/1000</f>
        <v>0</v>
      </c>
      <c r="DL8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68" s="136">
        <f>Table13[[#This Row],[JUST]]*Table13[[#This Row],[Recreational Millage]]/1000</f>
        <v>16187.231744050001</v>
      </c>
      <c r="DN868" s="137">
        <f>Table13[[#This Row],[Recreational Assessment]]+Table13[[#This Row],[Storm Assessment]]</f>
        <v>16187.231744050001</v>
      </c>
      <c r="DO868" s="145" t="e">
        <f>Methodology!#REF!</f>
        <v>#REF!</v>
      </c>
      <c r="DP868" s="146" t="e">
        <f>(Table13[[#This Row],[JUST]]*Table13[[#This Row],[Ad Valorem Recreational Millage]])/1000</f>
        <v>#REF!</v>
      </c>
    </row>
    <row r="869" spans="1:120" x14ac:dyDescent="0.3">
      <c r="A869">
        <v>791</v>
      </c>
      <c r="B869">
        <v>1</v>
      </c>
      <c r="C869" s="165" t="s">
        <v>5906</v>
      </c>
      <c r="D869" t="s">
        <v>4873</v>
      </c>
      <c r="E869" t="s">
        <v>170</v>
      </c>
      <c r="F869">
        <v>10462314</v>
      </c>
      <c r="G869" s="32" t="s">
        <v>181</v>
      </c>
      <c r="I869" t="s">
        <v>226</v>
      </c>
      <c r="J869">
        <v>1</v>
      </c>
      <c r="K869">
        <v>50</v>
      </c>
      <c r="L869">
        <v>200</v>
      </c>
      <c r="M869">
        <v>0.221</v>
      </c>
      <c r="N869" t="s">
        <v>135</v>
      </c>
      <c r="O869" t="s">
        <v>136</v>
      </c>
      <c r="R869" t="s">
        <v>139</v>
      </c>
      <c r="S869" t="s">
        <v>140</v>
      </c>
      <c r="T869">
        <v>100</v>
      </c>
      <c r="U869" t="s">
        <v>511</v>
      </c>
      <c r="W869" t="s">
        <v>5907</v>
      </c>
      <c r="X869" t="s">
        <v>5908</v>
      </c>
      <c r="Y869" t="s">
        <v>144</v>
      </c>
      <c r="AA869" t="s">
        <v>145</v>
      </c>
      <c r="AB869" t="s">
        <v>146</v>
      </c>
      <c r="AC869" s="119">
        <v>1979167</v>
      </c>
      <c r="AD869">
        <v>1979167</v>
      </c>
      <c r="AE869">
        <v>1979167</v>
      </c>
      <c r="AF869">
        <v>1008800</v>
      </c>
      <c r="AG869">
        <v>929437</v>
      </c>
      <c r="AH869">
        <v>4880</v>
      </c>
      <c r="AI869">
        <v>36050</v>
      </c>
      <c r="AJ869">
        <v>0</v>
      </c>
      <c r="AK869">
        <v>0</v>
      </c>
      <c r="AL869">
        <v>0</v>
      </c>
      <c r="AM869">
        <v>0</v>
      </c>
      <c r="AN869" s="32">
        <v>0</v>
      </c>
      <c r="AO869">
        <v>0</v>
      </c>
      <c r="AP869">
        <v>0</v>
      </c>
      <c r="AQ869">
        <v>0</v>
      </c>
      <c r="AR869">
        <v>0</v>
      </c>
      <c r="AS869">
        <v>1</v>
      </c>
      <c r="AT869">
        <v>2005</v>
      </c>
      <c r="AV869">
        <v>9458</v>
      </c>
      <c r="AW869">
        <v>3771</v>
      </c>
      <c r="AX869">
        <v>2</v>
      </c>
      <c r="AY869">
        <v>4</v>
      </c>
      <c r="AZ869">
        <v>4.5</v>
      </c>
      <c r="BA869" t="s">
        <v>233</v>
      </c>
      <c r="BB869" t="s">
        <v>233</v>
      </c>
      <c r="BC869" t="s">
        <v>233</v>
      </c>
      <c r="BS869" t="s">
        <v>5909</v>
      </c>
      <c r="BU869" t="s">
        <v>5910</v>
      </c>
      <c r="BV869" t="s">
        <v>5911</v>
      </c>
      <c r="BX869" t="s">
        <v>1619</v>
      </c>
      <c r="BY869" t="s">
        <v>149</v>
      </c>
      <c r="BZ869" t="s">
        <v>2593</v>
      </c>
      <c r="CB869" s="27">
        <v>37230</v>
      </c>
      <c r="CC869">
        <v>1233400</v>
      </c>
      <c r="CD869" t="s">
        <v>150</v>
      </c>
      <c r="CE869" t="s">
        <v>151</v>
      </c>
      <c r="CF869" t="s">
        <v>151</v>
      </c>
      <c r="CG869" t="s">
        <v>5912</v>
      </c>
      <c r="CH869" s="27">
        <v>37012</v>
      </c>
      <c r="CI869">
        <v>5800000</v>
      </c>
      <c r="CJ869" t="s">
        <v>150</v>
      </c>
      <c r="CK869" t="s">
        <v>208</v>
      </c>
      <c r="CL869" t="s">
        <v>208</v>
      </c>
      <c r="CM869" t="s">
        <v>5099</v>
      </c>
      <c r="CN869" s="27">
        <v>35217</v>
      </c>
      <c r="CO869">
        <v>825000</v>
      </c>
      <c r="CP869" t="s">
        <v>210</v>
      </c>
      <c r="CQ869" t="s">
        <v>196</v>
      </c>
      <c r="CR869" t="s">
        <v>196</v>
      </c>
      <c r="CS869" t="s">
        <v>5100</v>
      </c>
      <c r="CT869" s="27">
        <v>32356</v>
      </c>
      <c r="CU869">
        <v>1320000</v>
      </c>
      <c r="CV869" t="s">
        <v>210</v>
      </c>
      <c r="CW869" t="s">
        <v>208</v>
      </c>
      <c r="CX869" t="s">
        <v>208</v>
      </c>
      <c r="CY869" t="s">
        <v>5101</v>
      </c>
      <c r="CZ869" t="s">
        <v>5913</v>
      </c>
      <c r="DA869" t="s">
        <v>154</v>
      </c>
      <c r="DB869" t="s">
        <v>299</v>
      </c>
      <c r="DE869">
        <v>1</v>
      </c>
      <c r="DF869">
        <v>2001</v>
      </c>
      <c r="DG869" t="s">
        <v>5914</v>
      </c>
      <c r="DH869">
        <v>7</v>
      </c>
      <c r="DI869" s="128" t="s">
        <v>156</v>
      </c>
      <c r="DJ8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69" s="130">
        <f>Table13[[#This Row],[JUST]]*Table13[[#This Row],[Storm Millage]]/1000</f>
        <v>0</v>
      </c>
      <c r="DL8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69" s="136">
        <f>Table13[[#This Row],[JUST]]*Table13[[#This Row],[Recreational Millage]]/1000</f>
        <v>16233.401580905062</v>
      </c>
      <c r="DN869" s="137">
        <f>Table13[[#This Row],[Recreational Assessment]]+Table13[[#This Row],[Storm Assessment]]</f>
        <v>16233.401580905062</v>
      </c>
      <c r="DO869" s="145" t="e">
        <f>Methodology!#REF!</f>
        <v>#REF!</v>
      </c>
      <c r="DP869" s="146" t="e">
        <f>(Table13[[#This Row],[JUST]]*Table13[[#This Row],[Ad Valorem Recreational Millage]])/1000</f>
        <v>#REF!</v>
      </c>
    </row>
    <row r="870" spans="1:120" x14ac:dyDescent="0.3">
      <c r="A870">
        <v>1065</v>
      </c>
      <c r="B870">
        <v>1</v>
      </c>
      <c r="C870" s="165" t="s">
        <v>5157</v>
      </c>
      <c r="D870" t="s">
        <v>216</v>
      </c>
      <c r="E870" t="s">
        <v>1092</v>
      </c>
      <c r="F870">
        <v>10004647</v>
      </c>
      <c r="G870" s="32" t="s">
        <v>181</v>
      </c>
      <c r="I870" t="s">
        <v>226</v>
      </c>
      <c r="J870">
        <v>1</v>
      </c>
      <c r="K870">
        <v>0</v>
      </c>
      <c r="L870">
        <v>0</v>
      </c>
      <c r="M870">
        <v>0.80800000000000005</v>
      </c>
      <c r="N870" t="s">
        <v>135</v>
      </c>
      <c r="O870" t="s">
        <v>136</v>
      </c>
      <c r="R870" t="s">
        <v>286</v>
      </c>
      <c r="S870" t="s">
        <v>140</v>
      </c>
      <c r="T870">
        <v>100</v>
      </c>
      <c r="U870" t="s">
        <v>511</v>
      </c>
      <c r="W870" t="s">
        <v>5158</v>
      </c>
      <c r="X870" t="s">
        <v>5159</v>
      </c>
      <c r="Y870" t="s">
        <v>477</v>
      </c>
      <c r="AA870" t="s">
        <v>145</v>
      </c>
      <c r="AB870" t="s">
        <v>146</v>
      </c>
      <c r="AC870" s="119">
        <v>2026806</v>
      </c>
      <c r="AD870">
        <v>2026806</v>
      </c>
      <c r="AE870">
        <v>2026806</v>
      </c>
      <c r="AF870">
        <v>1200000</v>
      </c>
      <c r="AG870">
        <v>792188</v>
      </c>
      <c r="AH870">
        <v>0</v>
      </c>
      <c r="AI870">
        <v>34618</v>
      </c>
      <c r="AJ870">
        <v>0</v>
      </c>
      <c r="AK870">
        <v>0</v>
      </c>
      <c r="AL870">
        <v>0</v>
      </c>
      <c r="AM870">
        <v>0</v>
      </c>
      <c r="AN870" s="32">
        <v>0</v>
      </c>
      <c r="AO870">
        <v>0</v>
      </c>
      <c r="AP870">
        <v>0</v>
      </c>
      <c r="AQ870">
        <v>0</v>
      </c>
      <c r="AR870">
        <v>0</v>
      </c>
      <c r="AS870">
        <v>1</v>
      </c>
      <c r="AT870">
        <v>2006</v>
      </c>
      <c r="AV870">
        <v>10858</v>
      </c>
      <c r="AW870">
        <v>4391</v>
      </c>
      <c r="AX870">
        <v>1.7999999499999999</v>
      </c>
      <c r="AY870">
        <v>4</v>
      </c>
      <c r="AZ870">
        <v>5</v>
      </c>
      <c r="BA870" t="s">
        <v>233</v>
      </c>
      <c r="BB870" t="s">
        <v>233</v>
      </c>
      <c r="BC870" t="s">
        <v>233</v>
      </c>
      <c r="BS870" t="s">
        <v>5160</v>
      </c>
      <c r="BV870" t="s">
        <v>5161</v>
      </c>
      <c r="BX870" t="s">
        <v>457</v>
      </c>
      <c r="BY870" t="s">
        <v>458</v>
      </c>
      <c r="BZ870" t="s">
        <v>459</v>
      </c>
      <c r="CB870" s="27">
        <v>44133</v>
      </c>
      <c r="CC870">
        <v>2500000</v>
      </c>
      <c r="CD870" t="s">
        <v>210</v>
      </c>
      <c r="CE870" t="s">
        <v>181</v>
      </c>
      <c r="CF870" t="s">
        <v>181</v>
      </c>
      <c r="CG870" t="s">
        <v>5162</v>
      </c>
      <c r="CH870" s="27">
        <v>39496</v>
      </c>
      <c r="CI870">
        <v>2425000</v>
      </c>
      <c r="CJ870" t="s">
        <v>210</v>
      </c>
      <c r="CK870" t="s">
        <v>151</v>
      </c>
      <c r="CL870" t="s">
        <v>151</v>
      </c>
      <c r="CM870" t="s">
        <v>5163</v>
      </c>
      <c r="CN870" s="27">
        <v>37869</v>
      </c>
      <c r="CO870">
        <v>300000</v>
      </c>
      <c r="CP870" t="s">
        <v>150</v>
      </c>
      <c r="CQ870" t="s">
        <v>383</v>
      </c>
      <c r="CR870" t="s">
        <v>383</v>
      </c>
      <c r="CS870" t="s">
        <v>5164</v>
      </c>
      <c r="CT870" s="27">
        <v>37868</v>
      </c>
      <c r="CU870">
        <v>300000</v>
      </c>
      <c r="CV870" t="s">
        <v>150</v>
      </c>
      <c r="CW870" t="s">
        <v>383</v>
      </c>
      <c r="CX870" t="s">
        <v>383</v>
      </c>
      <c r="CY870" t="s">
        <v>5165</v>
      </c>
      <c r="CZ870" t="s">
        <v>5166</v>
      </c>
      <c r="DA870" t="s">
        <v>154</v>
      </c>
      <c r="DB870" t="s">
        <v>299</v>
      </c>
      <c r="DE870">
        <v>1</v>
      </c>
      <c r="DF870">
        <v>1975</v>
      </c>
      <c r="DG870" t="s">
        <v>5167</v>
      </c>
      <c r="DH870">
        <v>7</v>
      </c>
      <c r="DI870" s="128" t="s">
        <v>156</v>
      </c>
      <c r="DJ8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70" s="130">
        <f>Table13[[#This Row],[JUST]]*Table13[[#This Row],[Storm Millage]]/1000</f>
        <v>0</v>
      </c>
      <c r="DL8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70" s="136">
        <f>Table13[[#This Row],[JUST]]*Table13[[#This Row],[Recreational Millage]]/1000</f>
        <v>16624.143250462374</v>
      </c>
      <c r="DN870" s="137">
        <f>Table13[[#This Row],[Recreational Assessment]]+Table13[[#This Row],[Storm Assessment]]</f>
        <v>16624.143250462374</v>
      </c>
      <c r="DO870" s="145" t="e">
        <f>Methodology!#REF!</f>
        <v>#REF!</v>
      </c>
      <c r="DP870" s="146" t="e">
        <f>(Table13[[#This Row],[JUST]]*Table13[[#This Row],[Ad Valorem Recreational Millage]])/1000</f>
        <v>#REF!</v>
      </c>
    </row>
    <row r="871" spans="1:120" x14ac:dyDescent="0.3">
      <c r="A871">
        <v>873</v>
      </c>
      <c r="B871">
        <v>1</v>
      </c>
      <c r="C871" s="165" t="s">
        <v>7547</v>
      </c>
      <c r="D871" t="s">
        <v>3444</v>
      </c>
      <c r="E871" t="s">
        <v>204</v>
      </c>
      <c r="F871">
        <v>10004759</v>
      </c>
      <c r="G871" s="32" t="s">
        <v>181</v>
      </c>
      <c r="I871" t="s">
        <v>401</v>
      </c>
      <c r="J871">
        <v>1</v>
      </c>
      <c r="K871">
        <v>0</v>
      </c>
      <c r="L871">
        <v>0</v>
      </c>
      <c r="M871">
        <v>0.81</v>
      </c>
      <c r="N871" t="s">
        <v>135</v>
      </c>
      <c r="O871" t="s">
        <v>136</v>
      </c>
      <c r="R871" t="s">
        <v>227</v>
      </c>
      <c r="S871" t="s">
        <v>140</v>
      </c>
      <c r="T871">
        <v>121</v>
      </c>
      <c r="U871" t="s">
        <v>3670</v>
      </c>
      <c r="V871" t="s">
        <v>205</v>
      </c>
      <c r="W871" t="s">
        <v>4037</v>
      </c>
      <c r="X871" t="s">
        <v>7548</v>
      </c>
      <c r="Y871" t="s">
        <v>189</v>
      </c>
      <c r="AA871" t="s">
        <v>145</v>
      </c>
      <c r="AB871" t="s">
        <v>146</v>
      </c>
      <c r="AC871" s="30">
        <v>3934875</v>
      </c>
      <c r="AD871">
        <v>3934875</v>
      </c>
      <c r="AE871">
        <v>3884875</v>
      </c>
      <c r="AF871">
        <v>2100000</v>
      </c>
      <c r="AG871">
        <v>1683160</v>
      </c>
      <c r="AH871">
        <v>38294</v>
      </c>
      <c r="AI871">
        <v>113421</v>
      </c>
      <c r="AJ871">
        <v>0</v>
      </c>
      <c r="AK871">
        <v>0</v>
      </c>
      <c r="AL871">
        <v>0</v>
      </c>
      <c r="AM871">
        <v>0</v>
      </c>
      <c r="AN871">
        <v>50000</v>
      </c>
      <c r="AO871">
        <v>0</v>
      </c>
      <c r="AP871">
        <v>0</v>
      </c>
      <c r="AQ871">
        <v>0</v>
      </c>
      <c r="AR871">
        <v>0</v>
      </c>
      <c r="AS871">
        <v>1</v>
      </c>
      <c r="AT871">
        <v>2015</v>
      </c>
      <c r="AV871">
        <v>15097</v>
      </c>
      <c r="AW871">
        <v>5697</v>
      </c>
      <c r="AX871">
        <v>2</v>
      </c>
      <c r="AY871">
        <v>4</v>
      </c>
      <c r="AZ871">
        <v>4.5</v>
      </c>
      <c r="BA871" t="s">
        <v>233</v>
      </c>
      <c r="BB871" t="s">
        <v>233</v>
      </c>
      <c r="BC871" t="s">
        <v>233</v>
      </c>
      <c r="BE871" t="s">
        <v>233</v>
      </c>
      <c r="BS871" t="s">
        <v>7549</v>
      </c>
      <c r="BT871" t="s">
        <v>7550</v>
      </c>
      <c r="BV871" t="s">
        <v>7551</v>
      </c>
      <c r="BX871" t="s">
        <v>145</v>
      </c>
      <c r="BY871" t="s">
        <v>149</v>
      </c>
      <c r="BZ871" t="s">
        <v>146</v>
      </c>
      <c r="CB871" s="27">
        <v>40786</v>
      </c>
      <c r="CC871">
        <v>400000</v>
      </c>
      <c r="CD871" t="s">
        <v>150</v>
      </c>
      <c r="CE871" t="s">
        <v>181</v>
      </c>
      <c r="CF871" t="s">
        <v>320</v>
      </c>
      <c r="CG871" t="s">
        <v>7552</v>
      </c>
      <c r="CH871" s="27">
        <v>39273</v>
      </c>
      <c r="CI871">
        <v>3575000</v>
      </c>
      <c r="CJ871" t="s">
        <v>150</v>
      </c>
      <c r="CK871" t="s">
        <v>151</v>
      </c>
      <c r="CL871" t="s">
        <v>151</v>
      </c>
      <c r="CM871" t="s">
        <v>7553</v>
      </c>
      <c r="CN871" s="27">
        <v>30560</v>
      </c>
      <c r="CO871">
        <v>300000</v>
      </c>
      <c r="CP871" t="s">
        <v>210</v>
      </c>
      <c r="CQ871" t="s">
        <v>181</v>
      </c>
      <c r="CR871" t="s">
        <v>181</v>
      </c>
      <c r="CS871" t="s">
        <v>7554</v>
      </c>
      <c r="CZ871" t="s">
        <v>7555</v>
      </c>
      <c r="DA871" t="s">
        <v>154</v>
      </c>
      <c r="DB871" t="s">
        <v>299</v>
      </c>
      <c r="DE871">
        <v>1</v>
      </c>
      <c r="DF871">
        <v>1970</v>
      </c>
      <c r="DG871" t="s">
        <v>7556</v>
      </c>
      <c r="DH871">
        <v>7</v>
      </c>
      <c r="DI871" s="128" t="s">
        <v>156</v>
      </c>
      <c r="DJ8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71" s="130">
        <f>Table13[[#This Row],[JUST]]*Table13[[#This Row],[Storm Millage]]/1000</f>
        <v>0</v>
      </c>
      <c r="DL8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871" s="136">
        <f>Table13[[#This Row],[JUST]]*Table13[[#This Row],[Recreational Millage]]/1000</f>
        <v>16725.019302131321</v>
      </c>
      <c r="DN871" s="137">
        <f>Table13[[#This Row],[Recreational Assessment]]+Table13[[#This Row],[Storm Assessment]]</f>
        <v>16725.019302131321</v>
      </c>
      <c r="DO871" s="145" t="e">
        <f>Methodology!#REF!</f>
        <v>#REF!</v>
      </c>
      <c r="DP871" s="146" t="e">
        <f>(Table13[[#This Row],[JUST]]*Table13[[#This Row],[Ad Valorem Recreational Millage]])/1000</f>
        <v>#REF!</v>
      </c>
    </row>
    <row r="872" spans="1:120" x14ac:dyDescent="0.3">
      <c r="A872">
        <v>872</v>
      </c>
      <c r="B872">
        <v>1</v>
      </c>
      <c r="C872" s="165" t="s">
        <v>8579</v>
      </c>
      <c r="D872" t="s">
        <v>3484</v>
      </c>
      <c r="E872" t="s">
        <v>4307</v>
      </c>
      <c r="F872">
        <v>10005027</v>
      </c>
      <c r="G872" s="32" t="s">
        <v>181</v>
      </c>
      <c r="I872" t="s">
        <v>226</v>
      </c>
      <c r="J872">
        <v>1</v>
      </c>
      <c r="K872">
        <v>0</v>
      </c>
      <c r="L872">
        <v>0</v>
      </c>
      <c r="M872">
        <v>1.633</v>
      </c>
      <c r="N872" t="s">
        <v>135</v>
      </c>
      <c r="O872" t="s">
        <v>136</v>
      </c>
      <c r="R872" t="s">
        <v>3669</v>
      </c>
      <c r="S872" t="s">
        <v>140</v>
      </c>
      <c r="T872">
        <v>121</v>
      </c>
      <c r="U872" t="s">
        <v>3670</v>
      </c>
      <c r="V872" t="s">
        <v>205</v>
      </c>
      <c r="W872" t="s">
        <v>8580</v>
      </c>
      <c r="X872" t="s">
        <v>8581</v>
      </c>
      <c r="Y872" t="s">
        <v>189</v>
      </c>
      <c r="AA872" t="s">
        <v>145</v>
      </c>
      <c r="AB872" t="s">
        <v>146</v>
      </c>
      <c r="AC872" s="119">
        <v>2049407</v>
      </c>
      <c r="AD872">
        <v>2049407</v>
      </c>
      <c r="AE872">
        <v>2049407</v>
      </c>
      <c r="AF872">
        <v>1080000</v>
      </c>
      <c r="AG872">
        <v>886795</v>
      </c>
      <c r="AH872">
        <v>27392</v>
      </c>
      <c r="AI872">
        <v>55220</v>
      </c>
      <c r="AJ872">
        <v>22132</v>
      </c>
      <c r="AK872">
        <v>0</v>
      </c>
      <c r="AL872">
        <v>0</v>
      </c>
      <c r="AM872">
        <v>0</v>
      </c>
      <c r="AN872" s="32">
        <v>0</v>
      </c>
      <c r="AO872">
        <v>0</v>
      </c>
      <c r="AP872">
        <v>0</v>
      </c>
      <c r="AQ872">
        <v>0</v>
      </c>
      <c r="AR872">
        <v>0</v>
      </c>
      <c r="AS872">
        <v>1</v>
      </c>
      <c r="AT872">
        <v>2000</v>
      </c>
      <c r="AV872">
        <v>10430</v>
      </c>
      <c r="AW872">
        <v>3798</v>
      </c>
      <c r="AX872">
        <v>2</v>
      </c>
      <c r="AY872">
        <v>4</v>
      </c>
      <c r="AZ872">
        <v>4.5</v>
      </c>
      <c r="BA872" t="s">
        <v>233</v>
      </c>
      <c r="BB872" t="s">
        <v>233</v>
      </c>
      <c r="BC872" t="s">
        <v>233</v>
      </c>
      <c r="BS872" t="s">
        <v>8582</v>
      </c>
      <c r="BU872" t="s">
        <v>8583</v>
      </c>
      <c r="BV872" t="s">
        <v>8584</v>
      </c>
      <c r="BW872" t="s">
        <v>8585</v>
      </c>
      <c r="BX872" t="s">
        <v>8586</v>
      </c>
      <c r="BZ872" t="s">
        <v>8587</v>
      </c>
      <c r="CA872" t="s">
        <v>548</v>
      </c>
      <c r="CB872" s="27">
        <v>42807</v>
      </c>
      <c r="CC872">
        <v>2250000</v>
      </c>
      <c r="CD872" t="s">
        <v>210</v>
      </c>
      <c r="CE872" t="s">
        <v>181</v>
      </c>
      <c r="CF872" t="s">
        <v>181</v>
      </c>
      <c r="CG872" t="s">
        <v>8588</v>
      </c>
      <c r="CH872" s="27">
        <v>35972</v>
      </c>
      <c r="CI872">
        <v>680000</v>
      </c>
      <c r="CJ872" t="s">
        <v>150</v>
      </c>
      <c r="CK872" t="s">
        <v>151</v>
      </c>
      <c r="CL872" t="s">
        <v>151</v>
      </c>
      <c r="CM872" t="s">
        <v>8589</v>
      </c>
      <c r="CN872" s="27">
        <v>34060</v>
      </c>
      <c r="CO872">
        <v>650000</v>
      </c>
      <c r="CP872" t="s">
        <v>150</v>
      </c>
      <c r="CQ872" t="s">
        <v>151</v>
      </c>
      <c r="CR872" t="s">
        <v>151</v>
      </c>
      <c r="CS872" t="s">
        <v>8590</v>
      </c>
      <c r="CZ872" t="s">
        <v>8591</v>
      </c>
      <c r="DA872" t="s">
        <v>154</v>
      </c>
      <c r="DB872" t="s">
        <v>299</v>
      </c>
      <c r="DE872">
        <v>1</v>
      </c>
      <c r="DF872">
        <v>1988</v>
      </c>
      <c r="DG872" t="s">
        <v>8592</v>
      </c>
      <c r="DH872">
        <v>7</v>
      </c>
      <c r="DI872" s="128" t="s">
        <v>156</v>
      </c>
      <c r="DJ8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72" s="130">
        <f>Table13[[#This Row],[JUST]]*Table13[[#This Row],[Storm Millage]]/1000</f>
        <v>0</v>
      </c>
      <c r="DL8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72" s="136">
        <f>Table13[[#This Row],[JUST]]*Table13[[#This Row],[Recreational Millage]]/1000</f>
        <v>16809.519779643608</v>
      </c>
      <c r="DN872" s="137">
        <f>Table13[[#This Row],[Recreational Assessment]]+Table13[[#This Row],[Storm Assessment]]</f>
        <v>16809.519779643608</v>
      </c>
      <c r="DO872" s="145" t="e">
        <f>Methodology!#REF!</f>
        <v>#REF!</v>
      </c>
      <c r="DP872" s="146" t="e">
        <f>(Table13[[#This Row],[JUST]]*Table13[[#This Row],[Ad Valorem Recreational Millage]])/1000</f>
        <v>#REF!</v>
      </c>
    </row>
    <row r="873" spans="1:120" x14ac:dyDescent="0.3">
      <c r="A873">
        <v>676</v>
      </c>
      <c r="B873">
        <v>1</v>
      </c>
      <c r="C873" s="165" t="s">
        <v>6607</v>
      </c>
      <c r="D873" t="s">
        <v>158</v>
      </c>
      <c r="E873" t="s">
        <v>438</v>
      </c>
      <c r="F873">
        <v>10004183</v>
      </c>
      <c r="G873" s="32" t="s">
        <v>181</v>
      </c>
      <c r="I873" t="s">
        <v>226</v>
      </c>
      <c r="J873">
        <v>1</v>
      </c>
      <c r="K873">
        <v>0</v>
      </c>
      <c r="L873">
        <v>0</v>
      </c>
      <c r="M873">
        <v>0.23200000000000001</v>
      </c>
      <c r="N873" t="s">
        <v>135</v>
      </c>
      <c r="O873" t="s">
        <v>136</v>
      </c>
      <c r="R873" t="s">
        <v>227</v>
      </c>
      <c r="S873" t="s">
        <v>140</v>
      </c>
      <c r="T873">
        <v>100</v>
      </c>
      <c r="U873" t="s">
        <v>511</v>
      </c>
      <c r="W873" t="s">
        <v>6608</v>
      </c>
      <c r="X873" t="s">
        <v>1747</v>
      </c>
      <c r="Y873" t="s">
        <v>162</v>
      </c>
      <c r="AA873" t="s">
        <v>145</v>
      </c>
      <c r="AB873" t="s">
        <v>146</v>
      </c>
      <c r="AC873" s="119">
        <v>2052630</v>
      </c>
      <c r="AD873">
        <v>2052630</v>
      </c>
      <c r="AE873">
        <v>2052630</v>
      </c>
      <c r="AF873">
        <v>1090200</v>
      </c>
      <c r="AG873">
        <v>854968</v>
      </c>
      <c r="AH873">
        <v>8883</v>
      </c>
      <c r="AI873">
        <v>98579</v>
      </c>
      <c r="AJ873">
        <v>0</v>
      </c>
      <c r="AK873">
        <v>0</v>
      </c>
      <c r="AL873">
        <v>0</v>
      </c>
      <c r="AM873">
        <v>0</v>
      </c>
      <c r="AN873" s="32">
        <v>0</v>
      </c>
      <c r="AO873">
        <v>0</v>
      </c>
      <c r="AP873">
        <v>0</v>
      </c>
      <c r="AQ873">
        <v>0</v>
      </c>
      <c r="AR873">
        <v>0</v>
      </c>
      <c r="AS873">
        <v>1</v>
      </c>
      <c r="AT873">
        <v>2018</v>
      </c>
      <c r="AV873">
        <v>9839</v>
      </c>
      <c r="AW873">
        <v>4329</v>
      </c>
      <c r="AX873">
        <v>2</v>
      </c>
      <c r="AY873">
        <v>5</v>
      </c>
      <c r="AZ873">
        <v>5.5</v>
      </c>
      <c r="BA873" t="s">
        <v>233</v>
      </c>
      <c r="BB873" t="s">
        <v>233</v>
      </c>
      <c r="BC873" t="s">
        <v>233</v>
      </c>
      <c r="BS873" t="s">
        <v>6609</v>
      </c>
      <c r="BU873" t="s">
        <v>6610</v>
      </c>
      <c r="BV873" t="s">
        <v>6611</v>
      </c>
      <c r="BX873" t="s">
        <v>6612</v>
      </c>
      <c r="BY873" t="s">
        <v>688</v>
      </c>
      <c r="BZ873" t="s">
        <v>6613</v>
      </c>
      <c r="CB873" s="27">
        <v>42338</v>
      </c>
      <c r="CC873">
        <v>1050000</v>
      </c>
      <c r="CD873" t="s">
        <v>150</v>
      </c>
      <c r="CE873" t="s">
        <v>181</v>
      </c>
      <c r="CF873" t="s">
        <v>181</v>
      </c>
      <c r="CG873" t="s">
        <v>6614</v>
      </c>
      <c r="CH873" s="27">
        <v>38855</v>
      </c>
      <c r="CI873">
        <v>700000</v>
      </c>
      <c r="CJ873" t="s">
        <v>210</v>
      </c>
      <c r="CK873" t="s">
        <v>151</v>
      </c>
      <c r="CL873" t="s">
        <v>383</v>
      </c>
      <c r="CM873" t="s">
        <v>6615</v>
      </c>
      <c r="CN873" s="27">
        <v>38855</v>
      </c>
      <c r="CO873">
        <v>700000</v>
      </c>
      <c r="CP873" t="s">
        <v>210</v>
      </c>
      <c r="CQ873" t="s">
        <v>151</v>
      </c>
      <c r="CR873" t="s">
        <v>383</v>
      </c>
      <c r="CS873" t="s">
        <v>6616</v>
      </c>
      <c r="CT873" s="27">
        <v>38429</v>
      </c>
      <c r="CU873">
        <v>1275000</v>
      </c>
      <c r="CV873" t="s">
        <v>210</v>
      </c>
      <c r="CW873" t="s">
        <v>151</v>
      </c>
      <c r="CX873" t="s">
        <v>151</v>
      </c>
      <c r="CY873" t="s">
        <v>6617</v>
      </c>
      <c r="CZ873" t="s">
        <v>6618</v>
      </c>
      <c r="DA873" t="s">
        <v>154</v>
      </c>
      <c r="DB873" t="s">
        <v>299</v>
      </c>
      <c r="DE873">
        <v>1</v>
      </c>
      <c r="DF873">
        <v>1900</v>
      </c>
      <c r="DG873" t="s">
        <v>6619</v>
      </c>
      <c r="DH873">
        <v>7</v>
      </c>
      <c r="DI873" s="128" t="s">
        <v>156</v>
      </c>
      <c r="DJ8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73" s="130">
        <f>Table13[[#This Row],[JUST]]*Table13[[#This Row],[Storm Millage]]/1000</f>
        <v>0</v>
      </c>
      <c r="DL8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73" s="136">
        <f>Table13[[#This Row],[JUST]]*Table13[[#This Row],[Recreational Millage]]/1000</f>
        <v>16835.955271593128</v>
      </c>
      <c r="DN873" s="137">
        <f>Table13[[#This Row],[Recreational Assessment]]+Table13[[#This Row],[Storm Assessment]]</f>
        <v>16835.955271593128</v>
      </c>
      <c r="DO873" s="145" t="e">
        <f>Methodology!#REF!</f>
        <v>#REF!</v>
      </c>
      <c r="DP873" s="146" t="e">
        <f>(Table13[[#This Row],[JUST]]*Table13[[#This Row],[Ad Valorem Recreational Millage]])/1000</f>
        <v>#REF!</v>
      </c>
    </row>
    <row r="874" spans="1:120" x14ac:dyDescent="0.3">
      <c r="A874">
        <v>899</v>
      </c>
      <c r="B874">
        <v>1</v>
      </c>
      <c r="C874" s="165" t="s">
        <v>6905</v>
      </c>
      <c r="D874" t="s">
        <v>3484</v>
      </c>
      <c r="E874" t="s">
        <v>170</v>
      </c>
      <c r="F874">
        <v>10004116</v>
      </c>
      <c r="G874" s="32" t="s">
        <v>383</v>
      </c>
      <c r="I874" t="s">
        <v>226</v>
      </c>
      <c r="J874">
        <v>1</v>
      </c>
      <c r="K874">
        <v>0</v>
      </c>
      <c r="L874">
        <v>0</v>
      </c>
      <c r="M874">
        <v>1.2410000000000001</v>
      </c>
      <c r="N874" t="s">
        <v>135</v>
      </c>
      <c r="O874" t="s">
        <v>136</v>
      </c>
      <c r="R874" t="s">
        <v>227</v>
      </c>
      <c r="S874" t="s">
        <v>140</v>
      </c>
      <c r="T874">
        <v>821</v>
      </c>
      <c r="U874" t="s">
        <v>4182</v>
      </c>
      <c r="V874" t="s">
        <v>205</v>
      </c>
      <c r="W874" t="s">
        <v>6906</v>
      </c>
      <c r="X874" t="s">
        <v>6907</v>
      </c>
      <c r="Y874" t="s">
        <v>189</v>
      </c>
      <c r="AA874" t="s">
        <v>145</v>
      </c>
      <c r="AB874" t="s">
        <v>146</v>
      </c>
      <c r="AC874" s="30">
        <v>4023792</v>
      </c>
      <c r="AD874">
        <v>3018012</v>
      </c>
      <c r="AE874">
        <v>2968012</v>
      </c>
      <c r="AF874">
        <v>2100000</v>
      </c>
      <c r="AG874">
        <v>1466522</v>
      </c>
      <c r="AH874">
        <v>173375</v>
      </c>
      <c r="AI874">
        <v>283895</v>
      </c>
      <c r="AJ874">
        <v>0</v>
      </c>
      <c r="AK874">
        <v>0</v>
      </c>
      <c r="AL874">
        <v>0</v>
      </c>
      <c r="AM874">
        <v>0</v>
      </c>
      <c r="AN874">
        <v>50000</v>
      </c>
      <c r="AO874">
        <v>0</v>
      </c>
      <c r="AP874">
        <v>0</v>
      </c>
      <c r="AQ874">
        <v>0</v>
      </c>
      <c r="AR874">
        <v>0</v>
      </c>
      <c r="AS874">
        <v>3</v>
      </c>
      <c r="AT874">
        <v>1945</v>
      </c>
      <c r="AV874">
        <v>9876</v>
      </c>
      <c r="AW874">
        <v>5156</v>
      </c>
      <c r="AX874">
        <v>2</v>
      </c>
      <c r="AY874">
        <v>5</v>
      </c>
      <c r="AZ874">
        <v>5.5</v>
      </c>
      <c r="BA874" t="s">
        <v>233</v>
      </c>
      <c r="BC874" t="s">
        <v>233</v>
      </c>
      <c r="BE874" t="s">
        <v>233</v>
      </c>
      <c r="BS874" t="s">
        <v>6908</v>
      </c>
      <c r="BT874" t="s">
        <v>6909</v>
      </c>
      <c r="BV874" t="s">
        <v>6910</v>
      </c>
      <c r="BX874" t="s">
        <v>145</v>
      </c>
      <c r="BY874" t="s">
        <v>149</v>
      </c>
      <c r="BZ874" t="s">
        <v>146</v>
      </c>
      <c r="CB874" s="27">
        <v>26755</v>
      </c>
      <c r="CC874">
        <v>110000</v>
      </c>
      <c r="CG874" t="s">
        <v>6911</v>
      </c>
      <c r="CZ874" t="s">
        <v>6912</v>
      </c>
      <c r="DA874" t="s">
        <v>154</v>
      </c>
      <c r="DB874" t="s">
        <v>299</v>
      </c>
      <c r="DE874">
        <v>1</v>
      </c>
      <c r="DF874">
        <v>1900</v>
      </c>
      <c r="DG874" t="s">
        <v>6913</v>
      </c>
      <c r="DH874">
        <v>7</v>
      </c>
      <c r="DI874" s="128" t="s">
        <v>156</v>
      </c>
      <c r="DJ8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74" s="130">
        <f>Table13[[#This Row],[JUST]]*Table13[[#This Row],[Storm Millage]]/1000</f>
        <v>0</v>
      </c>
      <c r="DL8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874" s="136">
        <f>Table13[[#This Row],[JUST]]*Table13[[#This Row],[Recreational Millage]]/1000</f>
        <v>17102.95723949594</v>
      </c>
      <c r="DN874" s="137">
        <f>Table13[[#This Row],[Recreational Assessment]]+Table13[[#This Row],[Storm Assessment]]</f>
        <v>17102.95723949594</v>
      </c>
      <c r="DO874" s="145" t="e">
        <f>Methodology!#REF!</f>
        <v>#REF!</v>
      </c>
      <c r="DP874" s="146" t="e">
        <f>(Table13[[#This Row],[JUST]]*Table13[[#This Row],[Ad Valorem Recreational Millage]])/1000</f>
        <v>#REF!</v>
      </c>
    </row>
    <row r="875" spans="1:120" x14ac:dyDescent="0.3">
      <c r="A875">
        <v>1042</v>
      </c>
      <c r="B875">
        <v>1</v>
      </c>
      <c r="C875" s="165" t="s">
        <v>8203</v>
      </c>
      <c r="D875" t="s">
        <v>777</v>
      </c>
      <c r="E875" t="s">
        <v>132</v>
      </c>
      <c r="F875">
        <v>10005103</v>
      </c>
      <c r="G875" s="32" t="s">
        <v>383</v>
      </c>
      <c r="I875" t="s">
        <v>226</v>
      </c>
      <c r="J875">
        <v>1</v>
      </c>
      <c r="K875">
        <v>0</v>
      </c>
      <c r="L875">
        <v>0</v>
      </c>
      <c r="M875">
        <v>1.865</v>
      </c>
      <c r="N875" t="s">
        <v>135</v>
      </c>
      <c r="O875" t="s">
        <v>136</v>
      </c>
      <c r="R875" t="s">
        <v>3669</v>
      </c>
      <c r="S875" t="s">
        <v>140</v>
      </c>
      <c r="T875">
        <v>821</v>
      </c>
      <c r="U875" t="s">
        <v>4182</v>
      </c>
      <c r="V875" t="s">
        <v>205</v>
      </c>
      <c r="W875" t="s">
        <v>8204</v>
      </c>
      <c r="X875" t="s">
        <v>8205</v>
      </c>
      <c r="Y875" t="s">
        <v>189</v>
      </c>
      <c r="AA875" t="s">
        <v>145</v>
      </c>
      <c r="AB875" t="s">
        <v>146</v>
      </c>
      <c r="AC875" s="119">
        <v>2118091</v>
      </c>
      <c r="AD875">
        <v>2094844</v>
      </c>
      <c r="AE875">
        <v>2094844</v>
      </c>
      <c r="AF875">
        <v>1415000</v>
      </c>
      <c r="AG875">
        <v>626648</v>
      </c>
      <c r="AH875">
        <v>32399</v>
      </c>
      <c r="AI875">
        <v>44044</v>
      </c>
      <c r="AJ875">
        <v>447142</v>
      </c>
      <c r="AK875">
        <v>0</v>
      </c>
      <c r="AL875">
        <v>0</v>
      </c>
      <c r="AM875">
        <v>0</v>
      </c>
      <c r="AN875" s="32">
        <v>0</v>
      </c>
      <c r="AO875">
        <v>0</v>
      </c>
      <c r="AP875">
        <v>0</v>
      </c>
      <c r="AQ875">
        <v>0</v>
      </c>
      <c r="AR875">
        <v>0</v>
      </c>
      <c r="AS875">
        <v>2</v>
      </c>
      <c r="AT875">
        <v>1979</v>
      </c>
      <c r="AV875">
        <v>9527</v>
      </c>
      <c r="AW875">
        <v>4376</v>
      </c>
      <c r="AX875">
        <v>2</v>
      </c>
      <c r="AY875">
        <v>4</v>
      </c>
      <c r="AZ875">
        <v>4.5</v>
      </c>
      <c r="BA875" t="s">
        <v>233</v>
      </c>
      <c r="BC875" t="s">
        <v>233</v>
      </c>
      <c r="BS875" t="s">
        <v>8206</v>
      </c>
      <c r="BT875" t="s">
        <v>8207</v>
      </c>
      <c r="BV875" t="s">
        <v>8208</v>
      </c>
      <c r="BX875" t="s">
        <v>8209</v>
      </c>
      <c r="BY875" t="s">
        <v>264</v>
      </c>
      <c r="BZ875" t="s">
        <v>8210</v>
      </c>
      <c r="CB875" s="27">
        <v>42123</v>
      </c>
      <c r="CC875">
        <v>2025000</v>
      </c>
      <c r="CD875" t="s">
        <v>210</v>
      </c>
      <c r="CE875" t="s">
        <v>181</v>
      </c>
      <c r="CF875" t="s">
        <v>181</v>
      </c>
      <c r="CG875" t="s">
        <v>8211</v>
      </c>
      <c r="CH875" s="27">
        <v>40269</v>
      </c>
      <c r="CI875">
        <v>2315000</v>
      </c>
      <c r="CJ875" t="s">
        <v>210</v>
      </c>
      <c r="CK875" t="s">
        <v>733</v>
      </c>
      <c r="CL875" t="s">
        <v>733</v>
      </c>
      <c r="CM875" t="s">
        <v>8212</v>
      </c>
      <c r="CN875" s="27">
        <v>38369</v>
      </c>
      <c r="CO875">
        <v>2740000</v>
      </c>
      <c r="CP875" t="s">
        <v>210</v>
      </c>
      <c r="CQ875" t="s">
        <v>655</v>
      </c>
      <c r="CR875" t="s">
        <v>655</v>
      </c>
      <c r="CS875" t="s">
        <v>8213</v>
      </c>
      <c r="CT875" s="27">
        <v>37636</v>
      </c>
      <c r="CU875">
        <v>1920000</v>
      </c>
      <c r="CV875" t="s">
        <v>210</v>
      </c>
      <c r="CW875" t="s">
        <v>151</v>
      </c>
      <c r="CX875" t="s">
        <v>151</v>
      </c>
      <c r="CY875" t="s">
        <v>8214</v>
      </c>
      <c r="CZ875" t="s">
        <v>8215</v>
      </c>
      <c r="DA875" t="s">
        <v>154</v>
      </c>
      <c r="DB875" t="s">
        <v>299</v>
      </c>
      <c r="DE875">
        <v>1</v>
      </c>
      <c r="DF875">
        <v>1900</v>
      </c>
      <c r="DG875" t="s">
        <v>8216</v>
      </c>
      <c r="DH875">
        <v>7</v>
      </c>
      <c r="DI875" s="128" t="s">
        <v>156</v>
      </c>
      <c r="DJ8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75" s="130">
        <f>Table13[[#This Row],[JUST]]*Table13[[#This Row],[Storm Millage]]/1000</f>
        <v>0</v>
      </c>
      <c r="DL8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75" s="136">
        <f>Table13[[#This Row],[JUST]]*Table13[[#This Row],[Recreational Millage]]/1000</f>
        <v>17372.875451086635</v>
      </c>
      <c r="DN875" s="137">
        <f>Table13[[#This Row],[Recreational Assessment]]+Table13[[#This Row],[Storm Assessment]]</f>
        <v>17372.875451086635</v>
      </c>
      <c r="DO875" s="145" t="e">
        <f>Methodology!#REF!</f>
        <v>#REF!</v>
      </c>
      <c r="DP875" s="146" t="e">
        <f>(Table13[[#This Row],[JUST]]*Table13[[#This Row],[Ad Valorem Recreational Millage]])/1000</f>
        <v>#REF!</v>
      </c>
    </row>
    <row r="876" spans="1:120" x14ac:dyDescent="0.3">
      <c r="A876">
        <v>1011</v>
      </c>
      <c r="B876">
        <v>1</v>
      </c>
      <c r="C876" s="165" t="s">
        <v>9187</v>
      </c>
      <c r="D876" t="s">
        <v>4714</v>
      </c>
      <c r="E876" t="s">
        <v>258</v>
      </c>
      <c r="F876">
        <v>10004948</v>
      </c>
      <c r="G876" s="32" t="s">
        <v>181</v>
      </c>
      <c r="I876" t="s">
        <v>226</v>
      </c>
      <c r="J876">
        <v>1</v>
      </c>
      <c r="K876">
        <v>0</v>
      </c>
      <c r="L876">
        <v>0</v>
      </c>
      <c r="M876">
        <v>1.579</v>
      </c>
      <c r="N876" t="s">
        <v>135</v>
      </c>
      <c r="O876" t="s">
        <v>136</v>
      </c>
      <c r="R876" t="s">
        <v>3669</v>
      </c>
      <c r="S876" t="s">
        <v>140</v>
      </c>
      <c r="T876">
        <v>121</v>
      </c>
      <c r="U876" t="s">
        <v>3670</v>
      </c>
      <c r="V876" t="s">
        <v>205</v>
      </c>
      <c r="W876" t="s">
        <v>9188</v>
      </c>
      <c r="X876" t="s">
        <v>9189</v>
      </c>
      <c r="Y876" t="s">
        <v>189</v>
      </c>
      <c r="AA876" t="s">
        <v>145</v>
      </c>
      <c r="AB876" t="s">
        <v>146</v>
      </c>
      <c r="AC876" s="119">
        <v>2122908</v>
      </c>
      <c r="AD876">
        <v>2122908</v>
      </c>
      <c r="AE876">
        <v>2122908</v>
      </c>
      <c r="AF876">
        <v>1080000</v>
      </c>
      <c r="AG876">
        <v>964927</v>
      </c>
      <c r="AH876">
        <v>36300</v>
      </c>
      <c r="AI876">
        <v>41681</v>
      </c>
      <c r="AJ876">
        <v>0</v>
      </c>
      <c r="AK876">
        <v>0</v>
      </c>
      <c r="AL876">
        <v>0</v>
      </c>
      <c r="AM876">
        <v>0</v>
      </c>
      <c r="AN876" s="32">
        <v>0</v>
      </c>
      <c r="AO876">
        <v>0</v>
      </c>
      <c r="AP876">
        <v>0</v>
      </c>
      <c r="AQ876">
        <v>0</v>
      </c>
      <c r="AR876">
        <v>0</v>
      </c>
      <c r="AS876">
        <v>1</v>
      </c>
      <c r="AT876">
        <v>1991</v>
      </c>
      <c r="AV876">
        <v>8972</v>
      </c>
      <c r="AW876">
        <v>4630</v>
      </c>
      <c r="AX876">
        <v>1.5</v>
      </c>
      <c r="AY876">
        <v>3</v>
      </c>
      <c r="AZ876">
        <v>2</v>
      </c>
      <c r="BA876" t="s">
        <v>233</v>
      </c>
      <c r="BC876" t="s">
        <v>233</v>
      </c>
      <c r="BS876" t="s">
        <v>9190</v>
      </c>
      <c r="BU876" t="s">
        <v>9191</v>
      </c>
      <c r="BV876" t="s">
        <v>9192</v>
      </c>
      <c r="BX876" t="s">
        <v>1619</v>
      </c>
      <c r="BY876" t="s">
        <v>149</v>
      </c>
      <c r="BZ876" t="s">
        <v>9193</v>
      </c>
      <c r="CB876" s="27">
        <v>42684</v>
      </c>
      <c r="CC876">
        <v>2940000</v>
      </c>
      <c r="CD876" t="s">
        <v>210</v>
      </c>
      <c r="CE876" t="s">
        <v>181</v>
      </c>
      <c r="CF876" t="s">
        <v>181</v>
      </c>
      <c r="CG876" t="s">
        <v>9194</v>
      </c>
      <c r="CH876" s="27">
        <v>38161</v>
      </c>
      <c r="CI876">
        <v>3000000</v>
      </c>
      <c r="CJ876" t="s">
        <v>210</v>
      </c>
      <c r="CK876" t="s">
        <v>151</v>
      </c>
      <c r="CL876" t="s">
        <v>151</v>
      </c>
      <c r="CM876" t="s">
        <v>9195</v>
      </c>
      <c r="CN876" s="27">
        <v>37307</v>
      </c>
      <c r="CO876">
        <v>1650000</v>
      </c>
      <c r="CP876" t="s">
        <v>210</v>
      </c>
      <c r="CQ876" t="s">
        <v>151</v>
      </c>
      <c r="CR876" t="s">
        <v>383</v>
      </c>
      <c r="CS876" t="s">
        <v>9196</v>
      </c>
      <c r="CT876" s="27">
        <v>37043</v>
      </c>
      <c r="CU876">
        <v>2232000</v>
      </c>
      <c r="CV876" t="s">
        <v>210</v>
      </c>
      <c r="CW876" t="s">
        <v>383</v>
      </c>
      <c r="CX876" t="s">
        <v>383</v>
      </c>
      <c r="CY876" t="s">
        <v>9197</v>
      </c>
      <c r="CZ876" t="s">
        <v>9198</v>
      </c>
      <c r="DA876" t="s">
        <v>154</v>
      </c>
      <c r="DB876" t="s">
        <v>299</v>
      </c>
      <c r="DE876">
        <v>1</v>
      </c>
      <c r="DF876">
        <v>1900</v>
      </c>
      <c r="DG876" t="s">
        <v>9199</v>
      </c>
      <c r="DH876">
        <v>7</v>
      </c>
      <c r="DI876" s="128" t="s">
        <v>156</v>
      </c>
      <c r="DJ8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76" s="130">
        <f>Table13[[#This Row],[JUST]]*Table13[[#This Row],[Storm Millage]]/1000</f>
        <v>0</v>
      </c>
      <c r="DL8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76" s="136">
        <f>Table13[[#This Row],[JUST]]*Table13[[#This Row],[Recreational Millage]]/1000</f>
        <v>17412.385151589533</v>
      </c>
      <c r="DN876" s="137">
        <f>Table13[[#This Row],[Recreational Assessment]]+Table13[[#This Row],[Storm Assessment]]</f>
        <v>17412.385151589533</v>
      </c>
      <c r="DO876" s="145" t="e">
        <f>Methodology!#REF!</f>
        <v>#REF!</v>
      </c>
      <c r="DP876" s="146" t="e">
        <f>(Table13[[#This Row],[JUST]]*Table13[[#This Row],[Ad Valorem Recreational Millage]])/1000</f>
        <v>#REF!</v>
      </c>
    </row>
    <row r="877" spans="1:120" x14ac:dyDescent="0.3">
      <c r="A877">
        <v>644</v>
      </c>
      <c r="B877">
        <v>1</v>
      </c>
      <c r="C877" s="165" t="s">
        <v>8081</v>
      </c>
      <c r="D877" t="s">
        <v>777</v>
      </c>
      <c r="E877" t="s">
        <v>595</v>
      </c>
      <c r="F877">
        <v>10005091</v>
      </c>
      <c r="G877" s="32" t="s">
        <v>383</v>
      </c>
      <c r="I877" t="s">
        <v>226</v>
      </c>
      <c r="J877">
        <v>1</v>
      </c>
      <c r="K877">
        <v>0</v>
      </c>
      <c r="L877">
        <v>0</v>
      </c>
      <c r="M877">
        <v>1.2390000000000001</v>
      </c>
      <c r="N877" t="s">
        <v>135</v>
      </c>
      <c r="O877" t="s">
        <v>136</v>
      </c>
      <c r="R877" t="s">
        <v>3669</v>
      </c>
      <c r="S877" t="s">
        <v>140</v>
      </c>
      <c r="T877">
        <v>810</v>
      </c>
      <c r="U877" t="s">
        <v>3584</v>
      </c>
      <c r="V877" t="s">
        <v>205</v>
      </c>
      <c r="W877" t="s">
        <v>8082</v>
      </c>
      <c r="X877" t="s">
        <v>8083</v>
      </c>
      <c r="Y877" t="s">
        <v>189</v>
      </c>
      <c r="AA877" t="s">
        <v>145</v>
      </c>
      <c r="AB877" t="s">
        <v>146</v>
      </c>
      <c r="AC877" s="119">
        <v>2152799</v>
      </c>
      <c r="AD877">
        <v>2152799</v>
      </c>
      <c r="AE877">
        <v>2152799</v>
      </c>
      <c r="AF877">
        <v>1000000</v>
      </c>
      <c r="AG877">
        <v>1037412</v>
      </c>
      <c r="AH877">
        <v>102391</v>
      </c>
      <c r="AI877">
        <v>12996</v>
      </c>
      <c r="AJ877">
        <v>17567</v>
      </c>
      <c r="AK877">
        <v>0</v>
      </c>
      <c r="AL877">
        <v>0</v>
      </c>
      <c r="AM877">
        <v>0</v>
      </c>
      <c r="AN877" s="32">
        <v>0</v>
      </c>
      <c r="AO877">
        <v>0</v>
      </c>
      <c r="AP877">
        <v>0</v>
      </c>
      <c r="AQ877">
        <v>0</v>
      </c>
      <c r="AR877">
        <v>0</v>
      </c>
      <c r="AS877">
        <v>2</v>
      </c>
      <c r="AT877">
        <v>1948</v>
      </c>
      <c r="AV877">
        <v>5183</v>
      </c>
      <c r="AW877">
        <v>3585</v>
      </c>
      <c r="AX877">
        <v>2</v>
      </c>
      <c r="AY877">
        <v>3</v>
      </c>
      <c r="AZ877">
        <v>4.5</v>
      </c>
      <c r="BB877" t="s">
        <v>233</v>
      </c>
      <c r="BS877" t="s">
        <v>4252</v>
      </c>
      <c r="BT877" t="s">
        <v>4253</v>
      </c>
      <c r="BV877" t="s">
        <v>8084</v>
      </c>
      <c r="BX877" t="s">
        <v>4255</v>
      </c>
      <c r="BY877" t="s">
        <v>4256</v>
      </c>
      <c r="BZ877" t="s">
        <v>4257</v>
      </c>
      <c r="CB877" s="27">
        <v>43157</v>
      </c>
      <c r="CC877">
        <v>1884500</v>
      </c>
      <c r="CD877" t="s">
        <v>210</v>
      </c>
      <c r="CE877" t="s">
        <v>181</v>
      </c>
      <c r="CF877" t="s">
        <v>181</v>
      </c>
      <c r="CG877" t="s">
        <v>8085</v>
      </c>
      <c r="CH877" s="27">
        <v>41024</v>
      </c>
      <c r="CI877">
        <v>1200000</v>
      </c>
      <c r="CJ877" t="s">
        <v>210</v>
      </c>
      <c r="CK877" t="s">
        <v>181</v>
      </c>
      <c r="CL877" t="s">
        <v>181</v>
      </c>
      <c r="CM877" t="s">
        <v>8086</v>
      </c>
      <c r="CN877" s="27">
        <v>38670</v>
      </c>
      <c r="CO877">
        <v>1820000</v>
      </c>
      <c r="CP877" t="s">
        <v>210</v>
      </c>
      <c r="CQ877" t="s">
        <v>151</v>
      </c>
      <c r="CR877" t="s">
        <v>151</v>
      </c>
      <c r="CS877" t="s">
        <v>8087</v>
      </c>
      <c r="CT877" s="27">
        <v>36515</v>
      </c>
      <c r="CU877">
        <v>1300000</v>
      </c>
      <c r="CV877" t="s">
        <v>210</v>
      </c>
      <c r="CW877" t="s">
        <v>151</v>
      </c>
      <c r="CX877" t="s">
        <v>151</v>
      </c>
      <c r="CY877" t="s">
        <v>8088</v>
      </c>
      <c r="CZ877" t="s">
        <v>8089</v>
      </c>
      <c r="DA877" t="s">
        <v>154</v>
      </c>
      <c r="DB877" t="s">
        <v>299</v>
      </c>
      <c r="DE877">
        <v>1</v>
      </c>
      <c r="DF877">
        <v>1900</v>
      </c>
      <c r="DG877" t="s">
        <v>8090</v>
      </c>
      <c r="DH877">
        <v>7</v>
      </c>
      <c r="DI877" s="128" t="s">
        <v>156</v>
      </c>
      <c r="DJ8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77" s="130">
        <f>Table13[[#This Row],[JUST]]*Table13[[#This Row],[Storm Millage]]/1000</f>
        <v>0</v>
      </c>
      <c r="DL8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77" s="136">
        <f>Table13[[#This Row],[JUST]]*Table13[[#This Row],[Recreational Millage]]/1000</f>
        <v>17657.55526944964</v>
      </c>
      <c r="DN877" s="137">
        <f>Table13[[#This Row],[Recreational Assessment]]+Table13[[#This Row],[Storm Assessment]]</f>
        <v>17657.55526944964</v>
      </c>
      <c r="DO877" s="145" t="e">
        <f>Methodology!#REF!</f>
        <v>#REF!</v>
      </c>
      <c r="DP877" s="146" t="e">
        <f>(Table13[[#This Row],[JUST]]*Table13[[#This Row],[Ad Valorem Recreational Millage]])/1000</f>
        <v>#REF!</v>
      </c>
    </row>
    <row r="878" spans="1:120" x14ac:dyDescent="0.3">
      <c r="A878">
        <v>1136</v>
      </c>
      <c r="B878">
        <v>1</v>
      </c>
      <c r="C878" s="165" t="s">
        <v>8123</v>
      </c>
      <c r="D878" t="s">
        <v>801</v>
      </c>
      <c r="E878" t="s">
        <v>132</v>
      </c>
      <c r="F878">
        <v>10005097</v>
      </c>
      <c r="G878" s="32" t="s">
        <v>181</v>
      </c>
      <c r="I878" t="s">
        <v>226</v>
      </c>
      <c r="J878">
        <v>1</v>
      </c>
      <c r="K878">
        <v>63686</v>
      </c>
      <c r="L878">
        <v>0</v>
      </c>
      <c r="M878">
        <v>1.31</v>
      </c>
      <c r="N878" t="s">
        <v>135</v>
      </c>
      <c r="O878" t="s">
        <v>136</v>
      </c>
      <c r="R878" t="s">
        <v>3669</v>
      </c>
      <c r="S878" t="s">
        <v>140</v>
      </c>
      <c r="T878">
        <v>121</v>
      </c>
      <c r="U878" t="s">
        <v>3670</v>
      </c>
      <c r="V878" t="s">
        <v>205</v>
      </c>
      <c r="W878" t="s">
        <v>8124</v>
      </c>
      <c r="X878" t="s">
        <v>8125</v>
      </c>
      <c r="Y878" t="s">
        <v>189</v>
      </c>
      <c r="AA878" t="s">
        <v>145</v>
      </c>
      <c r="AB878" t="s">
        <v>146</v>
      </c>
      <c r="AC878" s="119">
        <v>2168957</v>
      </c>
      <c r="AD878">
        <v>2168957</v>
      </c>
      <c r="AE878">
        <v>2168957</v>
      </c>
      <c r="AF878">
        <v>1470000</v>
      </c>
      <c r="AG878">
        <v>651484</v>
      </c>
      <c r="AH878">
        <v>35405</v>
      </c>
      <c r="AI878">
        <v>12068</v>
      </c>
      <c r="AJ878">
        <v>0</v>
      </c>
      <c r="AK878">
        <v>0</v>
      </c>
      <c r="AL878">
        <v>0</v>
      </c>
      <c r="AM878">
        <v>0</v>
      </c>
      <c r="AN878" s="32">
        <v>0</v>
      </c>
      <c r="AO878">
        <v>0</v>
      </c>
      <c r="AP878">
        <v>0</v>
      </c>
      <c r="AQ878">
        <v>0</v>
      </c>
      <c r="AR878">
        <v>0</v>
      </c>
      <c r="AS878">
        <v>1</v>
      </c>
      <c r="AT878">
        <v>2009</v>
      </c>
      <c r="AV878">
        <v>8502</v>
      </c>
      <c r="AW878">
        <v>3054</v>
      </c>
      <c r="AX878">
        <v>1</v>
      </c>
      <c r="AY878">
        <v>4</v>
      </c>
      <c r="AZ878">
        <v>4.5</v>
      </c>
      <c r="BA878" t="s">
        <v>233</v>
      </c>
      <c r="BB878" t="s">
        <v>233</v>
      </c>
      <c r="BS878" t="s">
        <v>8126</v>
      </c>
      <c r="BT878" t="s">
        <v>8127</v>
      </c>
      <c r="BV878" t="s">
        <v>8128</v>
      </c>
      <c r="BX878" t="s">
        <v>3516</v>
      </c>
      <c r="BY878" t="s">
        <v>481</v>
      </c>
      <c r="BZ878" t="s">
        <v>8129</v>
      </c>
      <c r="CB878" s="27">
        <v>37349</v>
      </c>
      <c r="CC878">
        <v>1700000</v>
      </c>
      <c r="CD878" t="s">
        <v>150</v>
      </c>
      <c r="CE878" t="s">
        <v>151</v>
      </c>
      <c r="CF878" t="s">
        <v>151</v>
      </c>
      <c r="CG878" t="s">
        <v>8130</v>
      </c>
      <c r="CH878" s="27">
        <v>36707</v>
      </c>
      <c r="CI878">
        <v>1375000</v>
      </c>
      <c r="CJ878" t="s">
        <v>150</v>
      </c>
      <c r="CK878" t="s">
        <v>151</v>
      </c>
      <c r="CL878" t="s">
        <v>151</v>
      </c>
      <c r="CM878" t="s">
        <v>8131</v>
      </c>
      <c r="CN878" s="27">
        <v>36314</v>
      </c>
      <c r="CO878">
        <v>699000</v>
      </c>
      <c r="CP878" t="s">
        <v>150</v>
      </c>
      <c r="CQ878" t="s">
        <v>151</v>
      </c>
      <c r="CR878" t="s">
        <v>151</v>
      </c>
      <c r="CS878" t="s">
        <v>8132</v>
      </c>
      <c r="CZ878" t="s">
        <v>8133</v>
      </c>
      <c r="DA878" t="s">
        <v>154</v>
      </c>
      <c r="DB878" t="s">
        <v>299</v>
      </c>
      <c r="DE878">
        <v>1</v>
      </c>
      <c r="DF878">
        <v>1900</v>
      </c>
      <c r="DG878" t="s">
        <v>8134</v>
      </c>
      <c r="DH878">
        <v>7</v>
      </c>
      <c r="DI878" s="128" t="s">
        <v>156</v>
      </c>
      <c r="DJ8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78" s="130">
        <f>Table13[[#This Row],[JUST]]*Table13[[#This Row],[Storm Millage]]/1000</f>
        <v>0</v>
      </c>
      <c r="DL8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78" s="136">
        <f>Table13[[#This Row],[JUST]]*Table13[[#This Row],[Recreational Millage]]/1000</f>
        <v>17790.085421146927</v>
      </c>
      <c r="DN878" s="137">
        <f>Table13[[#This Row],[Recreational Assessment]]+Table13[[#This Row],[Storm Assessment]]</f>
        <v>17790.085421146927</v>
      </c>
      <c r="DO878" s="145" t="e">
        <f>Methodology!#REF!</f>
        <v>#REF!</v>
      </c>
      <c r="DP878" s="146" t="e">
        <f>(Table13[[#This Row],[JUST]]*Table13[[#This Row],[Ad Valorem Recreational Millage]])/1000</f>
        <v>#REF!</v>
      </c>
    </row>
    <row r="879" spans="1:120" x14ac:dyDescent="0.3">
      <c r="A879">
        <v>761</v>
      </c>
      <c r="B879">
        <v>1</v>
      </c>
      <c r="C879" s="165" t="s">
        <v>7412</v>
      </c>
      <c r="D879" t="s">
        <v>3790</v>
      </c>
      <c r="E879" t="s">
        <v>1004</v>
      </c>
      <c r="F879">
        <v>10004736</v>
      </c>
      <c r="G879" s="32" t="s">
        <v>181</v>
      </c>
      <c r="I879" t="s">
        <v>401</v>
      </c>
      <c r="J879">
        <v>1</v>
      </c>
      <c r="K879">
        <v>0</v>
      </c>
      <c r="L879">
        <v>0</v>
      </c>
      <c r="M879">
        <v>0.48209999999999997</v>
      </c>
      <c r="N879" t="s">
        <v>135</v>
      </c>
      <c r="O879" t="s">
        <v>136</v>
      </c>
      <c r="R879" t="s">
        <v>286</v>
      </c>
      <c r="S879" t="s">
        <v>140</v>
      </c>
      <c r="T879">
        <v>121</v>
      </c>
      <c r="U879" t="s">
        <v>3670</v>
      </c>
      <c r="V879" t="s">
        <v>205</v>
      </c>
      <c r="W879" t="s">
        <v>7413</v>
      </c>
      <c r="X879" t="s">
        <v>7414</v>
      </c>
      <c r="Y879" t="s">
        <v>189</v>
      </c>
      <c r="AA879" t="s">
        <v>145</v>
      </c>
      <c r="AB879" t="s">
        <v>146</v>
      </c>
      <c r="AC879" s="119">
        <v>2198802</v>
      </c>
      <c r="AD879">
        <v>2198802</v>
      </c>
      <c r="AE879">
        <v>2198802</v>
      </c>
      <c r="AF879">
        <v>1472700</v>
      </c>
      <c r="AG879">
        <v>552256</v>
      </c>
      <c r="AH879">
        <v>83669</v>
      </c>
      <c r="AI879">
        <v>90177</v>
      </c>
      <c r="AJ879">
        <v>82749</v>
      </c>
      <c r="AK879">
        <v>0</v>
      </c>
      <c r="AL879">
        <v>0</v>
      </c>
      <c r="AM879">
        <v>0</v>
      </c>
      <c r="AN879" s="32">
        <v>0</v>
      </c>
      <c r="AO879">
        <v>0</v>
      </c>
      <c r="AP879">
        <v>0</v>
      </c>
      <c r="AQ879">
        <v>0</v>
      </c>
      <c r="AR879">
        <v>0</v>
      </c>
      <c r="AS879">
        <v>1</v>
      </c>
      <c r="AT879">
        <v>1985</v>
      </c>
      <c r="AV879">
        <v>8042</v>
      </c>
      <c r="AW879">
        <v>3720</v>
      </c>
      <c r="AX879">
        <v>2</v>
      </c>
      <c r="AY879">
        <v>3</v>
      </c>
      <c r="AZ879">
        <v>3</v>
      </c>
      <c r="BA879" t="s">
        <v>233</v>
      </c>
      <c r="BB879" t="s">
        <v>233</v>
      </c>
      <c r="BC879" t="s">
        <v>233</v>
      </c>
      <c r="BS879" t="s">
        <v>7415</v>
      </c>
      <c r="BT879" t="s">
        <v>7416</v>
      </c>
      <c r="BV879" t="s">
        <v>7413</v>
      </c>
      <c r="BX879" t="s">
        <v>145</v>
      </c>
      <c r="BY879" t="s">
        <v>149</v>
      </c>
      <c r="BZ879" t="s">
        <v>146</v>
      </c>
      <c r="CB879" s="27">
        <v>42863</v>
      </c>
      <c r="CC879">
        <v>1850000</v>
      </c>
      <c r="CD879" t="s">
        <v>210</v>
      </c>
      <c r="CE879" t="s">
        <v>181</v>
      </c>
      <c r="CF879" t="s">
        <v>181</v>
      </c>
      <c r="CG879" t="s">
        <v>7417</v>
      </c>
      <c r="CZ879" t="s">
        <v>7418</v>
      </c>
      <c r="DA879" t="s">
        <v>154</v>
      </c>
      <c r="DB879" t="s">
        <v>299</v>
      </c>
      <c r="DE879">
        <v>1</v>
      </c>
      <c r="DF879">
        <v>1900</v>
      </c>
      <c r="DG879" t="s">
        <v>7419</v>
      </c>
      <c r="DH879">
        <v>7</v>
      </c>
      <c r="DI879" s="128" t="s">
        <v>156</v>
      </c>
      <c r="DJ8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79" s="130">
        <f>Table13[[#This Row],[JUST]]*Table13[[#This Row],[Storm Millage]]/1000</f>
        <v>0</v>
      </c>
      <c r="DL8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79" s="136">
        <f>Table13[[#This Row],[JUST]]*Table13[[#This Row],[Recreational Millage]]/1000</f>
        <v>18034.878240642254</v>
      </c>
      <c r="DN879" s="137">
        <f>Table13[[#This Row],[Recreational Assessment]]+Table13[[#This Row],[Storm Assessment]]</f>
        <v>18034.878240642254</v>
      </c>
      <c r="DO879" s="145" t="e">
        <f>Methodology!#REF!</f>
        <v>#REF!</v>
      </c>
      <c r="DP879" s="146" t="e">
        <f>(Table13[[#This Row],[JUST]]*Table13[[#This Row],[Ad Valorem Recreational Millage]])/1000</f>
        <v>#REF!</v>
      </c>
    </row>
    <row r="880" spans="1:120" x14ac:dyDescent="0.3">
      <c r="A880">
        <v>796</v>
      </c>
      <c r="B880">
        <v>1</v>
      </c>
      <c r="C880" s="165" t="s">
        <v>7000</v>
      </c>
      <c r="D880" t="s">
        <v>7001</v>
      </c>
      <c r="E880" t="s">
        <v>170</v>
      </c>
      <c r="F880">
        <v>10004198</v>
      </c>
      <c r="G880" s="32" t="s">
        <v>181</v>
      </c>
      <c r="I880" t="s">
        <v>226</v>
      </c>
      <c r="J880">
        <v>1</v>
      </c>
      <c r="K880">
        <v>0</v>
      </c>
      <c r="L880">
        <v>0</v>
      </c>
      <c r="M880">
        <v>0.42899999999999999</v>
      </c>
      <c r="N880" t="s">
        <v>135</v>
      </c>
      <c r="O880" t="s">
        <v>136</v>
      </c>
      <c r="R880" t="s">
        <v>286</v>
      </c>
      <c r="S880" t="s">
        <v>140</v>
      </c>
      <c r="T880">
        <v>121</v>
      </c>
      <c r="U880" t="s">
        <v>3670</v>
      </c>
      <c r="V880" t="s">
        <v>205</v>
      </c>
      <c r="W880" t="s">
        <v>7002</v>
      </c>
      <c r="X880" t="s">
        <v>7003</v>
      </c>
      <c r="Y880" t="s">
        <v>6986</v>
      </c>
      <c r="AA880" t="s">
        <v>145</v>
      </c>
      <c r="AB880" t="s">
        <v>146</v>
      </c>
      <c r="AC880" s="119">
        <v>2214158</v>
      </c>
      <c r="AD880">
        <v>2214158</v>
      </c>
      <c r="AE880">
        <v>2214158</v>
      </c>
      <c r="AF880">
        <v>1569750</v>
      </c>
      <c r="AG880">
        <v>573965</v>
      </c>
      <c r="AH880">
        <v>38200</v>
      </c>
      <c r="AI880">
        <v>32243</v>
      </c>
      <c r="AJ880">
        <v>0</v>
      </c>
      <c r="AK880">
        <v>0</v>
      </c>
      <c r="AL880">
        <v>0</v>
      </c>
      <c r="AM880">
        <v>0</v>
      </c>
      <c r="AN880" s="32">
        <v>0</v>
      </c>
      <c r="AO880">
        <v>0</v>
      </c>
      <c r="AP880">
        <v>0</v>
      </c>
      <c r="AQ880">
        <v>0</v>
      </c>
      <c r="AR880">
        <v>0</v>
      </c>
      <c r="AS880">
        <v>1</v>
      </c>
      <c r="AT880">
        <v>1993</v>
      </c>
      <c r="AV880">
        <v>7116</v>
      </c>
      <c r="AW880">
        <v>3001</v>
      </c>
      <c r="AX880">
        <v>1.7999999499999999</v>
      </c>
      <c r="AY880">
        <v>3</v>
      </c>
      <c r="AZ880">
        <v>3</v>
      </c>
      <c r="BA880" t="s">
        <v>233</v>
      </c>
      <c r="BB880" t="s">
        <v>233</v>
      </c>
      <c r="BC880" t="s">
        <v>233</v>
      </c>
      <c r="BE880" t="s">
        <v>233</v>
      </c>
      <c r="BS880" t="s">
        <v>7004</v>
      </c>
      <c r="BV880" t="s">
        <v>7005</v>
      </c>
      <c r="BX880" t="s">
        <v>2280</v>
      </c>
      <c r="BY880" t="s">
        <v>331</v>
      </c>
      <c r="BZ880" t="s">
        <v>7006</v>
      </c>
      <c r="CB880" s="27">
        <v>33117</v>
      </c>
      <c r="CC880">
        <v>575000</v>
      </c>
      <c r="CD880" t="s">
        <v>210</v>
      </c>
      <c r="CE880" t="s">
        <v>151</v>
      </c>
      <c r="CF880" t="s">
        <v>151</v>
      </c>
      <c r="CG880" t="s">
        <v>7007</v>
      </c>
      <c r="CZ880" t="s">
        <v>7008</v>
      </c>
      <c r="DA880" t="s">
        <v>154</v>
      </c>
      <c r="DB880" t="s">
        <v>299</v>
      </c>
      <c r="DE880">
        <v>1</v>
      </c>
      <c r="DF880">
        <v>1900</v>
      </c>
      <c r="DG880" t="s">
        <v>7009</v>
      </c>
      <c r="DH880">
        <v>7</v>
      </c>
      <c r="DI880" s="128" t="s">
        <v>156</v>
      </c>
      <c r="DJ8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80" s="130">
        <f>Table13[[#This Row],[JUST]]*Table13[[#This Row],[Storm Millage]]/1000</f>
        <v>0</v>
      </c>
      <c r="DL8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0" s="136">
        <f>Table13[[#This Row],[JUST]]*Table13[[#This Row],[Recreational Millage]]/1000</f>
        <v>18160.830277371031</v>
      </c>
      <c r="DN880" s="137">
        <f>Table13[[#This Row],[Recreational Assessment]]+Table13[[#This Row],[Storm Assessment]]</f>
        <v>18160.830277371031</v>
      </c>
      <c r="DO880" s="145" t="e">
        <f>Methodology!#REF!</f>
        <v>#REF!</v>
      </c>
      <c r="DP880" s="146" t="e">
        <f>(Table13[[#This Row],[JUST]]*Table13[[#This Row],[Ad Valorem Recreational Millage]])/1000</f>
        <v>#REF!</v>
      </c>
    </row>
    <row r="881" spans="1:120" x14ac:dyDescent="0.3">
      <c r="A881">
        <v>147</v>
      </c>
      <c r="B881">
        <v>1</v>
      </c>
      <c r="C881" s="165" t="s">
        <v>3774</v>
      </c>
      <c r="D881" t="s">
        <v>540</v>
      </c>
      <c r="E881" t="s">
        <v>3775</v>
      </c>
      <c r="F881">
        <v>10004871</v>
      </c>
      <c r="G881" s="32" t="s">
        <v>196</v>
      </c>
      <c r="H881" t="s">
        <v>299</v>
      </c>
      <c r="I881" t="s">
        <v>226</v>
      </c>
      <c r="J881">
        <v>1</v>
      </c>
      <c r="K881">
        <v>0</v>
      </c>
      <c r="L881">
        <v>0</v>
      </c>
      <c r="M881">
        <v>7.5249999999999997E-2</v>
      </c>
      <c r="N881" t="s">
        <v>135</v>
      </c>
      <c r="O881" t="s">
        <v>136</v>
      </c>
      <c r="P881" t="s">
        <v>137</v>
      </c>
      <c r="Q881" t="s">
        <v>138</v>
      </c>
      <c r="S881" t="s">
        <v>140</v>
      </c>
      <c r="V881" t="s">
        <v>205</v>
      </c>
      <c r="W881" t="s">
        <v>3776</v>
      </c>
      <c r="X881" t="s">
        <v>3777</v>
      </c>
      <c r="Y881" t="s">
        <v>189</v>
      </c>
      <c r="Z881" t="s">
        <v>3778</v>
      </c>
      <c r="AA881" t="s">
        <v>145</v>
      </c>
      <c r="AB881" t="s">
        <v>146</v>
      </c>
      <c r="AC881" s="119">
        <v>1067515</v>
      </c>
      <c r="AD881">
        <v>882731</v>
      </c>
      <c r="AE881">
        <v>882731</v>
      </c>
      <c r="AF881">
        <v>0</v>
      </c>
      <c r="AG881">
        <v>1067515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 s="32">
        <v>0</v>
      </c>
      <c r="AO881">
        <v>0</v>
      </c>
      <c r="AP881">
        <v>0</v>
      </c>
      <c r="AQ881">
        <v>0</v>
      </c>
      <c r="AR881">
        <v>0</v>
      </c>
      <c r="AS881">
        <v>1</v>
      </c>
      <c r="AT881">
        <v>1981</v>
      </c>
      <c r="AV881">
        <v>1189</v>
      </c>
      <c r="AW881">
        <v>1189</v>
      </c>
      <c r="AX881">
        <v>2</v>
      </c>
      <c r="AY881">
        <v>2</v>
      </c>
      <c r="AZ881">
        <v>2</v>
      </c>
      <c r="BC881" t="s">
        <v>233</v>
      </c>
      <c r="BD881" t="s">
        <v>233</v>
      </c>
      <c r="BS881" t="s">
        <v>3779</v>
      </c>
      <c r="BV881" t="s">
        <v>3780</v>
      </c>
      <c r="BX881" t="s">
        <v>3781</v>
      </c>
      <c r="BY881" t="s">
        <v>238</v>
      </c>
      <c r="BZ881" t="s">
        <v>3782</v>
      </c>
      <c r="CB881" s="27">
        <v>38407</v>
      </c>
      <c r="CC881">
        <v>735000</v>
      </c>
      <c r="CD881" t="s">
        <v>210</v>
      </c>
      <c r="CE881" t="s">
        <v>383</v>
      </c>
      <c r="CF881" t="s">
        <v>383</v>
      </c>
      <c r="CG881" t="s">
        <v>3783</v>
      </c>
      <c r="CH881" s="27">
        <v>37975</v>
      </c>
      <c r="CI881">
        <v>870000</v>
      </c>
      <c r="CJ881" t="s">
        <v>210</v>
      </c>
      <c r="CK881" t="s">
        <v>151</v>
      </c>
      <c r="CL881" t="s">
        <v>383</v>
      </c>
      <c r="CM881" t="s">
        <v>3784</v>
      </c>
      <c r="CN881" s="27">
        <v>34151</v>
      </c>
      <c r="CO881">
        <v>342500</v>
      </c>
      <c r="CP881" t="s">
        <v>210</v>
      </c>
      <c r="CQ881" t="s">
        <v>151</v>
      </c>
      <c r="CR881" t="s">
        <v>151</v>
      </c>
      <c r="CS881" t="s">
        <v>3785</v>
      </c>
      <c r="CT881" s="27">
        <v>30926</v>
      </c>
      <c r="CU881">
        <v>225000</v>
      </c>
      <c r="CV881" t="s">
        <v>210</v>
      </c>
      <c r="CW881" t="s">
        <v>151</v>
      </c>
      <c r="CX881" t="s">
        <v>151</v>
      </c>
      <c r="CY881" t="s">
        <v>3786</v>
      </c>
      <c r="CZ881" t="s">
        <v>3787</v>
      </c>
      <c r="DA881" t="s">
        <v>154</v>
      </c>
      <c r="DB881" t="s">
        <v>242</v>
      </c>
      <c r="DE881">
        <v>1</v>
      </c>
      <c r="DF881">
        <v>1982</v>
      </c>
      <c r="DG881" t="s">
        <v>3788</v>
      </c>
      <c r="DH881">
        <v>36</v>
      </c>
      <c r="DI881" s="128" t="s">
        <v>3667</v>
      </c>
      <c r="DJ8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881" s="130">
        <f>Table13[[#This Row],[JUST]]*Table13[[#This Row],[Storm Millage]]/1000</f>
        <v>9452.6500932340386</v>
      </c>
      <c r="DL8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1" s="136">
        <f>Table13[[#This Row],[JUST]]*Table13[[#This Row],[Recreational Millage]]/1000</f>
        <v>8755.9057364233868</v>
      </c>
      <c r="DN881" s="137">
        <f>Table13[[#This Row],[Recreational Assessment]]+Table13[[#This Row],[Storm Assessment]]</f>
        <v>18208.555829657424</v>
      </c>
      <c r="DO881" s="145" t="e">
        <f>Methodology!#REF!</f>
        <v>#REF!</v>
      </c>
      <c r="DP881" s="146" t="e">
        <f>(Table13[[#This Row],[JUST]]*Table13[[#This Row],[Ad Valorem Recreational Millage]])/1000</f>
        <v>#REF!</v>
      </c>
    </row>
    <row r="882" spans="1:120" x14ac:dyDescent="0.3">
      <c r="A882">
        <v>274</v>
      </c>
      <c r="B882">
        <v>1</v>
      </c>
      <c r="C882" s="165" t="s">
        <v>3841</v>
      </c>
      <c r="D882" t="s">
        <v>540</v>
      </c>
      <c r="E882" t="s">
        <v>3842</v>
      </c>
      <c r="F882">
        <v>10004873</v>
      </c>
      <c r="G882" s="32" t="s">
        <v>196</v>
      </c>
      <c r="H882" t="s">
        <v>299</v>
      </c>
      <c r="I882" t="s">
        <v>226</v>
      </c>
      <c r="J882">
        <v>1</v>
      </c>
      <c r="K882">
        <v>0</v>
      </c>
      <c r="L882">
        <v>0</v>
      </c>
      <c r="M882">
        <v>7.5249999999999997E-2</v>
      </c>
      <c r="N882" t="s">
        <v>135</v>
      </c>
      <c r="O882" t="s">
        <v>136</v>
      </c>
      <c r="S882" t="s">
        <v>140</v>
      </c>
      <c r="V882" t="s">
        <v>205</v>
      </c>
      <c r="W882" t="s">
        <v>3843</v>
      </c>
      <c r="X882" t="s">
        <v>3777</v>
      </c>
      <c r="Y882" t="s">
        <v>189</v>
      </c>
      <c r="Z882" t="s">
        <v>3844</v>
      </c>
      <c r="AA882" t="s">
        <v>145</v>
      </c>
      <c r="AB882" t="s">
        <v>146</v>
      </c>
      <c r="AC882" s="119">
        <v>1069938</v>
      </c>
      <c r="AD882">
        <v>884446</v>
      </c>
      <c r="AE882">
        <v>884446</v>
      </c>
      <c r="AF882">
        <v>0</v>
      </c>
      <c r="AG882">
        <v>1069938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 s="32">
        <v>0</v>
      </c>
      <c r="AO882">
        <v>0</v>
      </c>
      <c r="AP882">
        <v>0</v>
      </c>
      <c r="AQ882">
        <v>0</v>
      </c>
      <c r="AR882">
        <v>0</v>
      </c>
      <c r="AS882">
        <v>1</v>
      </c>
      <c r="AT882">
        <v>1981</v>
      </c>
      <c r="AV882">
        <v>1189</v>
      </c>
      <c r="AW882">
        <v>1189</v>
      </c>
      <c r="AX882">
        <v>2</v>
      </c>
      <c r="AY882">
        <v>2</v>
      </c>
      <c r="AZ882">
        <v>2</v>
      </c>
      <c r="BC882" t="s">
        <v>233</v>
      </c>
      <c r="BD882" t="s">
        <v>233</v>
      </c>
      <c r="BS882" t="s">
        <v>3845</v>
      </c>
      <c r="BV882" t="s">
        <v>3846</v>
      </c>
      <c r="BX882" t="s">
        <v>3847</v>
      </c>
      <c r="BY882" t="s">
        <v>711</v>
      </c>
      <c r="BZ882" t="s">
        <v>3848</v>
      </c>
      <c r="CB882" s="27">
        <v>44126</v>
      </c>
      <c r="CC882">
        <v>1000000</v>
      </c>
      <c r="CD882" t="s">
        <v>210</v>
      </c>
      <c r="CE882" t="s">
        <v>181</v>
      </c>
      <c r="CF882" t="s">
        <v>181</v>
      </c>
      <c r="CG882" t="s">
        <v>3849</v>
      </c>
      <c r="CH882" s="27">
        <v>33695</v>
      </c>
      <c r="CI882">
        <v>350000</v>
      </c>
      <c r="CJ882" t="s">
        <v>210</v>
      </c>
      <c r="CK882" t="s">
        <v>151</v>
      </c>
      <c r="CL882" t="s">
        <v>151</v>
      </c>
      <c r="CM882" t="s">
        <v>3850</v>
      </c>
      <c r="CN882" s="27">
        <v>32843</v>
      </c>
      <c r="CO882">
        <v>240000</v>
      </c>
      <c r="CP882" t="s">
        <v>210</v>
      </c>
      <c r="CQ882" t="s">
        <v>151</v>
      </c>
      <c r="CR882" t="s">
        <v>151</v>
      </c>
      <c r="CS882" t="s">
        <v>3851</v>
      </c>
      <c r="CZ882" t="s">
        <v>3852</v>
      </c>
      <c r="DA882" t="s">
        <v>154</v>
      </c>
      <c r="DB882" t="s">
        <v>242</v>
      </c>
      <c r="DE882">
        <v>1</v>
      </c>
      <c r="DF882">
        <v>1982</v>
      </c>
      <c r="DG882" t="s">
        <v>3853</v>
      </c>
      <c r="DH882">
        <v>36</v>
      </c>
      <c r="DI882" s="128" t="s">
        <v>3667</v>
      </c>
      <c r="DJ8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882" s="130">
        <f>Table13[[#This Row],[JUST]]*Table13[[#This Row],[Storm Millage]]/1000</f>
        <v>9474.1053151053056</v>
      </c>
      <c r="DL8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2" s="136">
        <f>Table13[[#This Row],[JUST]]*Table13[[#This Row],[Recreational Millage]]/1000</f>
        <v>8775.7795176811251</v>
      </c>
      <c r="DN882" s="137">
        <f>Table13[[#This Row],[Recreational Assessment]]+Table13[[#This Row],[Storm Assessment]]</f>
        <v>18249.884832786433</v>
      </c>
      <c r="DO882" s="145" t="e">
        <f>Methodology!#REF!</f>
        <v>#REF!</v>
      </c>
      <c r="DP882" s="146" t="e">
        <f>(Table13[[#This Row],[JUST]]*Table13[[#This Row],[Ad Valorem Recreational Millage]])/1000</f>
        <v>#REF!</v>
      </c>
    </row>
    <row r="883" spans="1:120" x14ac:dyDescent="0.3">
      <c r="A883">
        <v>639</v>
      </c>
      <c r="B883">
        <v>1</v>
      </c>
      <c r="C883" s="165" t="s">
        <v>10241</v>
      </c>
      <c r="D883" t="s">
        <v>158</v>
      </c>
      <c r="E883" t="s">
        <v>271</v>
      </c>
      <c r="F883">
        <v>10004920</v>
      </c>
      <c r="G883" s="32" t="s">
        <v>383</v>
      </c>
      <c r="I883" t="s">
        <v>226</v>
      </c>
      <c r="J883">
        <v>1</v>
      </c>
      <c r="K883">
        <v>0</v>
      </c>
      <c r="L883">
        <v>0</v>
      </c>
      <c r="M883">
        <v>1.339</v>
      </c>
      <c r="N883" t="s">
        <v>135</v>
      </c>
      <c r="O883" t="s">
        <v>136</v>
      </c>
      <c r="R883" t="s">
        <v>3669</v>
      </c>
      <c r="S883" t="s">
        <v>140</v>
      </c>
      <c r="T883">
        <v>821</v>
      </c>
      <c r="U883" t="s">
        <v>4182</v>
      </c>
      <c r="V883" t="s">
        <v>205</v>
      </c>
      <c r="W883" t="s">
        <v>10242</v>
      </c>
      <c r="X883" t="s">
        <v>10243</v>
      </c>
      <c r="Y883" t="s">
        <v>10244</v>
      </c>
      <c r="AA883" t="s">
        <v>145</v>
      </c>
      <c r="AB883" t="s">
        <v>146</v>
      </c>
      <c r="AC883" s="119">
        <v>2243211</v>
      </c>
      <c r="AD883">
        <v>2243211</v>
      </c>
      <c r="AE883">
        <v>2243211</v>
      </c>
      <c r="AF883">
        <v>864000</v>
      </c>
      <c r="AG883">
        <v>1224157</v>
      </c>
      <c r="AH883">
        <v>41447</v>
      </c>
      <c r="AI883">
        <v>113607</v>
      </c>
      <c r="AJ883">
        <v>0</v>
      </c>
      <c r="AK883">
        <v>0</v>
      </c>
      <c r="AL883">
        <v>0</v>
      </c>
      <c r="AM883">
        <v>0</v>
      </c>
      <c r="AN883" s="32">
        <v>0</v>
      </c>
      <c r="AO883">
        <v>0</v>
      </c>
      <c r="AP883">
        <v>0</v>
      </c>
      <c r="AQ883">
        <v>0</v>
      </c>
      <c r="AR883">
        <v>0</v>
      </c>
      <c r="AS883">
        <v>2</v>
      </c>
      <c r="AT883">
        <v>1969</v>
      </c>
      <c r="AV883">
        <v>10564</v>
      </c>
      <c r="AW883">
        <v>3179</v>
      </c>
      <c r="AX883">
        <v>1</v>
      </c>
      <c r="AY883">
        <v>8</v>
      </c>
      <c r="AZ883">
        <v>7.5</v>
      </c>
      <c r="BB883" t="s">
        <v>233</v>
      </c>
      <c r="BC883" t="s">
        <v>233</v>
      </c>
      <c r="BD883" t="s">
        <v>233</v>
      </c>
      <c r="BE883" t="s">
        <v>233</v>
      </c>
      <c r="BS883" t="s">
        <v>665</v>
      </c>
      <c r="BV883" t="s">
        <v>666</v>
      </c>
      <c r="BX883" t="s">
        <v>667</v>
      </c>
      <c r="BY883" t="s">
        <v>331</v>
      </c>
      <c r="BZ883" t="s">
        <v>668</v>
      </c>
      <c r="CB883" s="27">
        <v>39475</v>
      </c>
      <c r="CC883">
        <v>3100000</v>
      </c>
      <c r="CD883" t="s">
        <v>210</v>
      </c>
      <c r="CE883" t="s">
        <v>208</v>
      </c>
      <c r="CF883" t="s">
        <v>196</v>
      </c>
      <c r="CG883" t="s">
        <v>9036</v>
      </c>
      <c r="CH883" s="27">
        <v>36843</v>
      </c>
      <c r="CI883">
        <v>3696000</v>
      </c>
      <c r="CJ883" t="s">
        <v>210</v>
      </c>
      <c r="CK883" t="s">
        <v>208</v>
      </c>
      <c r="CL883" t="s">
        <v>208</v>
      </c>
      <c r="CM883" t="s">
        <v>9037</v>
      </c>
      <c r="CN883" s="27">
        <v>28672</v>
      </c>
      <c r="CO883">
        <v>305000</v>
      </c>
      <c r="CP883" t="s">
        <v>210</v>
      </c>
      <c r="CQ883" t="s">
        <v>208</v>
      </c>
      <c r="CR883" t="s">
        <v>208</v>
      </c>
      <c r="CS883" t="s">
        <v>9038</v>
      </c>
      <c r="CZ883" t="s">
        <v>10245</v>
      </c>
      <c r="DA883" t="s">
        <v>154</v>
      </c>
      <c r="DB883" t="s">
        <v>299</v>
      </c>
      <c r="DE883">
        <v>2</v>
      </c>
      <c r="DF883">
        <v>1900</v>
      </c>
      <c r="DG883" t="s">
        <v>10246</v>
      </c>
      <c r="DH883">
        <v>7</v>
      </c>
      <c r="DI883" s="128" t="s">
        <v>156</v>
      </c>
      <c r="DJ8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83" s="130">
        <f>Table13[[#This Row],[JUST]]*Table13[[#This Row],[Storm Millage]]/1000</f>
        <v>0</v>
      </c>
      <c r="DL8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3" s="136">
        <f>Table13[[#This Row],[JUST]]*Table13[[#This Row],[Recreational Millage]]/1000</f>
        <v>18399.127003281494</v>
      </c>
      <c r="DN883" s="137">
        <f>Table13[[#This Row],[Recreational Assessment]]+Table13[[#This Row],[Storm Assessment]]</f>
        <v>18399.127003281494</v>
      </c>
      <c r="DO883" s="145" t="e">
        <f>Methodology!#REF!</f>
        <v>#REF!</v>
      </c>
      <c r="DP883" s="146" t="e">
        <f>(Table13[[#This Row],[JUST]]*Table13[[#This Row],[Ad Valorem Recreational Millage]])/1000</f>
        <v>#REF!</v>
      </c>
    </row>
    <row r="884" spans="1:120" x14ac:dyDescent="0.3">
      <c r="A884">
        <v>911</v>
      </c>
      <c r="B884">
        <v>1</v>
      </c>
      <c r="C884" s="165" t="s">
        <v>8629</v>
      </c>
      <c r="D884" t="s">
        <v>3484</v>
      </c>
      <c r="E884" t="s">
        <v>413</v>
      </c>
      <c r="F884">
        <v>10457105</v>
      </c>
      <c r="G884" s="32" t="s">
        <v>181</v>
      </c>
      <c r="I884" t="s">
        <v>401</v>
      </c>
      <c r="J884">
        <v>1</v>
      </c>
      <c r="K884">
        <v>0</v>
      </c>
      <c r="L884">
        <v>0</v>
      </c>
      <c r="M884">
        <v>3.5569999999999999</v>
      </c>
      <c r="N884" t="s">
        <v>135</v>
      </c>
      <c r="O884" t="s">
        <v>136</v>
      </c>
      <c r="R884" t="s">
        <v>4558</v>
      </c>
      <c r="S884" t="s">
        <v>140</v>
      </c>
      <c r="T884">
        <v>121</v>
      </c>
      <c r="U884" t="s">
        <v>3670</v>
      </c>
      <c r="V884" t="s">
        <v>205</v>
      </c>
      <c r="W884" t="s">
        <v>8630</v>
      </c>
      <c r="X884" t="s">
        <v>8631</v>
      </c>
      <c r="Y884" t="s">
        <v>189</v>
      </c>
      <c r="AA884" t="s">
        <v>145</v>
      </c>
      <c r="AB884" t="s">
        <v>146</v>
      </c>
      <c r="AC884" s="119">
        <v>2306246</v>
      </c>
      <c r="AD884">
        <v>2306246</v>
      </c>
      <c r="AE884">
        <v>2306246</v>
      </c>
      <c r="AF884">
        <v>1890000</v>
      </c>
      <c r="AG884">
        <v>374600</v>
      </c>
      <c r="AH884">
        <v>27192</v>
      </c>
      <c r="AI884">
        <v>14454</v>
      </c>
      <c r="AJ884">
        <v>0</v>
      </c>
      <c r="AK884">
        <v>0</v>
      </c>
      <c r="AL884">
        <v>0</v>
      </c>
      <c r="AM884">
        <v>0</v>
      </c>
      <c r="AN884" s="32">
        <v>0</v>
      </c>
      <c r="AO884">
        <v>0</v>
      </c>
      <c r="AP884">
        <v>0</v>
      </c>
      <c r="AQ884">
        <v>0</v>
      </c>
      <c r="AR884">
        <v>0</v>
      </c>
      <c r="AS884">
        <v>1</v>
      </c>
      <c r="AT884">
        <v>2003</v>
      </c>
      <c r="AV884">
        <v>10225</v>
      </c>
      <c r="AW884">
        <v>3295</v>
      </c>
      <c r="AX884">
        <v>2</v>
      </c>
      <c r="AY884">
        <v>2</v>
      </c>
      <c r="AZ884">
        <v>3</v>
      </c>
      <c r="BA884" t="s">
        <v>233</v>
      </c>
      <c r="BB884" t="s">
        <v>233</v>
      </c>
      <c r="BC884" t="s">
        <v>233</v>
      </c>
      <c r="BD884" t="s">
        <v>233</v>
      </c>
      <c r="BS884" t="s">
        <v>8632</v>
      </c>
      <c r="BV884" t="s">
        <v>8633</v>
      </c>
      <c r="BX884" t="s">
        <v>8634</v>
      </c>
      <c r="BY884" t="s">
        <v>638</v>
      </c>
      <c r="BZ884" t="s">
        <v>8635</v>
      </c>
      <c r="CB884" s="27">
        <v>36707</v>
      </c>
      <c r="CC884">
        <v>950000</v>
      </c>
      <c r="CD884" t="s">
        <v>150</v>
      </c>
      <c r="CE884" t="s">
        <v>151</v>
      </c>
      <c r="CF884" t="s">
        <v>151</v>
      </c>
      <c r="CG884" t="s">
        <v>8636</v>
      </c>
      <c r="CH884" s="27">
        <v>36292</v>
      </c>
      <c r="CI884">
        <v>3274000</v>
      </c>
      <c r="CJ884" t="s">
        <v>210</v>
      </c>
      <c r="CK884" t="s">
        <v>181</v>
      </c>
      <c r="CL884" t="s">
        <v>208</v>
      </c>
      <c r="CM884" t="s">
        <v>4565</v>
      </c>
      <c r="CN884" s="27">
        <v>35886</v>
      </c>
      <c r="CO884">
        <v>1475000</v>
      </c>
      <c r="CP884" t="s">
        <v>210</v>
      </c>
      <c r="CQ884" t="s">
        <v>181</v>
      </c>
      <c r="CR884" t="s">
        <v>181</v>
      </c>
      <c r="CS884" t="s">
        <v>4566</v>
      </c>
      <c r="CT884" s="27">
        <v>35886</v>
      </c>
      <c r="CU884">
        <v>1475000</v>
      </c>
      <c r="CV884" t="s">
        <v>210</v>
      </c>
      <c r="CW884" t="s">
        <v>181</v>
      </c>
      <c r="CX884" t="s">
        <v>181</v>
      </c>
      <c r="CY884" t="s">
        <v>4567</v>
      </c>
      <c r="CZ884" t="s">
        <v>8637</v>
      </c>
      <c r="DA884" t="s">
        <v>154</v>
      </c>
      <c r="DB884" t="s">
        <v>299</v>
      </c>
      <c r="DE884">
        <v>1</v>
      </c>
      <c r="DF884">
        <v>2000</v>
      </c>
      <c r="DG884" t="s">
        <v>8638</v>
      </c>
      <c r="DH884">
        <v>7</v>
      </c>
      <c r="DI884" s="128" t="s">
        <v>156</v>
      </c>
      <c r="DJ8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84" s="130">
        <f>Table13[[#This Row],[JUST]]*Table13[[#This Row],[Storm Millage]]/1000</f>
        <v>0</v>
      </c>
      <c r="DL8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4" s="136">
        <f>Table13[[#This Row],[JUST]]*Table13[[#This Row],[Recreational Millage]]/1000</f>
        <v>18916.148795102166</v>
      </c>
      <c r="DN884" s="137">
        <f>Table13[[#This Row],[Recreational Assessment]]+Table13[[#This Row],[Storm Assessment]]</f>
        <v>18916.148795102166</v>
      </c>
      <c r="DO884" s="145" t="e">
        <f>Methodology!#REF!</f>
        <v>#REF!</v>
      </c>
      <c r="DP884" s="146" t="e">
        <f>(Table13[[#This Row],[JUST]]*Table13[[#This Row],[Ad Valorem Recreational Millage]])/1000</f>
        <v>#REF!</v>
      </c>
    </row>
    <row r="885" spans="1:120" x14ac:dyDescent="0.3">
      <c r="A885">
        <v>629</v>
      </c>
      <c r="B885">
        <v>1</v>
      </c>
      <c r="C885" s="165" t="s">
        <v>8820</v>
      </c>
      <c r="D885" t="s">
        <v>158</v>
      </c>
      <c r="E885" t="s">
        <v>423</v>
      </c>
      <c r="F885">
        <v>10004926</v>
      </c>
      <c r="G885" s="32" t="s">
        <v>181</v>
      </c>
      <c r="I885" t="s">
        <v>401</v>
      </c>
      <c r="J885">
        <v>1</v>
      </c>
      <c r="K885">
        <v>0</v>
      </c>
      <c r="L885">
        <v>0</v>
      </c>
      <c r="M885">
        <v>1.9590000000000001</v>
      </c>
      <c r="N885" t="s">
        <v>135</v>
      </c>
      <c r="O885" t="s">
        <v>136</v>
      </c>
      <c r="R885" t="s">
        <v>3669</v>
      </c>
      <c r="S885" t="s">
        <v>140</v>
      </c>
      <c r="T885">
        <v>121</v>
      </c>
      <c r="U885" t="s">
        <v>3670</v>
      </c>
      <c r="V885" t="s">
        <v>205</v>
      </c>
      <c r="W885" t="s">
        <v>8821</v>
      </c>
      <c r="X885" t="s">
        <v>8822</v>
      </c>
      <c r="Y885" t="s">
        <v>189</v>
      </c>
      <c r="AA885" t="s">
        <v>145</v>
      </c>
      <c r="AB885" t="s">
        <v>146</v>
      </c>
      <c r="AC885" s="119">
        <v>2332086</v>
      </c>
      <c r="AD885">
        <v>2332086</v>
      </c>
      <c r="AE885">
        <v>2332086</v>
      </c>
      <c r="AF885">
        <v>1215000</v>
      </c>
      <c r="AG885">
        <v>1041001</v>
      </c>
      <c r="AH885">
        <v>22453</v>
      </c>
      <c r="AI885">
        <v>53632</v>
      </c>
      <c r="AJ885">
        <v>0</v>
      </c>
      <c r="AK885">
        <v>0</v>
      </c>
      <c r="AL885">
        <v>0</v>
      </c>
      <c r="AM885">
        <v>0</v>
      </c>
      <c r="AN885" s="32">
        <v>0</v>
      </c>
      <c r="AO885">
        <v>0</v>
      </c>
      <c r="AP885">
        <v>0</v>
      </c>
      <c r="AQ885">
        <v>0</v>
      </c>
      <c r="AR885">
        <v>0</v>
      </c>
      <c r="AS885">
        <v>1</v>
      </c>
      <c r="AT885">
        <v>1993</v>
      </c>
      <c r="AV885">
        <v>11281</v>
      </c>
      <c r="AW885">
        <v>4757</v>
      </c>
      <c r="AX885">
        <v>2</v>
      </c>
      <c r="AY885">
        <v>4</v>
      </c>
      <c r="AZ885">
        <v>4</v>
      </c>
      <c r="BA885" t="s">
        <v>233</v>
      </c>
      <c r="BB885" t="s">
        <v>233</v>
      </c>
      <c r="BC885" t="s">
        <v>233</v>
      </c>
      <c r="BS885" t="s">
        <v>8823</v>
      </c>
      <c r="BT885" t="s">
        <v>8824</v>
      </c>
      <c r="BV885" t="s">
        <v>8825</v>
      </c>
      <c r="BX885" t="s">
        <v>8826</v>
      </c>
      <c r="BY885" t="s">
        <v>278</v>
      </c>
      <c r="BZ885" t="s">
        <v>8827</v>
      </c>
      <c r="CB885" s="27">
        <v>42082</v>
      </c>
      <c r="CC885">
        <v>2500000</v>
      </c>
      <c r="CD885" t="s">
        <v>210</v>
      </c>
      <c r="CE885" t="s">
        <v>181</v>
      </c>
      <c r="CF885" t="s">
        <v>181</v>
      </c>
      <c r="CG885" t="s">
        <v>8828</v>
      </c>
      <c r="CH885" s="27">
        <v>41066</v>
      </c>
      <c r="CI885">
        <v>2025000</v>
      </c>
      <c r="CJ885" t="s">
        <v>210</v>
      </c>
      <c r="CK885" t="s">
        <v>181</v>
      </c>
      <c r="CL885" t="s">
        <v>3065</v>
      </c>
      <c r="CM885" t="s">
        <v>8829</v>
      </c>
      <c r="CN885" s="27">
        <v>39279</v>
      </c>
      <c r="CO885">
        <v>2675000</v>
      </c>
      <c r="CP885" t="s">
        <v>210</v>
      </c>
      <c r="CQ885" t="s">
        <v>151</v>
      </c>
      <c r="CR885" t="s">
        <v>151</v>
      </c>
      <c r="CS885" t="s">
        <v>8830</v>
      </c>
      <c r="CT885" s="27">
        <v>36315</v>
      </c>
      <c r="CU885">
        <v>1725000</v>
      </c>
      <c r="CV885" t="s">
        <v>210</v>
      </c>
      <c r="CW885" t="s">
        <v>181</v>
      </c>
      <c r="CX885" t="s">
        <v>151</v>
      </c>
      <c r="CY885" t="s">
        <v>8831</v>
      </c>
      <c r="CZ885" t="s">
        <v>8832</v>
      </c>
      <c r="DA885" t="s">
        <v>154</v>
      </c>
      <c r="DB885" t="s">
        <v>299</v>
      </c>
      <c r="DE885">
        <v>1</v>
      </c>
      <c r="DF885">
        <v>1990</v>
      </c>
      <c r="DG885" t="s">
        <v>8833</v>
      </c>
      <c r="DH885">
        <v>7</v>
      </c>
      <c r="DI885" s="128" t="s">
        <v>156</v>
      </c>
      <c r="DJ8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85" s="130">
        <f>Table13[[#This Row],[JUST]]*Table13[[#This Row],[Storm Millage]]/1000</f>
        <v>0</v>
      </c>
      <c r="DL8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5" s="136">
        <f>Table13[[#This Row],[JUST]]*Table13[[#This Row],[Recreational Millage]]/1000</f>
        <v>19128.092050446758</v>
      </c>
      <c r="DN885" s="137">
        <f>Table13[[#This Row],[Recreational Assessment]]+Table13[[#This Row],[Storm Assessment]]</f>
        <v>19128.092050446758</v>
      </c>
      <c r="DO885" s="145" t="e">
        <f>Methodology!#REF!</f>
        <v>#REF!</v>
      </c>
      <c r="DP885" s="146" t="e">
        <f>(Table13[[#This Row],[JUST]]*Table13[[#This Row],[Ad Valorem Recreational Millage]])/1000</f>
        <v>#REF!</v>
      </c>
    </row>
    <row r="886" spans="1:120" x14ac:dyDescent="0.3">
      <c r="A886">
        <v>677</v>
      </c>
      <c r="B886">
        <v>1</v>
      </c>
      <c r="C886" s="165" t="s">
        <v>7335</v>
      </c>
      <c r="D886" t="s">
        <v>3790</v>
      </c>
      <c r="E886" t="s">
        <v>7336</v>
      </c>
      <c r="F886">
        <v>10004732</v>
      </c>
      <c r="G886" s="32" t="s">
        <v>181</v>
      </c>
      <c r="I886" t="s">
        <v>401</v>
      </c>
      <c r="J886">
        <v>1</v>
      </c>
      <c r="K886">
        <v>0</v>
      </c>
      <c r="L886">
        <v>0</v>
      </c>
      <c r="M886">
        <v>0.71399999999999997</v>
      </c>
      <c r="N886" t="s">
        <v>135</v>
      </c>
      <c r="O886" t="s">
        <v>136</v>
      </c>
      <c r="R886" t="s">
        <v>286</v>
      </c>
      <c r="S886" t="s">
        <v>140</v>
      </c>
      <c r="T886">
        <v>121</v>
      </c>
      <c r="U886" t="s">
        <v>3670</v>
      </c>
      <c r="V886" t="s">
        <v>205</v>
      </c>
      <c r="W886" t="s">
        <v>7337</v>
      </c>
      <c r="X886" t="s">
        <v>7338</v>
      </c>
      <c r="Y886" t="s">
        <v>189</v>
      </c>
      <c r="AA886" t="s">
        <v>145</v>
      </c>
      <c r="AB886" t="s">
        <v>146</v>
      </c>
      <c r="AC886" s="119">
        <v>2332817</v>
      </c>
      <c r="AD886">
        <v>2332817</v>
      </c>
      <c r="AE886">
        <v>2332817</v>
      </c>
      <c r="AF886">
        <v>1963500</v>
      </c>
      <c r="AG886">
        <v>301928</v>
      </c>
      <c r="AH886">
        <v>26868</v>
      </c>
      <c r="AI886">
        <v>40521</v>
      </c>
      <c r="AJ886">
        <v>0</v>
      </c>
      <c r="AK886">
        <v>0</v>
      </c>
      <c r="AL886">
        <v>0</v>
      </c>
      <c r="AM886">
        <v>0</v>
      </c>
      <c r="AN886" s="32">
        <v>0</v>
      </c>
      <c r="AO886">
        <v>0</v>
      </c>
      <c r="AP886">
        <v>0</v>
      </c>
      <c r="AQ886">
        <v>0</v>
      </c>
      <c r="AR886">
        <v>0</v>
      </c>
      <c r="AS886">
        <v>1</v>
      </c>
      <c r="AT886">
        <v>1987</v>
      </c>
      <c r="AV886">
        <v>6117</v>
      </c>
      <c r="AW886">
        <v>2587</v>
      </c>
      <c r="AX886">
        <v>2</v>
      </c>
      <c r="AY886">
        <v>2</v>
      </c>
      <c r="AZ886">
        <v>3</v>
      </c>
      <c r="BA886" t="s">
        <v>233</v>
      </c>
      <c r="BB886" t="s">
        <v>233</v>
      </c>
      <c r="BC886" t="s">
        <v>233</v>
      </c>
      <c r="BS886" t="s">
        <v>7339</v>
      </c>
      <c r="BT886" t="s">
        <v>7340</v>
      </c>
      <c r="BV886" t="s">
        <v>7341</v>
      </c>
      <c r="BX886" t="s">
        <v>1182</v>
      </c>
      <c r="BY886" t="s">
        <v>264</v>
      </c>
      <c r="BZ886" t="s">
        <v>4956</v>
      </c>
      <c r="CB886" s="27">
        <v>38177</v>
      </c>
      <c r="CC886">
        <v>750000</v>
      </c>
      <c r="CD886" t="s">
        <v>210</v>
      </c>
      <c r="CE886" t="s">
        <v>208</v>
      </c>
      <c r="CF886" t="s">
        <v>383</v>
      </c>
      <c r="CG886" t="s">
        <v>7342</v>
      </c>
      <c r="CH886" s="27">
        <v>38177</v>
      </c>
      <c r="CI886">
        <v>750000</v>
      </c>
      <c r="CJ886" t="s">
        <v>210</v>
      </c>
      <c r="CK886" t="s">
        <v>208</v>
      </c>
      <c r="CL886" t="s">
        <v>383</v>
      </c>
      <c r="CM886" t="s">
        <v>7343</v>
      </c>
      <c r="CN886" s="27">
        <v>33817</v>
      </c>
      <c r="CO886">
        <v>700000</v>
      </c>
      <c r="CP886" t="s">
        <v>210</v>
      </c>
      <c r="CQ886" t="s">
        <v>151</v>
      </c>
      <c r="CR886" t="s">
        <v>151</v>
      </c>
      <c r="CS886" t="s">
        <v>7344</v>
      </c>
      <c r="CZ886" t="s">
        <v>7345</v>
      </c>
      <c r="DA886" t="s">
        <v>154</v>
      </c>
      <c r="DB886" t="s">
        <v>299</v>
      </c>
      <c r="DE886">
        <v>1</v>
      </c>
      <c r="DF886">
        <v>1983</v>
      </c>
      <c r="DG886" t="s">
        <v>7346</v>
      </c>
      <c r="DH886">
        <v>7</v>
      </c>
      <c r="DI886" s="128" t="s">
        <v>156</v>
      </c>
      <c r="DJ88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86" s="130">
        <f>Table13[[#This Row],[JUST]]*Table13[[#This Row],[Storm Millage]]/1000</f>
        <v>0</v>
      </c>
      <c r="DL88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6" s="136">
        <f>Table13[[#This Row],[JUST]]*Table13[[#This Row],[Recreational Millage]]/1000</f>
        <v>19134.087813591377</v>
      </c>
      <c r="DN886" s="137">
        <f>Table13[[#This Row],[Recreational Assessment]]+Table13[[#This Row],[Storm Assessment]]</f>
        <v>19134.087813591377</v>
      </c>
      <c r="DO886" s="145" t="e">
        <f>Methodology!#REF!</f>
        <v>#REF!</v>
      </c>
      <c r="DP886" s="146" t="e">
        <f>(Table13[[#This Row],[JUST]]*Table13[[#This Row],[Ad Valorem Recreational Millage]])/1000</f>
        <v>#REF!</v>
      </c>
    </row>
    <row r="887" spans="1:120" x14ac:dyDescent="0.3">
      <c r="A887">
        <v>1029</v>
      </c>
      <c r="B887">
        <v>1</v>
      </c>
      <c r="C887" s="165" t="s">
        <v>8227</v>
      </c>
      <c r="D887" t="s">
        <v>777</v>
      </c>
      <c r="E887" t="s">
        <v>258</v>
      </c>
      <c r="F887">
        <v>10005104</v>
      </c>
      <c r="G887" s="32" t="s">
        <v>181</v>
      </c>
      <c r="I887" t="s">
        <v>226</v>
      </c>
      <c r="J887">
        <v>1</v>
      </c>
      <c r="K887">
        <v>0</v>
      </c>
      <c r="L887">
        <v>0</v>
      </c>
      <c r="M887">
        <v>1.6830000000000001</v>
      </c>
      <c r="N887" t="s">
        <v>135</v>
      </c>
      <c r="O887" t="s">
        <v>136</v>
      </c>
      <c r="R887" t="s">
        <v>3669</v>
      </c>
      <c r="S887" t="s">
        <v>140</v>
      </c>
      <c r="T887">
        <v>121</v>
      </c>
      <c r="U887" t="s">
        <v>3670</v>
      </c>
      <c r="V887" t="s">
        <v>205</v>
      </c>
      <c r="W887" t="s">
        <v>8228</v>
      </c>
      <c r="X887" t="s">
        <v>8229</v>
      </c>
      <c r="Y887" t="s">
        <v>189</v>
      </c>
      <c r="AA887" t="s">
        <v>145</v>
      </c>
      <c r="AB887" t="s">
        <v>146</v>
      </c>
      <c r="AC887" s="119">
        <v>2350636</v>
      </c>
      <c r="AD887">
        <v>1874253</v>
      </c>
      <c r="AE887">
        <v>1874253</v>
      </c>
      <c r="AF887">
        <v>1295000</v>
      </c>
      <c r="AG887">
        <v>724203</v>
      </c>
      <c r="AH887">
        <v>187292</v>
      </c>
      <c r="AI887">
        <v>144141</v>
      </c>
      <c r="AJ887">
        <v>347447</v>
      </c>
      <c r="AK887">
        <v>0</v>
      </c>
      <c r="AL887">
        <v>0</v>
      </c>
      <c r="AM887">
        <v>0</v>
      </c>
      <c r="AN887" s="32">
        <v>0</v>
      </c>
      <c r="AO887">
        <v>0</v>
      </c>
      <c r="AP887">
        <v>0</v>
      </c>
      <c r="AQ887">
        <v>0</v>
      </c>
      <c r="AR887">
        <v>0</v>
      </c>
      <c r="AS887">
        <v>1</v>
      </c>
      <c r="AT887">
        <v>1976</v>
      </c>
      <c r="AV887">
        <v>10422</v>
      </c>
      <c r="AW887">
        <v>3280</v>
      </c>
      <c r="AX887">
        <v>2</v>
      </c>
      <c r="AY887">
        <v>7</v>
      </c>
      <c r="AZ887">
        <v>4.5</v>
      </c>
      <c r="BA887" t="s">
        <v>233</v>
      </c>
      <c r="BB887" t="s">
        <v>233</v>
      </c>
      <c r="BC887" t="s">
        <v>233</v>
      </c>
      <c r="BD887" t="s">
        <v>233</v>
      </c>
      <c r="BE887" t="s">
        <v>233</v>
      </c>
      <c r="BF887">
        <v>1</v>
      </c>
      <c r="BG887">
        <v>2020</v>
      </c>
      <c r="BH887">
        <v>2020</v>
      </c>
      <c r="BK887">
        <v>1</v>
      </c>
      <c r="BL887">
        <v>0</v>
      </c>
      <c r="BM887">
        <v>0</v>
      </c>
      <c r="BS887" t="s">
        <v>8230</v>
      </c>
      <c r="BV887" t="s">
        <v>4365</v>
      </c>
      <c r="BX887" t="s">
        <v>145</v>
      </c>
      <c r="BY887" t="s">
        <v>149</v>
      </c>
      <c r="BZ887" t="s">
        <v>146</v>
      </c>
      <c r="CB887" s="27">
        <v>42468</v>
      </c>
      <c r="CC887">
        <v>1075000</v>
      </c>
      <c r="CD887" t="s">
        <v>210</v>
      </c>
      <c r="CE887" t="s">
        <v>178</v>
      </c>
      <c r="CF887" t="s">
        <v>178</v>
      </c>
      <c r="CG887" t="s">
        <v>8231</v>
      </c>
      <c r="CH887" s="27">
        <v>42468</v>
      </c>
      <c r="CI887">
        <v>1075000</v>
      </c>
      <c r="CJ887" t="s">
        <v>210</v>
      </c>
      <c r="CK887" t="s">
        <v>178</v>
      </c>
      <c r="CL887" t="s">
        <v>178</v>
      </c>
      <c r="CM887" t="s">
        <v>8232</v>
      </c>
      <c r="CN887" s="27">
        <v>38931</v>
      </c>
      <c r="CO887">
        <v>4500000</v>
      </c>
      <c r="CP887" t="s">
        <v>210</v>
      </c>
      <c r="CQ887" t="s">
        <v>151</v>
      </c>
      <c r="CR887" t="s">
        <v>151</v>
      </c>
      <c r="CS887" t="s">
        <v>8233</v>
      </c>
      <c r="CT887" s="27">
        <v>38572</v>
      </c>
      <c r="CU887">
        <v>3000000</v>
      </c>
      <c r="CV887" t="s">
        <v>210</v>
      </c>
      <c r="CW887" t="s">
        <v>151</v>
      </c>
      <c r="CX887" t="s">
        <v>151</v>
      </c>
      <c r="CY887" t="s">
        <v>8234</v>
      </c>
      <c r="CZ887" t="s">
        <v>8235</v>
      </c>
      <c r="DA887" t="s">
        <v>154</v>
      </c>
      <c r="DB887" t="s">
        <v>299</v>
      </c>
      <c r="DE887">
        <v>1</v>
      </c>
      <c r="DF887">
        <v>1976</v>
      </c>
      <c r="DG887" t="s">
        <v>8236</v>
      </c>
      <c r="DH887">
        <v>7</v>
      </c>
      <c r="DI887" s="128" t="s">
        <v>156</v>
      </c>
      <c r="DJ88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87" s="130">
        <f>Table13[[#This Row],[JUST]]*Table13[[#This Row],[Storm Millage]]/1000</f>
        <v>0</v>
      </c>
      <c r="DL88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7" s="136">
        <f>Table13[[#This Row],[JUST]]*Table13[[#This Row],[Recreational Millage]]/1000</f>
        <v>19280.241717112473</v>
      </c>
      <c r="DN887" s="137">
        <f>Table13[[#This Row],[Recreational Assessment]]+Table13[[#This Row],[Storm Assessment]]</f>
        <v>19280.241717112473</v>
      </c>
      <c r="DO887" s="145" t="e">
        <f>Methodology!#REF!</f>
        <v>#REF!</v>
      </c>
      <c r="DP887" s="146" t="e">
        <f>(Table13[[#This Row],[JUST]]*Table13[[#This Row],[Ad Valorem Recreational Millage]])/1000</f>
        <v>#REF!</v>
      </c>
    </row>
    <row r="888" spans="1:120" x14ac:dyDescent="0.3">
      <c r="A888">
        <v>963</v>
      </c>
      <c r="B888">
        <v>1</v>
      </c>
      <c r="C888" s="165" t="s">
        <v>8179</v>
      </c>
      <c r="D888" t="s">
        <v>777</v>
      </c>
      <c r="E888" t="s">
        <v>204</v>
      </c>
      <c r="F888">
        <v>10005102</v>
      </c>
      <c r="G888" s="32" t="s">
        <v>181</v>
      </c>
      <c r="I888" t="s">
        <v>226</v>
      </c>
      <c r="J888">
        <v>1</v>
      </c>
      <c r="K888">
        <v>0</v>
      </c>
      <c r="L888">
        <v>0</v>
      </c>
      <c r="M888">
        <v>1.681</v>
      </c>
      <c r="N888" t="s">
        <v>135</v>
      </c>
      <c r="O888" t="s">
        <v>136</v>
      </c>
      <c r="R888" t="s">
        <v>3669</v>
      </c>
      <c r="S888" t="s">
        <v>140</v>
      </c>
      <c r="T888">
        <v>121</v>
      </c>
      <c r="U888" t="s">
        <v>3670</v>
      </c>
      <c r="V888" t="s">
        <v>205</v>
      </c>
      <c r="W888" t="s">
        <v>8180</v>
      </c>
      <c r="X888" t="s">
        <v>8181</v>
      </c>
      <c r="Y888" t="s">
        <v>189</v>
      </c>
      <c r="AA888" t="s">
        <v>145</v>
      </c>
      <c r="AB888" t="s">
        <v>146</v>
      </c>
      <c r="AC888" s="119">
        <v>2359463</v>
      </c>
      <c r="AD888">
        <v>2359463</v>
      </c>
      <c r="AE888">
        <v>2359463</v>
      </c>
      <c r="AF888">
        <v>1295000</v>
      </c>
      <c r="AG888">
        <v>980549</v>
      </c>
      <c r="AH888">
        <v>41290</v>
      </c>
      <c r="AI888">
        <v>42624</v>
      </c>
      <c r="AJ888">
        <v>0</v>
      </c>
      <c r="AK888">
        <v>0</v>
      </c>
      <c r="AL888">
        <v>0</v>
      </c>
      <c r="AM888">
        <v>0</v>
      </c>
      <c r="AN888" s="32">
        <v>0</v>
      </c>
      <c r="AO888">
        <v>0</v>
      </c>
      <c r="AP888">
        <v>0</v>
      </c>
      <c r="AQ888">
        <v>0</v>
      </c>
      <c r="AR888">
        <v>0</v>
      </c>
      <c r="AS888">
        <v>1</v>
      </c>
      <c r="AT888">
        <v>2000</v>
      </c>
      <c r="AV888">
        <v>9887</v>
      </c>
      <c r="AW888">
        <v>4841</v>
      </c>
      <c r="AX888">
        <v>2</v>
      </c>
      <c r="AY888">
        <v>5</v>
      </c>
      <c r="AZ888">
        <v>5</v>
      </c>
      <c r="BA888" t="s">
        <v>233</v>
      </c>
      <c r="BB888" t="s">
        <v>233</v>
      </c>
      <c r="BC888" t="s">
        <v>233</v>
      </c>
      <c r="BS888" t="s">
        <v>8182</v>
      </c>
      <c r="BT888" t="s">
        <v>8183</v>
      </c>
      <c r="BV888" t="s">
        <v>8184</v>
      </c>
      <c r="BX888" t="s">
        <v>5472</v>
      </c>
      <c r="BY888" t="s">
        <v>458</v>
      </c>
      <c r="BZ888" t="s">
        <v>7191</v>
      </c>
      <c r="CB888" s="27">
        <v>42800</v>
      </c>
      <c r="CC888">
        <v>3500000</v>
      </c>
      <c r="CD888" t="s">
        <v>210</v>
      </c>
      <c r="CE888" t="s">
        <v>181</v>
      </c>
      <c r="CF888" t="s">
        <v>181</v>
      </c>
      <c r="CG888" t="s">
        <v>8185</v>
      </c>
      <c r="CH888" s="27">
        <v>37734</v>
      </c>
      <c r="CI888">
        <v>2850000</v>
      </c>
      <c r="CJ888" t="s">
        <v>210</v>
      </c>
      <c r="CK888" t="s">
        <v>151</v>
      </c>
      <c r="CL888" t="s">
        <v>151</v>
      </c>
      <c r="CM888" t="s">
        <v>8186</v>
      </c>
      <c r="CN888" s="27">
        <v>36672</v>
      </c>
      <c r="CO888">
        <v>2175000</v>
      </c>
      <c r="CP888" t="s">
        <v>210</v>
      </c>
      <c r="CQ888" t="s">
        <v>616</v>
      </c>
      <c r="CR888" t="s">
        <v>151</v>
      </c>
      <c r="CS888" t="s">
        <v>8187</v>
      </c>
      <c r="CT888" s="27">
        <v>35996</v>
      </c>
      <c r="CU888">
        <v>755000</v>
      </c>
      <c r="CV888" t="s">
        <v>150</v>
      </c>
      <c r="CW888" t="s">
        <v>151</v>
      </c>
      <c r="CX888" t="s">
        <v>151</v>
      </c>
      <c r="CY888" t="s">
        <v>8188</v>
      </c>
      <c r="CZ888" t="s">
        <v>8189</v>
      </c>
      <c r="DA888" t="s">
        <v>154</v>
      </c>
      <c r="DB888" t="s">
        <v>299</v>
      </c>
      <c r="DE888">
        <v>1</v>
      </c>
      <c r="DF888">
        <v>1900</v>
      </c>
      <c r="DG888" t="s">
        <v>8190</v>
      </c>
      <c r="DH888">
        <v>7</v>
      </c>
      <c r="DI888" s="128" t="s">
        <v>156</v>
      </c>
      <c r="DJ8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88" s="130">
        <f>Table13[[#This Row],[JUST]]*Table13[[#This Row],[Storm Millage]]/1000</f>
        <v>0</v>
      </c>
      <c r="DL8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8" s="136">
        <f>Table13[[#This Row],[JUST]]*Table13[[#This Row],[Recreational Millage]]/1000</f>
        <v>19352.641992457939</v>
      </c>
      <c r="DN888" s="137">
        <f>Table13[[#This Row],[Recreational Assessment]]+Table13[[#This Row],[Storm Assessment]]</f>
        <v>19352.641992457939</v>
      </c>
      <c r="DO888" s="145" t="e">
        <f>Methodology!#REF!</f>
        <v>#REF!</v>
      </c>
      <c r="DP888" s="146" t="e">
        <f>(Table13[[#This Row],[JUST]]*Table13[[#This Row],[Ad Valorem Recreational Millage]])/1000</f>
        <v>#REF!</v>
      </c>
    </row>
    <row r="889" spans="1:120" x14ac:dyDescent="0.3">
      <c r="A889">
        <v>797</v>
      </c>
      <c r="B889">
        <v>1</v>
      </c>
      <c r="C889" s="165" t="s">
        <v>12214</v>
      </c>
      <c r="D889" t="s">
        <v>151</v>
      </c>
      <c r="E889" t="s">
        <v>1026</v>
      </c>
      <c r="F889">
        <v>10003940</v>
      </c>
      <c r="G889" s="32" t="s">
        <v>181</v>
      </c>
      <c r="I889" t="s">
        <v>401</v>
      </c>
      <c r="J889">
        <v>1</v>
      </c>
      <c r="K889">
        <v>0</v>
      </c>
      <c r="L889">
        <v>0</v>
      </c>
      <c r="M889">
        <v>0.47439999999999999</v>
      </c>
      <c r="N889" t="s">
        <v>135</v>
      </c>
      <c r="O889" t="s">
        <v>136</v>
      </c>
      <c r="R889" t="s">
        <v>286</v>
      </c>
      <c r="S889" t="s">
        <v>140</v>
      </c>
      <c r="T889">
        <v>121</v>
      </c>
      <c r="U889" t="s">
        <v>3670</v>
      </c>
      <c r="V889" t="s">
        <v>205</v>
      </c>
      <c r="W889" t="s">
        <v>12215</v>
      </c>
      <c r="X889" t="s">
        <v>12216</v>
      </c>
      <c r="Y889" t="s">
        <v>232</v>
      </c>
      <c r="AA889" t="s">
        <v>145</v>
      </c>
      <c r="AB889" t="s">
        <v>146</v>
      </c>
      <c r="AC889" s="119">
        <v>2364326</v>
      </c>
      <c r="AD889">
        <v>2364326</v>
      </c>
      <c r="AE889">
        <v>2364326</v>
      </c>
      <c r="AF889">
        <v>1590000</v>
      </c>
      <c r="AG889">
        <v>687952</v>
      </c>
      <c r="AH889">
        <v>26097</v>
      </c>
      <c r="AI889">
        <v>60277</v>
      </c>
      <c r="AJ889">
        <v>0</v>
      </c>
      <c r="AK889">
        <v>0</v>
      </c>
      <c r="AL889">
        <v>0</v>
      </c>
      <c r="AM889">
        <v>0</v>
      </c>
      <c r="AN889" s="32">
        <v>0</v>
      </c>
      <c r="AO889">
        <v>0</v>
      </c>
      <c r="AP889">
        <v>0</v>
      </c>
      <c r="AQ889">
        <v>0</v>
      </c>
      <c r="AR889">
        <v>0</v>
      </c>
      <c r="AS889">
        <v>1</v>
      </c>
      <c r="AT889">
        <v>1990</v>
      </c>
      <c r="AV889">
        <v>8302</v>
      </c>
      <c r="AW889">
        <v>4814</v>
      </c>
      <c r="AX889">
        <v>2</v>
      </c>
      <c r="AY889">
        <v>5</v>
      </c>
      <c r="AZ889">
        <v>4</v>
      </c>
      <c r="BA889" t="s">
        <v>233</v>
      </c>
      <c r="BC889" t="s">
        <v>233</v>
      </c>
      <c r="BE889" t="s">
        <v>233</v>
      </c>
      <c r="BS889" t="s">
        <v>12217</v>
      </c>
      <c r="BV889" t="s">
        <v>12218</v>
      </c>
      <c r="BX889" t="s">
        <v>12219</v>
      </c>
      <c r="BZ889" t="s">
        <v>12220</v>
      </c>
      <c r="CA889" t="s">
        <v>373</v>
      </c>
      <c r="CB889" s="27">
        <v>32964</v>
      </c>
      <c r="CC889">
        <v>500000</v>
      </c>
      <c r="CD889" t="s">
        <v>150</v>
      </c>
      <c r="CE889" t="s">
        <v>151</v>
      </c>
      <c r="CF889" t="s">
        <v>151</v>
      </c>
      <c r="CG889" t="s">
        <v>12221</v>
      </c>
      <c r="CH889" s="27">
        <v>31503</v>
      </c>
      <c r="CI889">
        <v>250000</v>
      </c>
      <c r="CJ889" t="s">
        <v>150</v>
      </c>
      <c r="CK889" t="s">
        <v>151</v>
      </c>
      <c r="CL889" t="s">
        <v>151</v>
      </c>
      <c r="CM889" t="s">
        <v>12222</v>
      </c>
      <c r="CZ889" t="s">
        <v>12223</v>
      </c>
      <c r="DA889" t="s">
        <v>154</v>
      </c>
      <c r="DB889" t="s">
        <v>242</v>
      </c>
      <c r="DE889">
        <v>1</v>
      </c>
      <c r="DF889">
        <v>1900</v>
      </c>
      <c r="DG889" t="s">
        <v>12224</v>
      </c>
      <c r="DH889">
        <v>7</v>
      </c>
      <c r="DI889" s="128" t="s">
        <v>156</v>
      </c>
      <c r="DJ88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89" s="130">
        <f>Table13[[#This Row],[JUST]]*Table13[[#This Row],[Storm Millage]]/1000</f>
        <v>0</v>
      </c>
      <c r="DL88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89" s="136">
        <f>Table13[[#This Row],[JUST]]*Table13[[#This Row],[Recreational Millage]]/1000</f>
        <v>19392.528991325613</v>
      </c>
      <c r="DN889" s="137">
        <f>Table13[[#This Row],[Recreational Assessment]]+Table13[[#This Row],[Storm Assessment]]</f>
        <v>19392.528991325613</v>
      </c>
      <c r="DO889" s="145" t="e">
        <f>Methodology!#REF!</f>
        <v>#REF!</v>
      </c>
      <c r="DP889" s="146" t="e">
        <f>(Table13[[#This Row],[JUST]]*Table13[[#This Row],[Ad Valorem Recreational Millage]])/1000</f>
        <v>#REF!</v>
      </c>
    </row>
    <row r="890" spans="1:120" x14ac:dyDescent="0.3">
      <c r="A890">
        <v>346</v>
      </c>
      <c r="B890">
        <v>1</v>
      </c>
      <c r="C890" s="165" t="s">
        <v>3789</v>
      </c>
      <c r="D890" t="s">
        <v>3790</v>
      </c>
      <c r="E890" t="s">
        <v>3775</v>
      </c>
      <c r="F890">
        <v>10004875</v>
      </c>
      <c r="G890" s="32" t="s">
        <v>196</v>
      </c>
      <c r="H890" t="s">
        <v>299</v>
      </c>
      <c r="I890" t="s">
        <v>226</v>
      </c>
      <c r="J890">
        <v>1</v>
      </c>
      <c r="K890">
        <v>0</v>
      </c>
      <c r="L890">
        <v>0</v>
      </c>
      <c r="M890">
        <v>5.7529999999999998E-2</v>
      </c>
      <c r="N890" t="s">
        <v>135</v>
      </c>
      <c r="O890" t="s">
        <v>136</v>
      </c>
      <c r="S890" t="s">
        <v>140</v>
      </c>
      <c r="T890">
        <v>420</v>
      </c>
      <c r="U890" t="s">
        <v>3791</v>
      </c>
      <c r="V890" t="s">
        <v>205</v>
      </c>
      <c r="W890" t="s">
        <v>3792</v>
      </c>
      <c r="X890" t="s">
        <v>3777</v>
      </c>
      <c r="Y890" t="s">
        <v>189</v>
      </c>
      <c r="Z890" t="s">
        <v>3793</v>
      </c>
      <c r="AA890" t="s">
        <v>145</v>
      </c>
      <c r="AB890" t="s">
        <v>146</v>
      </c>
      <c r="AC890" s="119">
        <v>1139383</v>
      </c>
      <c r="AD890">
        <v>1139383</v>
      </c>
      <c r="AE890">
        <v>1139383</v>
      </c>
      <c r="AF890">
        <v>0</v>
      </c>
      <c r="AG890">
        <v>1139383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 s="32">
        <v>0</v>
      </c>
      <c r="AO890">
        <v>0</v>
      </c>
      <c r="AP890">
        <v>0</v>
      </c>
      <c r="AQ890">
        <v>0</v>
      </c>
      <c r="AR890">
        <v>0</v>
      </c>
      <c r="AS890">
        <v>1</v>
      </c>
      <c r="AT890">
        <v>1981</v>
      </c>
      <c r="AV890">
        <v>1410</v>
      </c>
      <c r="AW890">
        <v>1410</v>
      </c>
      <c r="AX890">
        <v>1</v>
      </c>
      <c r="AY890">
        <v>3</v>
      </c>
      <c r="AZ890">
        <v>2</v>
      </c>
      <c r="BC890" t="s">
        <v>233</v>
      </c>
      <c r="BD890" t="s">
        <v>233</v>
      </c>
      <c r="BS890" t="s">
        <v>3794</v>
      </c>
      <c r="BV890" t="s">
        <v>3795</v>
      </c>
      <c r="BX890" t="s">
        <v>3796</v>
      </c>
      <c r="BY890" t="s">
        <v>638</v>
      </c>
      <c r="BZ890" t="s">
        <v>3797</v>
      </c>
      <c r="CB890" s="27">
        <v>40207</v>
      </c>
      <c r="CC890">
        <v>989900</v>
      </c>
      <c r="CD890" t="s">
        <v>210</v>
      </c>
      <c r="CE890" t="s">
        <v>181</v>
      </c>
      <c r="CF890" t="s">
        <v>181</v>
      </c>
      <c r="CG890" t="s">
        <v>3798</v>
      </c>
      <c r="CH890" s="27">
        <v>38149</v>
      </c>
      <c r="CI890">
        <v>990000</v>
      </c>
      <c r="CJ890" t="s">
        <v>210</v>
      </c>
      <c r="CK890" t="s">
        <v>151</v>
      </c>
      <c r="CL890" t="s">
        <v>383</v>
      </c>
      <c r="CM890" t="s">
        <v>3799</v>
      </c>
      <c r="CN890" s="27">
        <v>36174</v>
      </c>
      <c r="CO890">
        <v>437500</v>
      </c>
      <c r="CP890" t="s">
        <v>210</v>
      </c>
      <c r="CQ890" t="s">
        <v>151</v>
      </c>
      <c r="CR890" t="s">
        <v>151</v>
      </c>
      <c r="CS890" t="s">
        <v>3800</v>
      </c>
      <c r="CT890" s="27">
        <v>34820</v>
      </c>
      <c r="CU890">
        <v>437500</v>
      </c>
      <c r="CV890" t="s">
        <v>210</v>
      </c>
      <c r="CW890" t="s">
        <v>151</v>
      </c>
      <c r="CX890" t="s">
        <v>151</v>
      </c>
      <c r="CY890" t="s">
        <v>3801</v>
      </c>
      <c r="CZ890" t="s">
        <v>3802</v>
      </c>
      <c r="DA890" t="s">
        <v>154</v>
      </c>
      <c r="DB890" t="s">
        <v>242</v>
      </c>
      <c r="DE890">
        <v>1</v>
      </c>
      <c r="DF890">
        <v>1982</v>
      </c>
      <c r="DG890" t="s">
        <v>3803</v>
      </c>
      <c r="DH890">
        <v>36</v>
      </c>
      <c r="DI890" s="128" t="s">
        <v>3667</v>
      </c>
      <c r="DJ89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890" s="130">
        <f>Table13[[#This Row],[JUST]]*Table13[[#This Row],[Storm Millage]]/1000</f>
        <v>10089.028089702981</v>
      </c>
      <c r="DL89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90" s="136">
        <f>Table13[[#This Row],[JUST]]*Table13[[#This Row],[Recreational Millage]]/1000</f>
        <v>9345.3770164197103</v>
      </c>
      <c r="DN890" s="137">
        <f>Table13[[#This Row],[Recreational Assessment]]+Table13[[#This Row],[Storm Assessment]]</f>
        <v>19434.405106122693</v>
      </c>
      <c r="DO890" s="145" t="e">
        <f>Methodology!#REF!</f>
        <v>#REF!</v>
      </c>
      <c r="DP890" s="146" t="e">
        <f>(Table13[[#This Row],[JUST]]*Table13[[#This Row],[Ad Valorem Recreational Millage]])/1000</f>
        <v>#REF!</v>
      </c>
    </row>
    <row r="891" spans="1:120" x14ac:dyDescent="0.3">
      <c r="A891">
        <v>273</v>
      </c>
      <c r="B891">
        <v>1</v>
      </c>
      <c r="C891" s="165" t="s">
        <v>3817</v>
      </c>
      <c r="D891" t="s">
        <v>3790</v>
      </c>
      <c r="E891" t="s">
        <v>3818</v>
      </c>
      <c r="F891">
        <v>10004876</v>
      </c>
      <c r="G891" s="32" t="s">
        <v>196</v>
      </c>
      <c r="H891" t="s">
        <v>299</v>
      </c>
      <c r="I891" t="s">
        <v>226</v>
      </c>
      <c r="J891">
        <v>1</v>
      </c>
      <c r="K891">
        <v>0</v>
      </c>
      <c r="L891">
        <v>0</v>
      </c>
      <c r="M891">
        <v>5.7529999999999998E-2</v>
      </c>
      <c r="N891" t="s">
        <v>135</v>
      </c>
      <c r="O891" t="s">
        <v>136</v>
      </c>
      <c r="S891" t="s">
        <v>140</v>
      </c>
      <c r="T891">
        <v>420</v>
      </c>
      <c r="U891" t="s">
        <v>3791</v>
      </c>
      <c r="V891" t="s">
        <v>205</v>
      </c>
      <c r="W891" t="s">
        <v>3819</v>
      </c>
      <c r="X891" t="s">
        <v>3777</v>
      </c>
      <c r="Y891" t="s">
        <v>189</v>
      </c>
      <c r="Z891" t="s">
        <v>3820</v>
      </c>
      <c r="AA891" t="s">
        <v>145</v>
      </c>
      <c r="AB891" t="s">
        <v>146</v>
      </c>
      <c r="AC891" s="119">
        <v>1139383</v>
      </c>
      <c r="AD891">
        <v>1139383</v>
      </c>
      <c r="AE891">
        <v>1139383</v>
      </c>
      <c r="AF891">
        <v>0</v>
      </c>
      <c r="AG891">
        <v>1139383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 s="32">
        <v>0</v>
      </c>
      <c r="AO891">
        <v>0</v>
      </c>
      <c r="AP891">
        <v>0</v>
      </c>
      <c r="AQ891">
        <v>0</v>
      </c>
      <c r="AR891">
        <v>0</v>
      </c>
      <c r="AS891">
        <v>1</v>
      </c>
      <c r="AT891">
        <v>1981</v>
      </c>
      <c r="AV891">
        <v>1410</v>
      </c>
      <c r="AW891">
        <v>1410</v>
      </c>
      <c r="AX891">
        <v>1</v>
      </c>
      <c r="AY891">
        <v>3</v>
      </c>
      <c r="AZ891">
        <v>2</v>
      </c>
      <c r="BC891" t="s">
        <v>233</v>
      </c>
      <c r="BD891" t="s">
        <v>233</v>
      </c>
      <c r="BS891" t="s">
        <v>3821</v>
      </c>
      <c r="BV891" t="s">
        <v>3822</v>
      </c>
      <c r="BX891" t="s">
        <v>3823</v>
      </c>
      <c r="BY891" t="s">
        <v>171</v>
      </c>
      <c r="BZ891" t="s">
        <v>3824</v>
      </c>
      <c r="CB891" s="27">
        <v>41898</v>
      </c>
      <c r="CC891">
        <v>1200000</v>
      </c>
      <c r="CD891" t="s">
        <v>210</v>
      </c>
      <c r="CE891" t="s">
        <v>181</v>
      </c>
      <c r="CF891" t="s">
        <v>181</v>
      </c>
      <c r="CG891" t="s">
        <v>3825</v>
      </c>
      <c r="CH891" s="27">
        <v>31352</v>
      </c>
      <c r="CI891">
        <v>207000</v>
      </c>
      <c r="CJ891" t="s">
        <v>210</v>
      </c>
      <c r="CK891" t="s">
        <v>151</v>
      </c>
      <c r="CL891" t="s">
        <v>151</v>
      </c>
      <c r="CM891" t="s">
        <v>3826</v>
      </c>
      <c r="CN891" s="27">
        <v>29891</v>
      </c>
      <c r="CO891">
        <v>175000</v>
      </c>
      <c r="CP891" t="s">
        <v>210</v>
      </c>
      <c r="CQ891" t="s">
        <v>151</v>
      </c>
      <c r="CR891" t="s">
        <v>151</v>
      </c>
      <c r="CS891" t="s">
        <v>3827</v>
      </c>
      <c r="CZ891" t="s">
        <v>3828</v>
      </c>
      <c r="DA891" t="s">
        <v>154</v>
      </c>
      <c r="DB891" t="s">
        <v>242</v>
      </c>
      <c r="DE891">
        <v>1</v>
      </c>
      <c r="DF891">
        <v>1982</v>
      </c>
      <c r="DG891" t="s">
        <v>3829</v>
      </c>
      <c r="DH891">
        <v>36</v>
      </c>
      <c r="DI891" s="128" t="s">
        <v>3667</v>
      </c>
      <c r="DJ8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891" s="130">
        <f>Table13[[#This Row],[JUST]]*Table13[[#This Row],[Storm Millage]]/1000</f>
        <v>10089.028089702981</v>
      </c>
      <c r="DL8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91" s="136">
        <f>Table13[[#This Row],[JUST]]*Table13[[#This Row],[Recreational Millage]]/1000</f>
        <v>9345.3770164197103</v>
      </c>
      <c r="DN891" s="137">
        <f>Table13[[#This Row],[Recreational Assessment]]+Table13[[#This Row],[Storm Assessment]]</f>
        <v>19434.405106122693</v>
      </c>
      <c r="DO891" s="145" t="e">
        <f>Methodology!#REF!</f>
        <v>#REF!</v>
      </c>
      <c r="DP891" s="146" t="e">
        <f>(Table13[[#This Row],[JUST]]*Table13[[#This Row],[Ad Valorem Recreational Millage]])/1000</f>
        <v>#REF!</v>
      </c>
    </row>
    <row r="892" spans="1:120" x14ac:dyDescent="0.3">
      <c r="A892">
        <v>1002</v>
      </c>
      <c r="B892">
        <v>1</v>
      </c>
      <c r="C892" s="165" t="s">
        <v>5048</v>
      </c>
      <c r="D892" t="s">
        <v>4714</v>
      </c>
      <c r="E892" t="s">
        <v>4076</v>
      </c>
      <c r="F892">
        <v>10467018</v>
      </c>
      <c r="G892" s="32" t="s">
        <v>181</v>
      </c>
      <c r="I892" t="s">
        <v>226</v>
      </c>
      <c r="J892">
        <v>1</v>
      </c>
      <c r="K892">
        <v>0</v>
      </c>
      <c r="L892">
        <v>0</v>
      </c>
      <c r="M892">
        <v>0.496</v>
      </c>
      <c r="N892" t="s">
        <v>135</v>
      </c>
      <c r="O892" t="s">
        <v>136</v>
      </c>
      <c r="R892" t="s">
        <v>139</v>
      </c>
      <c r="S892" t="s">
        <v>140</v>
      </c>
      <c r="T892">
        <v>120</v>
      </c>
      <c r="U892" t="s">
        <v>228</v>
      </c>
      <c r="V892" t="s">
        <v>229</v>
      </c>
      <c r="W892" t="s">
        <v>5049</v>
      </c>
      <c r="X892" t="s">
        <v>5050</v>
      </c>
      <c r="Y892" t="s">
        <v>189</v>
      </c>
      <c r="AA892" t="s">
        <v>145</v>
      </c>
      <c r="AB892" t="s">
        <v>146</v>
      </c>
      <c r="AC892" s="119">
        <v>976895</v>
      </c>
      <c r="AD892">
        <v>976895</v>
      </c>
      <c r="AE892">
        <v>976895</v>
      </c>
      <c r="AF892">
        <v>900007</v>
      </c>
      <c r="AG892">
        <v>75471</v>
      </c>
      <c r="AH892">
        <v>0</v>
      </c>
      <c r="AI892">
        <v>1417</v>
      </c>
      <c r="AJ892">
        <v>0</v>
      </c>
      <c r="AK892">
        <v>0</v>
      </c>
      <c r="AL892">
        <v>0</v>
      </c>
      <c r="AM892">
        <v>0</v>
      </c>
      <c r="AN892" s="32">
        <v>0</v>
      </c>
      <c r="AO892">
        <v>0</v>
      </c>
      <c r="AP892">
        <v>0</v>
      </c>
      <c r="AQ892">
        <v>0</v>
      </c>
      <c r="AR892">
        <v>0</v>
      </c>
      <c r="AS892">
        <v>1</v>
      </c>
      <c r="AT892">
        <v>1984</v>
      </c>
      <c r="AV892">
        <v>1344</v>
      </c>
      <c r="AW892">
        <v>432</v>
      </c>
      <c r="AX892">
        <v>1</v>
      </c>
      <c r="AY892">
        <v>2</v>
      </c>
      <c r="AZ892">
        <v>2</v>
      </c>
      <c r="BB892" t="s">
        <v>233</v>
      </c>
      <c r="BS892" t="s">
        <v>5051</v>
      </c>
      <c r="BV892" t="s">
        <v>4388</v>
      </c>
      <c r="BX892" t="s">
        <v>145</v>
      </c>
      <c r="BY892" t="s">
        <v>149</v>
      </c>
      <c r="BZ892" t="s">
        <v>146</v>
      </c>
      <c r="CB892" s="27">
        <v>36129</v>
      </c>
      <c r="CC892">
        <v>1500000</v>
      </c>
      <c r="CD892" t="s">
        <v>210</v>
      </c>
      <c r="CE892" t="s">
        <v>208</v>
      </c>
      <c r="CF892" t="s">
        <v>208</v>
      </c>
      <c r="CG892" t="s">
        <v>5052</v>
      </c>
      <c r="CH892" s="27">
        <v>29921</v>
      </c>
      <c r="CI892">
        <v>120000</v>
      </c>
      <c r="CJ892" t="s">
        <v>150</v>
      </c>
      <c r="CK892" t="s">
        <v>208</v>
      </c>
      <c r="CL892" t="s">
        <v>208</v>
      </c>
      <c r="CM892" t="s">
        <v>5053</v>
      </c>
      <c r="CZ892" t="s">
        <v>5054</v>
      </c>
      <c r="DA892" t="s">
        <v>154</v>
      </c>
      <c r="DB892" t="s">
        <v>299</v>
      </c>
      <c r="DE892">
        <v>1</v>
      </c>
      <c r="DF892">
        <v>2002</v>
      </c>
      <c r="DG892" t="s">
        <v>5055</v>
      </c>
      <c r="DH892">
        <v>5</v>
      </c>
      <c r="DI892" s="128" t="s">
        <v>3291</v>
      </c>
      <c r="DJ89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892" s="130">
        <f>Table13[[#This Row],[JUST]]*Table13[[#This Row],[Storm Millage]]/1000</f>
        <v>11455.90669257196</v>
      </c>
      <c r="DL89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92" s="136">
        <f>Table13[[#This Row],[JUST]]*Table13[[#This Row],[Recreational Millage]]/1000</f>
        <v>8012.6279578116691</v>
      </c>
      <c r="DN892" s="137">
        <f>Table13[[#This Row],[Recreational Assessment]]+Table13[[#This Row],[Storm Assessment]]</f>
        <v>19468.53465038363</v>
      </c>
      <c r="DO892" s="145" t="e">
        <f>Methodology!#REF!</f>
        <v>#REF!</v>
      </c>
      <c r="DP892" s="146" t="e">
        <f>(Table13[[#This Row],[JUST]]*Table13[[#This Row],[Ad Valorem Recreational Millage]])/1000</f>
        <v>#REF!</v>
      </c>
    </row>
    <row r="893" spans="1:120" x14ac:dyDescent="0.3">
      <c r="A893">
        <v>720</v>
      </c>
      <c r="B893">
        <v>1</v>
      </c>
      <c r="C893" s="165" t="s">
        <v>7137</v>
      </c>
      <c r="D893" t="s">
        <v>3484</v>
      </c>
      <c r="E893" t="s">
        <v>204</v>
      </c>
      <c r="F893">
        <v>10004783</v>
      </c>
      <c r="G893" s="32" t="s">
        <v>181</v>
      </c>
      <c r="I893" t="s">
        <v>401</v>
      </c>
      <c r="J893">
        <v>1</v>
      </c>
      <c r="K893">
        <v>0</v>
      </c>
      <c r="L893">
        <v>0</v>
      </c>
      <c r="M893">
        <v>0.23300000000000001</v>
      </c>
      <c r="N893" t="s">
        <v>135</v>
      </c>
      <c r="O893" t="s">
        <v>136</v>
      </c>
      <c r="R893" t="s">
        <v>286</v>
      </c>
      <c r="S893" t="s">
        <v>140</v>
      </c>
      <c r="T893">
        <v>121</v>
      </c>
      <c r="U893" t="s">
        <v>3670</v>
      </c>
      <c r="V893" t="s">
        <v>205</v>
      </c>
      <c r="W893" t="s">
        <v>7138</v>
      </c>
      <c r="X893" t="s">
        <v>7139</v>
      </c>
      <c r="Y893" t="s">
        <v>6986</v>
      </c>
      <c r="AA893" t="s">
        <v>145</v>
      </c>
      <c r="AB893" t="s">
        <v>146</v>
      </c>
      <c r="AC893" s="119">
        <v>2386106</v>
      </c>
      <c r="AD893">
        <v>2386106</v>
      </c>
      <c r="AE893">
        <v>2386106</v>
      </c>
      <c r="AF893">
        <v>1110900</v>
      </c>
      <c r="AG893">
        <v>1180047</v>
      </c>
      <c r="AH893">
        <v>35800</v>
      </c>
      <c r="AI893">
        <v>59359</v>
      </c>
      <c r="AJ893">
        <v>0</v>
      </c>
      <c r="AK893">
        <v>0</v>
      </c>
      <c r="AL893">
        <v>0</v>
      </c>
      <c r="AM893">
        <v>0</v>
      </c>
      <c r="AN893" s="32">
        <v>0</v>
      </c>
      <c r="AO893">
        <v>0</v>
      </c>
      <c r="AP893">
        <v>0</v>
      </c>
      <c r="AQ893">
        <v>0</v>
      </c>
      <c r="AR893">
        <v>0</v>
      </c>
      <c r="AS893">
        <v>1</v>
      </c>
      <c r="AT893">
        <v>1999</v>
      </c>
      <c r="AV893">
        <v>7733</v>
      </c>
      <c r="AW893">
        <v>3687</v>
      </c>
      <c r="AX893">
        <v>2</v>
      </c>
      <c r="AY893">
        <v>3</v>
      </c>
      <c r="AZ893">
        <v>3</v>
      </c>
      <c r="BA893" t="s">
        <v>233</v>
      </c>
      <c r="BB893" t="s">
        <v>233</v>
      </c>
      <c r="BC893" t="s">
        <v>233</v>
      </c>
      <c r="BE893" t="s">
        <v>233</v>
      </c>
      <c r="BS893" t="s">
        <v>7140</v>
      </c>
      <c r="BT893" t="s">
        <v>7141</v>
      </c>
      <c r="BV893" t="s">
        <v>7142</v>
      </c>
      <c r="BX893" t="s">
        <v>7143</v>
      </c>
      <c r="BY893" t="s">
        <v>6045</v>
      </c>
      <c r="BZ893" t="s">
        <v>7144</v>
      </c>
      <c r="CB893" s="27">
        <v>41683</v>
      </c>
      <c r="CC893">
        <v>3400000</v>
      </c>
      <c r="CD893" t="s">
        <v>210</v>
      </c>
      <c r="CE893" t="s">
        <v>181</v>
      </c>
      <c r="CF893" t="s">
        <v>181</v>
      </c>
      <c r="CG893" t="s">
        <v>7145</v>
      </c>
      <c r="CH893" s="27">
        <v>40283</v>
      </c>
      <c r="CI893">
        <v>2400000</v>
      </c>
      <c r="CJ893" t="s">
        <v>210</v>
      </c>
      <c r="CK893" t="s">
        <v>181</v>
      </c>
      <c r="CL893" t="s">
        <v>181</v>
      </c>
      <c r="CM893" t="s">
        <v>7146</v>
      </c>
      <c r="CN893" s="27">
        <v>35096</v>
      </c>
      <c r="CO893">
        <v>360000</v>
      </c>
      <c r="CP893" t="s">
        <v>210</v>
      </c>
      <c r="CQ893" t="s">
        <v>151</v>
      </c>
      <c r="CR893" t="s">
        <v>151</v>
      </c>
      <c r="CS893" t="s">
        <v>7147</v>
      </c>
      <c r="CZ893" t="s">
        <v>7148</v>
      </c>
      <c r="DA893" t="s">
        <v>154</v>
      </c>
      <c r="DB893" t="s">
        <v>299</v>
      </c>
      <c r="DE893">
        <v>1</v>
      </c>
      <c r="DF893">
        <v>1900</v>
      </c>
      <c r="DG893" t="s">
        <v>7149</v>
      </c>
      <c r="DH893">
        <v>7</v>
      </c>
      <c r="DI893" s="128" t="s">
        <v>156</v>
      </c>
      <c r="DJ89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93" s="130">
        <f>Table13[[#This Row],[JUST]]*Table13[[#This Row],[Storm Millage]]/1000</f>
        <v>0</v>
      </c>
      <c r="DL89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93" s="136">
        <f>Table13[[#This Row],[JUST]]*Table13[[#This Row],[Recreational Millage]]/1000</f>
        <v>19571.171564909404</v>
      </c>
      <c r="DN893" s="137">
        <f>Table13[[#This Row],[Recreational Assessment]]+Table13[[#This Row],[Storm Assessment]]</f>
        <v>19571.171564909404</v>
      </c>
      <c r="DO893" s="145" t="e">
        <f>Methodology!#REF!</f>
        <v>#REF!</v>
      </c>
      <c r="DP893" s="146" t="e">
        <f>(Table13[[#This Row],[JUST]]*Table13[[#This Row],[Ad Valorem Recreational Millage]])/1000</f>
        <v>#REF!</v>
      </c>
    </row>
    <row r="894" spans="1:120" x14ac:dyDescent="0.3">
      <c r="A894">
        <v>311</v>
      </c>
      <c r="B894">
        <v>1</v>
      </c>
      <c r="C894" s="165" t="s">
        <v>3830</v>
      </c>
      <c r="D894" t="s">
        <v>3444</v>
      </c>
      <c r="E894" t="s">
        <v>3818</v>
      </c>
      <c r="F894">
        <v>10004878</v>
      </c>
      <c r="G894" s="32" t="s">
        <v>196</v>
      </c>
      <c r="H894" t="s">
        <v>299</v>
      </c>
      <c r="I894" t="s">
        <v>226</v>
      </c>
      <c r="J894">
        <v>1</v>
      </c>
      <c r="K894">
        <v>0</v>
      </c>
      <c r="L894">
        <v>0</v>
      </c>
      <c r="M894">
        <v>5.8479999999999997E-2</v>
      </c>
      <c r="N894" t="s">
        <v>135</v>
      </c>
      <c r="O894" t="s">
        <v>136</v>
      </c>
      <c r="S894" t="s">
        <v>140</v>
      </c>
      <c r="T894">
        <v>420</v>
      </c>
      <c r="U894" t="s">
        <v>3791</v>
      </c>
      <c r="V894" t="s">
        <v>205</v>
      </c>
      <c r="W894" t="s">
        <v>3831</v>
      </c>
      <c r="X894" t="s">
        <v>3777</v>
      </c>
      <c r="Y894" t="s">
        <v>189</v>
      </c>
      <c r="Z894" t="s">
        <v>3832</v>
      </c>
      <c r="AA894" t="s">
        <v>145</v>
      </c>
      <c r="AB894" t="s">
        <v>146</v>
      </c>
      <c r="AC894" s="119">
        <v>1163608</v>
      </c>
      <c r="AD894">
        <v>1163608</v>
      </c>
      <c r="AE894">
        <v>1163608</v>
      </c>
      <c r="AF894">
        <v>0</v>
      </c>
      <c r="AG894">
        <v>1163608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 s="32">
        <v>0</v>
      </c>
      <c r="AO894">
        <v>0</v>
      </c>
      <c r="AP894">
        <v>0</v>
      </c>
      <c r="AQ894">
        <v>0</v>
      </c>
      <c r="AR894">
        <v>0</v>
      </c>
      <c r="AS894">
        <v>1</v>
      </c>
      <c r="AT894">
        <v>1981</v>
      </c>
      <c r="AV894">
        <v>1410</v>
      </c>
      <c r="AW894">
        <v>1410</v>
      </c>
      <c r="AX894">
        <v>1</v>
      </c>
      <c r="AY894">
        <v>3</v>
      </c>
      <c r="AZ894">
        <v>2</v>
      </c>
      <c r="BC894" t="s">
        <v>233</v>
      </c>
      <c r="BD894" t="s">
        <v>233</v>
      </c>
      <c r="BS894" t="s">
        <v>3833</v>
      </c>
      <c r="BT894" t="s">
        <v>3834</v>
      </c>
      <c r="BV894" t="s">
        <v>3835</v>
      </c>
      <c r="BX894" t="s">
        <v>145</v>
      </c>
      <c r="BY894" t="s">
        <v>149</v>
      </c>
      <c r="BZ894" t="s">
        <v>146</v>
      </c>
      <c r="CB894" s="27">
        <v>43966</v>
      </c>
      <c r="CC894">
        <v>1125000</v>
      </c>
      <c r="CD894" t="s">
        <v>210</v>
      </c>
      <c r="CE894" t="s">
        <v>181</v>
      </c>
      <c r="CF894" t="s">
        <v>181</v>
      </c>
      <c r="CG894" t="s">
        <v>3836</v>
      </c>
      <c r="CH894" s="27">
        <v>35004</v>
      </c>
      <c r="CI894">
        <v>454500</v>
      </c>
      <c r="CJ894" t="s">
        <v>210</v>
      </c>
      <c r="CK894" t="s">
        <v>151</v>
      </c>
      <c r="CL894" t="s">
        <v>151</v>
      </c>
      <c r="CM894" t="s">
        <v>3837</v>
      </c>
      <c r="CN894" s="27">
        <v>32905</v>
      </c>
      <c r="CO894">
        <v>440000</v>
      </c>
      <c r="CP894" t="s">
        <v>210</v>
      </c>
      <c r="CQ894" t="s">
        <v>151</v>
      </c>
      <c r="CR894" t="s">
        <v>151</v>
      </c>
      <c r="CS894" t="s">
        <v>3838</v>
      </c>
      <c r="CZ894" t="s">
        <v>3839</v>
      </c>
      <c r="DA894" t="s">
        <v>154</v>
      </c>
      <c r="DB894" t="s">
        <v>242</v>
      </c>
      <c r="DE894">
        <v>1</v>
      </c>
      <c r="DF894">
        <v>1982</v>
      </c>
      <c r="DG894" t="s">
        <v>3840</v>
      </c>
      <c r="DH894">
        <v>36</v>
      </c>
      <c r="DI894" s="128" t="s">
        <v>3667</v>
      </c>
      <c r="DJ89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894" s="130">
        <f>Table13[[#This Row],[JUST]]*Table13[[#This Row],[Storm Millage]]/1000</f>
        <v>10303.536034330078</v>
      </c>
      <c r="DL89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94" s="136">
        <f>Table13[[#This Row],[JUST]]*Table13[[#This Row],[Recreational Millage]]/1000</f>
        <v>9544.0738183052654</v>
      </c>
      <c r="DN894" s="137">
        <f>Table13[[#This Row],[Recreational Assessment]]+Table13[[#This Row],[Storm Assessment]]</f>
        <v>19847.609852635345</v>
      </c>
      <c r="DO894" s="145" t="e">
        <f>Methodology!#REF!</f>
        <v>#REF!</v>
      </c>
      <c r="DP894" s="146" t="e">
        <f>(Table13[[#This Row],[JUST]]*Table13[[#This Row],[Ad Valorem Recreational Millage]])/1000</f>
        <v>#REF!</v>
      </c>
    </row>
    <row r="895" spans="1:120" x14ac:dyDescent="0.3">
      <c r="A895">
        <v>1014</v>
      </c>
      <c r="B895">
        <v>1</v>
      </c>
      <c r="C895" s="165" t="s">
        <v>8260</v>
      </c>
      <c r="D895" t="s">
        <v>777</v>
      </c>
      <c r="E895" t="s">
        <v>271</v>
      </c>
      <c r="F895">
        <v>10005105</v>
      </c>
      <c r="G895" s="32" t="s">
        <v>383</v>
      </c>
      <c r="I895" t="s">
        <v>226</v>
      </c>
      <c r="J895">
        <v>1</v>
      </c>
      <c r="K895">
        <v>0</v>
      </c>
      <c r="L895">
        <v>0</v>
      </c>
      <c r="M895">
        <v>1.871</v>
      </c>
      <c r="N895" t="s">
        <v>135</v>
      </c>
      <c r="O895" t="s">
        <v>136</v>
      </c>
      <c r="R895" t="s">
        <v>3669</v>
      </c>
      <c r="S895" t="s">
        <v>140</v>
      </c>
      <c r="T895">
        <v>821</v>
      </c>
      <c r="U895" t="s">
        <v>4182</v>
      </c>
      <c r="V895" t="s">
        <v>205</v>
      </c>
      <c r="W895" t="s">
        <v>8261</v>
      </c>
      <c r="X895" t="s">
        <v>8262</v>
      </c>
      <c r="Y895" t="s">
        <v>189</v>
      </c>
      <c r="AA895" t="s">
        <v>145</v>
      </c>
      <c r="AB895" t="s">
        <v>146</v>
      </c>
      <c r="AC895" s="119">
        <v>2479025</v>
      </c>
      <c r="AD895">
        <v>2479025</v>
      </c>
      <c r="AE895">
        <v>2479025</v>
      </c>
      <c r="AF895">
        <v>1295000</v>
      </c>
      <c r="AG895">
        <v>1069930</v>
      </c>
      <c r="AH895">
        <v>49406</v>
      </c>
      <c r="AI895">
        <v>64689</v>
      </c>
      <c r="AJ895">
        <v>0</v>
      </c>
      <c r="AK895">
        <v>0</v>
      </c>
      <c r="AL895">
        <v>0</v>
      </c>
      <c r="AM895">
        <v>0</v>
      </c>
      <c r="AN895" s="32">
        <v>0</v>
      </c>
      <c r="AO895">
        <v>0</v>
      </c>
      <c r="AP895">
        <v>0</v>
      </c>
      <c r="AQ895">
        <v>0</v>
      </c>
      <c r="AR895">
        <v>0</v>
      </c>
      <c r="AS895">
        <v>2</v>
      </c>
      <c r="AT895">
        <v>1957</v>
      </c>
      <c r="AV895">
        <v>11715</v>
      </c>
      <c r="AW895">
        <v>4391</v>
      </c>
      <c r="AX895">
        <v>2</v>
      </c>
      <c r="AY895">
        <v>6</v>
      </c>
      <c r="AZ895">
        <v>5.5</v>
      </c>
      <c r="BA895" t="s">
        <v>233</v>
      </c>
      <c r="BB895" t="s">
        <v>233</v>
      </c>
      <c r="BC895" t="s">
        <v>233</v>
      </c>
      <c r="BS895" t="s">
        <v>8263</v>
      </c>
      <c r="BV895" t="s">
        <v>8264</v>
      </c>
      <c r="BX895" t="s">
        <v>8265</v>
      </c>
      <c r="BY895" t="s">
        <v>331</v>
      </c>
      <c r="BZ895" t="s">
        <v>8266</v>
      </c>
      <c r="CB895" s="27">
        <v>36991</v>
      </c>
      <c r="CC895">
        <v>3000000</v>
      </c>
      <c r="CD895" t="s">
        <v>210</v>
      </c>
      <c r="CE895" t="s">
        <v>151</v>
      </c>
      <c r="CF895" t="s">
        <v>151</v>
      </c>
      <c r="CG895" t="s">
        <v>8267</v>
      </c>
      <c r="CH895" s="27">
        <v>34274</v>
      </c>
      <c r="CI895">
        <v>1900000</v>
      </c>
      <c r="CJ895" t="s">
        <v>210</v>
      </c>
      <c r="CK895" t="s">
        <v>151</v>
      </c>
      <c r="CL895" t="s">
        <v>151</v>
      </c>
      <c r="CM895" t="s">
        <v>8268</v>
      </c>
      <c r="CN895" s="27">
        <v>33725</v>
      </c>
      <c r="CO895">
        <v>1900000</v>
      </c>
      <c r="CP895" t="s">
        <v>210</v>
      </c>
      <c r="CQ895" t="s">
        <v>151</v>
      </c>
      <c r="CR895" t="s">
        <v>151</v>
      </c>
      <c r="CS895" t="s">
        <v>8269</v>
      </c>
      <c r="CZ895" t="s">
        <v>8270</v>
      </c>
      <c r="DA895" t="s">
        <v>154</v>
      </c>
      <c r="DB895" t="s">
        <v>299</v>
      </c>
      <c r="DE895">
        <v>2</v>
      </c>
      <c r="DF895">
        <v>1900</v>
      </c>
      <c r="DG895" t="s">
        <v>8271</v>
      </c>
      <c r="DH895">
        <v>7</v>
      </c>
      <c r="DI895" s="128" t="s">
        <v>156</v>
      </c>
      <c r="DJ89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95" s="130">
        <f>Table13[[#This Row],[JUST]]*Table13[[#This Row],[Storm Millage]]/1000</f>
        <v>0</v>
      </c>
      <c r="DL89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95" s="136">
        <f>Table13[[#This Row],[JUST]]*Table13[[#This Row],[Recreational Millage]]/1000</f>
        <v>20333.306059621631</v>
      </c>
      <c r="DN895" s="137">
        <f>Table13[[#This Row],[Recreational Assessment]]+Table13[[#This Row],[Storm Assessment]]</f>
        <v>20333.306059621631</v>
      </c>
      <c r="DO895" s="145" t="e">
        <f>Methodology!#REF!</f>
        <v>#REF!</v>
      </c>
      <c r="DP895" s="146" t="e">
        <f>(Table13[[#This Row],[JUST]]*Table13[[#This Row],[Ad Valorem Recreational Millage]])/1000</f>
        <v>#REF!</v>
      </c>
    </row>
    <row r="896" spans="1:120" x14ac:dyDescent="0.3">
      <c r="A896">
        <v>650</v>
      </c>
      <c r="B896">
        <v>1</v>
      </c>
      <c r="C896" s="165" t="s">
        <v>12167</v>
      </c>
      <c r="D896" t="s">
        <v>540</v>
      </c>
      <c r="E896" t="s">
        <v>1064</v>
      </c>
      <c r="F896">
        <v>10003942</v>
      </c>
      <c r="G896" s="32" t="s">
        <v>181</v>
      </c>
      <c r="I896" t="s">
        <v>401</v>
      </c>
      <c r="J896">
        <v>1</v>
      </c>
      <c r="K896">
        <v>0</v>
      </c>
      <c r="L896">
        <v>0</v>
      </c>
      <c r="M896">
        <v>0.629</v>
      </c>
      <c r="N896" t="s">
        <v>135</v>
      </c>
      <c r="O896" t="s">
        <v>136</v>
      </c>
      <c r="R896" t="s">
        <v>286</v>
      </c>
      <c r="S896" t="s">
        <v>140</v>
      </c>
      <c r="T896">
        <v>140</v>
      </c>
      <c r="U896" t="s">
        <v>12168</v>
      </c>
      <c r="V896" t="s">
        <v>205</v>
      </c>
      <c r="W896" t="s">
        <v>12169</v>
      </c>
      <c r="X896" t="s">
        <v>12170</v>
      </c>
      <c r="Y896" t="s">
        <v>232</v>
      </c>
      <c r="AA896" t="s">
        <v>145</v>
      </c>
      <c r="AB896" t="s">
        <v>146</v>
      </c>
      <c r="AC896" s="119">
        <v>2508091</v>
      </c>
      <c r="AD896">
        <v>2508091</v>
      </c>
      <c r="AE896">
        <v>2508091</v>
      </c>
      <c r="AF896">
        <v>1590000</v>
      </c>
      <c r="AG896">
        <v>770796</v>
      </c>
      <c r="AH896">
        <v>60071</v>
      </c>
      <c r="AI896">
        <v>87224</v>
      </c>
      <c r="AJ896">
        <v>44570</v>
      </c>
      <c r="AK896">
        <v>0</v>
      </c>
      <c r="AL896">
        <v>0</v>
      </c>
      <c r="AM896">
        <v>0</v>
      </c>
      <c r="AN896" s="32">
        <v>0</v>
      </c>
      <c r="AO896">
        <v>0</v>
      </c>
      <c r="AP896">
        <v>0</v>
      </c>
      <c r="AQ896">
        <v>0</v>
      </c>
      <c r="AR896">
        <v>0</v>
      </c>
      <c r="AS896">
        <v>1</v>
      </c>
      <c r="AT896">
        <v>1992</v>
      </c>
      <c r="AV896">
        <v>6225</v>
      </c>
      <c r="AW896">
        <v>4368</v>
      </c>
      <c r="AX896">
        <v>2</v>
      </c>
      <c r="AY896">
        <v>4</v>
      </c>
      <c r="AZ896">
        <v>5.5</v>
      </c>
      <c r="BA896" t="s">
        <v>233</v>
      </c>
      <c r="BC896" t="s">
        <v>233</v>
      </c>
      <c r="BE896" t="s">
        <v>233</v>
      </c>
      <c r="BS896" t="s">
        <v>12171</v>
      </c>
      <c r="BV896" t="s">
        <v>12172</v>
      </c>
      <c r="BX896" t="s">
        <v>5801</v>
      </c>
      <c r="BY896" t="s">
        <v>688</v>
      </c>
      <c r="BZ896" t="s">
        <v>5802</v>
      </c>
      <c r="CB896" s="27">
        <v>33848</v>
      </c>
      <c r="CC896">
        <v>1376000</v>
      </c>
      <c r="CD896" t="s">
        <v>210</v>
      </c>
      <c r="CE896" t="s">
        <v>151</v>
      </c>
      <c r="CF896" t="s">
        <v>151</v>
      </c>
      <c r="CG896" t="s">
        <v>12173</v>
      </c>
      <c r="CH896" s="27">
        <v>33390</v>
      </c>
      <c r="CI896">
        <v>487500</v>
      </c>
      <c r="CJ896" t="s">
        <v>210</v>
      </c>
      <c r="CK896" t="s">
        <v>181</v>
      </c>
      <c r="CL896" t="s">
        <v>181</v>
      </c>
      <c r="CM896" t="s">
        <v>12174</v>
      </c>
      <c r="CZ896" t="s">
        <v>12175</v>
      </c>
      <c r="DA896" t="s">
        <v>154</v>
      </c>
      <c r="DB896" t="s">
        <v>299</v>
      </c>
      <c r="DE896">
        <v>1</v>
      </c>
      <c r="DF896">
        <v>1900</v>
      </c>
      <c r="DG896" t="s">
        <v>12176</v>
      </c>
      <c r="DH896">
        <v>7</v>
      </c>
      <c r="DI896" s="128" t="s">
        <v>156</v>
      </c>
      <c r="DJ89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96" s="130">
        <f>Table13[[#This Row],[JUST]]*Table13[[#This Row],[Storm Millage]]/1000</f>
        <v>0</v>
      </c>
      <c r="DL89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96" s="136">
        <f>Table13[[#This Row],[JUST]]*Table13[[#This Row],[Recreational Millage]]/1000</f>
        <v>20571.709413330838</v>
      </c>
      <c r="DN896" s="137">
        <f>Table13[[#This Row],[Recreational Assessment]]+Table13[[#This Row],[Storm Assessment]]</f>
        <v>20571.709413330838</v>
      </c>
      <c r="DO896" s="145" t="e">
        <f>Methodology!#REF!</f>
        <v>#REF!</v>
      </c>
      <c r="DP896" s="146" t="e">
        <f>(Table13[[#This Row],[JUST]]*Table13[[#This Row],[Ad Valorem Recreational Millage]])/1000</f>
        <v>#REF!</v>
      </c>
    </row>
    <row r="897" spans="1:120" x14ac:dyDescent="0.3">
      <c r="A897">
        <v>276</v>
      </c>
      <c r="B897">
        <v>1</v>
      </c>
      <c r="C897" s="165" t="s">
        <v>3804</v>
      </c>
      <c r="D897" t="s">
        <v>3444</v>
      </c>
      <c r="E897" t="s">
        <v>3775</v>
      </c>
      <c r="F897">
        <v>10004877</v>
      </c>
      <c r="G897" s="32" t="s">
        <v>196</v>
      </c>
      <c r="H897" t="s">
        <v>299</v>
      </c>
      <c r="I897" t="s">
        <v>226</v>
      </c>
      <c r="J897">
        <v>1</v>
      </c>
      <c r="K897">
        <v>0</v>
      </c>
      <c r="L897">
        <v>0</v>
      </c>
      <c r="M897">
        <v>5.8479999999999997E-2</v>
      </c>
      <c r="N897" t="s">
        <v>135</v>
      </c>
      <c r="O897" t="s">
        <v>136</v>
      </c>
      <c r="S897" t="s">
        <v>140</v>
      </c>
      <c r="T897">
        <v>420</v>
      </c>
      <c r="U897" t="s">
        <v>3791</v>
      </c>
      <c r="V897" t="s">
        <v>205</v>
      </c>
      <c r="W897" t="s">
        <v>3805</v>
      </c>
      <c r="X897" t="s">
        <v>3777</v>
      </c>
      <c r="Y897" t="s">
        <v>189</v>
      </c>
      <c r="Z897" t="s">
        <v>3806</v>
      </c>
      <c r="AA897" t="s">
        <v>145</v>
      </c>
      <c r="AB897" t="s">
        <v>146</v>
      </c>
      <c r="AC897" s="119">
        <v>1217710</v>
      </c>
      <c r="AD897">
        <v>1217710</v>
      </c>
      <c r="AE897">
        <v>1217710</v>
      </c>
      <c r="AF897">
        <v>0</v>
      </c>
      <c r="AG897">
        <v>1217710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 s="32">
        <v>0</v>
      </c>
      <c r="AO897">
        <v>0</v>
      </c>
      <c r="AP897">
        <v>0</v>
      </c>
      <c r="AQ897">
        <v>0</v>
      </c>
      <c r="AR897">
        <v>0</v>
      </c>
      <c r="AS897">
        <v>1</v>
      </c>
      <c r="AT897">
        <v>1981</v>
      </c>
      <c r="AV897">
        <v>1410</v>
      </c>
      <c r="AW897">
        <v>1410</v>
      </c>
      <c r="AX897">
        <v>1</v>
      </c>
      <c r="AY897">
        <v>3</v>
      </c>
      <c r="AZ897">
        <v>2</v>
      </c>
      <c r="BC897" t="s">
        <v>233</v>
      </c>
      <c r="BD897" t="s">
        <v>233</v>
      </c>
      <c r="BS897" t="s">
        <v>3807</v>
      </c>
      <c r="BV897" t="s">
        <v>3808</v>
      </c>
      <c r="BX897" t="s">
        <v>3809</v>
      </c>
      <c r="BY897" t="s">
        <v>785</v>
      </c>
      <c r="BZ897" t="s">
        <v>3810</v>
      </c>
      <c r="CB897" s="27">
        <v>41639</v>
      </c>
      <c r="CC897">
        <v>1215000</v>
      </c>
      <c r="CD897" t="s">
        <v>210</v>
      </c>
      <c r="CE897" t="s">
        <v>181</v>
      </c>
      <c r="CF897" t="s">
        <v>181</v>
      </c>
      <c r="CG897" t="s">
        <v>3811</v>
      </c>
      <c r="CH897" s="27">
        <v>39813</v>
      </c>
      <c r="CI897">
        <v>1000000</v>
      </c>
      <c r="CJ897" t="s">
        <v>210</v>
      </c>
      <c r="CK897" t="s">
        <v>151</v>
      </c>
      <c r="CL897" t="s">
        <v>151</v>
      </c>
      <c r="CM897" t="s">
        <v>3812</v>
      </c>
      <c r="CN897" s="27">
        <v>38176</v>
      </c>
      <c r="CO897">
        <v>1080000</v>
      </c>
      <c r="CP897" t="s">
        <v>210</v>
      </c>
      <c r="CQ897" t="s">
        <v>151</v>
      </c>
      <c r="CR897" t="s">
        <v>959</v>
      </c>
      <c r="CS897" t="s">
        <v>3813</v>
      </c>
      <c r="CT897" s="27">
        <v>31656</v>
      </c>
      <c r="CU897">
        <v>239000</v>
      </c>
      <c r="CV897" t="s">
        <v>210</v>
      </c>
      <c r="CW897" t="s">
        <v>151</v>
      </c>
      <c r="CX897" t="s">
        <v>151</v>
      </c>
      <c r="CY897" t="s">
        <v>3814</v>
      </c>
      <c r="CZ897" t="s">
        <v>3815</v>
      </c>
      <c r="DA897" t="s">
        <v>154</v>
      </c>
      <c r="DB897" t="s">
        <v>242</v>
      </c>
      <c r="DE897">
        <v>1</v>
      </c>
      <c r="DF897">
        <v>1982</v>
      </c>
      <c r="DG897" t="s">
        <v>3816</v>
      </c>
      <c r="DH897">
        <v>36</v>
      </c>
      <c r="DI897" s="128" t="s">
        <v>3667</v>
      </c>
      <c r="DJ89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897" s="130">
        <f>Table13[[#This Row],[JUST]]*Table13[[#This Row],[Storm Millage]]/1000</f>
        <v>10782.599349922033</v>
      </c>
      <c r="DL89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97" s="136">
        <f>Table13[[#This Row],[JUST]]*Table13[[#This Row],[Recreational Millage]]/1000</f>
        <v>9987.8259081138185</v>
      </c>
      <c r="DN897" s="137">
        <f>Table13[[#This Row],[Recreational Assessment]]+Table13[[#This Row],[Storm Assessment]]</f>
        <v>20770.425258035852</v>
      </c>
      <c r="DO897" s="145" t="e">
        <f>Methodology!#REF!</f>
        <v>#REF!</v>
      </c>
      <c r="DP897" s="146" t="e">
        <f>(Table13[[#This Row],[JUST]]*Table13[[#This Row],[Ad Valorem Recreational Millage]])/1000</f>
        <v>#REF!</v>
      </c>
    </row>
    <row r="898" spans="1:120" x14ac:dyDescent="0.3">
      <c r="A898">
        <v>1117</v>
      </c>
      <c r="B898">
        <v>1</v>
      </c>
      <c r="C898" s="165" t="s">
        <v>8878</v>
      </c>
      <c r="D898" t="s">
        <v>158</v>
      </c>
      <c r="E898" t="s">
        <v>438</v>
      </c>
      <c r="F898">
        <v>10004925</v>
      </c>
      <c r="G898" s="32" t="s">
        <v>383</v>
      </c>
      <c r="I898" t="s">
        <v>226</v>
      </c>
      <c r="J898">
        <v>1</v>
      </c>
      <c r="K898">
        <v>0</v>
      </c>
      <c r="L898">
        <v>0</v>
      </c>
      <c r="M898">
        <v>1.3129999999999999</v>
      </c>
      <c r="N898" t="s">
        <v>135</v>
      </c>
      <c r="O898" t="s">
        <v>136</v>
      </c>
      <c r="R898" t="s">
        <v>3669</v>
      </c>
      <c r="S898" t="s">
        <v>140</v>
      </c>
      <c r="T898">
        <v>821</v>
      </c>
      <c r="U898" t="s">
        <v>4182</v>
      </c>
      <c r="V898" t="s">
        <v>205</v>
      </c>
      <c r="W898" t="s">
        <v>8879</v>
      </c>
      <c r="X898" t="s">
        <v>8880</v>
      </c>
      <c r="Y898" t="s">
        <v>189</v>
      </c>
      <c r="AA898" t="s">
        <v>145</v>
      </c>
      <c r="AB898" t="s">
        <v>146</v>
      </c>
      <c r="AC898" s="119">
        <v>2590481</v>
      </c>
      <c r="AD898">
        <v>2590481</v>
      </c>
      <c r="AE898">
        <v>2590481</v>
      </c>
      <c r="AF898">
        <v>918000</v>
      </c>
      <c r="AG898">
        <v>1446933</v>
      </c>
      <c r="AH898">
        <v>127342</v>
      </c>
      <c r="AI898">
        <v>98206</v>
      </c>
      <c r="AJ898">
        <v>25205</v>
      </c>
      <c r="AK898">
        <v>0</v>
      </c>
      <c r="AL898">
        <v>0</v>
      </c>
      <c r="AM898">
        <v>0</v>
      </c>
      <c r="AN898" s="32">
        <v>0</v>
      </c>
      <c r="AO898">
        <v>0</v>
      </c>
      <c r="AP898">
        <v>0</v>
      </c>
      <c r="AQ898">
        <v>0</v>
      </c>
      <c r="AR898">
        <v>0</v>
      </c>
      <c r="AS898">
        <v>2</v>
      </c>
      <c r="AT898">
        <v>1969</v>
      </c>
      <c r="AV898">
        <v>8398</v>
      </c>
      <c r="AW898">
        <v>4560</v>
      </c>
      <c r="AX898">
        <v>2</v>
      </c>
      <c r="AY898">
        <v>6</v>
      </c>
      <c r="AZ898">
        <v>4.5</v>
      </c>
      <c r="BA898" t="s">
        <v>233</v>
      </c>
      <c r="BC898" t="s">
        <v>233</v>
      </c>
      <c r="BE898" t="s">
        <v>233</v>
      </c>
      <c r="BS898" t="s">
        <v>8881</v>
      </c>
      <c r="BV898" t="s">
        <v>8882</v>
      </c>
      <c r="BX898" t="s">
        <v>8883</v>
      </c>
      <c r="BY898" t="s">
        <v>458</v>
      </c>
      <c r="BZ898" t="s">
        <v>8884</v>
      </c>
      <c r="CB898" s="27">
        <v>44168</v>
      </c>
      <c r="CC898">
        <v>4750000</v>
      </c>
      <c r="CD898" t="s">
        <v>210</v>
      </c>
      <c r="CE898" t="s">
        <v>1269</v>
      </c>
      <c r="CF898" t="s">
        <v>1269</v>
      </c>
      <c r="CG898" t="s">
        <v>8885</v>
      </c>
      <c r="CH898" s="27">
        <v>39994</v>
      </c>
      <c r="CI898">
        <v>1575000</v>
      </c>
      <c r="CJ898" t="s">
        <v>210</v>
      </c>
      <c r="CK898" t="s">
        <v>1269</v>
      </c>
      <c r="CL898" t="s">
        <v>1269</v>
      </c>
      <c r="CM898" t="s">
        <v>8886</v>
      </c>
      <c r="CZ898" t="s">
        <v>8887</v>
      </c>
      <c r="DA898" t="s">
        <v>154</v>
      </c>
      <c r="DB898" t="s">
        <v>299</v>
      </c>
      <c r="DE898">
        <v>2</v>
      </c>
      <c r="DF898">
        <v>1900</v>
      </c>
      <c r="DG898" t="s">
        <v>8888</v>
      </c>
      <c r="DH898">
        <v>7</v>
      </c>
      <c r="DI898" s="128" t="s">
        <v>156</v>
      </c>
      <c r="DJ8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98" s="130">
        <f>Table13[[#This Row],[JUST]]*Table13[[#This Row],[Storm Millage]]/1000</f>
        <v>0</v>
      </c>
      <c r="DL8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98" s="136">
        <f>Table13[[#This Row],[JUST]]*Table13[[#This Row],[Recreational Millage]]/1000</f>
        <v>21247.483593200835</v>
      </c>
      <c r="DN898" s="137">
        <f>Table13[[#This Row],[Recreational Assessment]]+Table13[[#This Row],[Storm Assessment]]</f>
        <v>21247.483593200835</v>
      </c>
      <c r="DO898" s="145" t="e">
        <f>Methodology!#REF!</f>
        <v>#REF!</v>
      </c>
      <c r="DP898" s="146" t="e">
        <f>(Table13[[#This Row],[JUST]]*Table13[[#This Row],[Ad Valorem Recreational Millage]])/1000</f>
        <v>#REF!</v>
      </c>
    </row>
    <row r="899" spans="1:120" x14ac:dyDescent="0.3">
      <c r="A899">
        <v>959</v>
      </c>
      <c r="B899">
        <v>1</v>
      </c>
      <c r="C899" s="165" t="s">
        <v>9305</v>
      </c>
      <c r="D899" t="s">
        <v>4714</v>
      </c>
      <c r="E899" t="s">
        <v>9306</v>
      </c>
      <c r="F899">
        <v>10005140</v>
      </c>
      <c r="G899" s="32" t="s">
        <v>383</v>
      </c>
      <c r="I899" t="s">
        <v>226</v>
      </c>
      <c r="J899">
        <v>1</v>
      </c>
      <c r="K899">
        <v>0</v>
      </c>
      <c r="L899">
        <v>0</v>
      </c>
      <c r="M899">
        <v>0.98599999999999999</v>
      </c>
      <c r="N899" t="s">
        <v>135</v>
      </c>
      <c r="O899" t="s">
        <v>136</v>
      </c>
      <c r="R899" t="s">
        <v>139</v>
      </c>
      <c r="S899" t="s">
        <v>140</v>
      </c>
      <c r="T899">
        <v>821</v>
      </c>
      <c r="U899" t="s">
        <v>4182</v>
      </c>
      <c r="V899" t="s">
        <v>205</v>
      </c>
      <c r="W899" t="s">
        <v>9307</v>
      </c>
      <c r="X899" t="s">
        <v>9308</v>
      </c>
      <c r="Y899" t="s">
        <v>189</v>
      </c>
      <c r="AA899" t="s">
        <v>145</v>
      </c>
      <c r="AB899" t="s">
        <v>146</v>
      </c>
      <c r="AC899" s="119">
        <v>2676042</v>
      </c>
      <c r="AD899">
        <v>2676042</v>
      </c>
      <c r="AE899">
        <v>2676042</v>
      </c>
      <c r="AF899">
        <v>918000</v>
      </c>
      <c r="AG899">
        <v>1658437</v>
      </c>
      <c r="AH899">
        <v>29212</v>
      </c>
      <c r="AI899">
        <v>70393</v>
      </c>
      <c r="AJ899">
        <v>0</v>
      </c>
      <c r="AK899">
        <v>0</v>
      </c>
      <c r="AL899">
        <v>0</v>
      </c>
      <c r="AM899">
        <v>0</v>
      </c>
      <c r="AN899" s="32">
        <v>0</v>
      </c>
      <c r="AO899">
        <v>0</v>
      </c>
      <c r="AP899">
        <v>0</v>
      </c>
      <c r="AQ899">
        <v>0</v>
      </c>
      <c r="AR899">
        <v>0</v>
      </c>
      <c r="AS899">
        <v>2</v>
      </c>
      <c r="AT899">
        <v>1985</v>
      </c>
      <c r="AV899">
        <v>12583</v>
      </c>
      <c r="AW899">
        <v>5440</v>
      </c>
      <c r="AX899">
        <v>2</v>
      </c>
      <c r="AY899">
        <v>7</v>
      </c>
      <c r="AZ899">
        <v>6.5</v>
      </c>
      <c r="BA899" t="s">
        <v>233</v>
      </c>
      <c r="BB899" t="s">
        <v>233</v>
      </c>
      <c r="BC899" t="s">
        <v>233</v>
      </c>
      <c r="BS899" t="s">
        <v>9309</v>
      </c>
      <c r="BV899" t="s">
        <v>9310</v>
      </c>
      <c r="BX899" t="s">
        <v>176</v>
      </c>
      <c r="BY899" t="s">
        <v>149</v>
      </c>
      <c r="BZ899" t="s">
        <v>177</v>
      </c>
      <c r="CB899" s="27">
        <v>37845</v>
      </c>
      <c r="CC899">
        <v>2800000</v>
      </c>
      <c r="CD899" t="s">
        <v>210</v>
      </c>
      <c r="CE899" t="s">
        <v>151</v>
      </c>
      <c r="CF899" t="s">
        <v>383</v>
      </c>
      <c r="CG899" t="s">
        <v>9311</v>
      </c>
      <c r="CH899" s="27">
        <v>31017</v>
      </c>
      <c r="CI899">
        <v>135000</v>
      </c>
      <c r="CJ899" t="s">
        <v>150</v>
      </c>
      <c r="CK899" t="s">
        <v>151</v>
      </c>
      <c r="CL899" t="s">
        <v>151</v>
      </c>
      <c r="CM899" t="s">
        <v>9312</v>
      </c>
      <c r="CZ899" t="s">
        <v>9313</v>
      </c>
      <c r="DA899" t="s">
        <v>154</v>
      </c>
      <c r="DB899" t="s">
        <v>299</v>
      </c>
      <c r="DE899">
        <v>1</v>
      </c>
      <c r="DF899">
        <v>1983</v>
      </c>
      <c r="DG899" t="s">
        <v>9314</v>
      </c>
      <c r="DH899">
        <v>7</v>
      </c>
      <c r="DI899" s="128" t="s">
        <v>156</v>
      </c>
      <c r="DJ8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899" s="130">
        <f>Table13[[#This Row],[JUST]]*Table13[[#This Row],[Storm Millage]]/1000</f>
        <v>0</v>
      </c>
      <c r="DL8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899" s="136">
        <f>Table13[[#This Row],[JUST]]*Table13[[#This Row],[Recreational Millage]]/1000</f>
        <v>21949.266753825392</v>
      </c>
      <c r="DN899" s="137">
        <f>Table13[[#This Row],[Recreational Assessment]]+Table13[[#This Row],[Storm Assessment]]</f>
        <v>21949.266753825392</v>
      </c>
      <c r="DO899" s="145" t="e">
        <f>Methodology!#REF!</f>
        <v>#REF!</v>
      </c>
      <c r="DP899" s="146" t="e">
        <f>(Table13[[#This Row],[JUST]]*Table13[[#This Row],[Ad Valorem Recreational Millage]])/1000</f>
        <v>#REF!</v>
      </c>
    </row>
    <row r="900" spans="1:120" x14ac:dyDescent="0.3">
      <c r="A900">
        <v>285</v>
      </c>
      <c r="B900">
        <v>1</v>
      </c>
      <c r="C900" s="165" t="s">
        <v>3854</v>
      </c>
      <c r="D900" t="s">
        <v>540</v>
      </c>
      <c r="E900" t="s">
        <v>3818</v>
      </c>
      <c r="F900">
        <v>10004872</v>
      </c>
      <c r="G900" s="32" t="s">
        <v>196</v>
      </c>
      <c r="H900" t="s">
        <v>299</v>
      </c>
      <c r="K900">
        <v>0</v>
      </c>
      <c r="L900">
        <v>0</v>
      </c>
      <c r="M900">
        <v>7.5249999999999997E-2</v>
      </c>
      <c r="N900" t="s">
        <v>135</v>
      </c>
      <c r="O900" t="s">
        <v>136</v>
      </c>
      <c r="S900" t="s">
        <v>140</v>
      </c>
      <c r="T900">
        <v>420</v>
      </c>
      <c r="U900" t="s">
        <v>3791</v>
      </c>
      <c r="V900" t="s">
        <v>205</v>
      </c>
      <c r="W900" t="s">
        <v>3855</v>
      </c>
      <c r="X900" t="s">
        <v>3777</v>
      </c>
      <c r="Y900" t="s">
        <v>189</v>
      </c>
      <c r="Z900" t="s">
        <v>3856</v>
      </c>
      <c r="AA900" t="s">
        <v>145</v>
      </c>
      <c r="AB900" t="s">
        <v>146</v>
      </c>
      <c r="AC900" s="30">
        <v>1699788</v>
      </c>
      <c r="AD900">
        <v>1699788</v>
      </c>
      <c r="AE900">
        <v>1649788</v>
      </c>
      <c r="AF900">
        <v>0</v>
      </c>
      <c r="AG900">
        <v>1699788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50000</v>
      </c>
      <c r="AO900">
        <v>0</v>
      </c>
      <c r="AP900">
        <v>0</v>
      </c>
      <c r="AQ900">
        <v>0</v>
      </c>
      <c r="AR900">
        <v>0</v>
      </c>
      <c r="AS900">
        <v>1</v>
      </c>
      <c r="AT900">
        <v>1981</v>
      </c>
      <c r="AV900">
        <v>2378</v>
      </c>
      <c r="AW900">
        <v>2378</v>
      </c>
      <c r="AX900">
        <v>1</v>
      </c>
      <c r="AY900">
        <v>3</v>
      </c>
      <c r="AZ900">
        <v>3.5</v>
      </c>
      <c r="BC900" t="s">
        <v>233</v>
      </c>
      <c r="BD900" t="s">
        <v>233</v>
      </c>
      <c r="BS900" t="s">
        <v>3857</v>
      </c>
      <c r="BV900" t="s">
        <v>3858</v>
      </c>
      <c r="BX900" t="s">
        <v>145</v>
      </c>
      <c r="BY900" t="s">
        <v>149</v>
      </c>
      <c r="BZ900" t="s">
        <v>146</v>
      </c>
      <c r="CB900" s="27">
        <v>41023</v>
      </c>
      <c r="CC900">
        <v>675000</v>
      </c>
      <c r="CD900" t="s">
        <v>210</v>
      </c>
      <c r="CE900" t="s">
        <v>181</v>
      </c>
      <c r="CF900" t="s">
        <v>655</v>
      </c>
      <c r="CG900" t="s">
        <v>3859</v>
      </c>
      <c r="CH900" s="27">
        <v>37411</v>
      </c>
      <c r="CI900">
        <v>855000</v>
      </c>
      <c r="CJ900" t="s">
        <v>210</v>
      </c>
      <c r="CK900" t="s">
        <v>208</v>
      </c>
      <c r="CL900" t="s">
        <v>208</v>
      </c>
      <c r="CM900" t="s">
        <v>3860</v>
      </c>
      <c r="CN900" s="27">
        <v>36529</v>
      </c>
      <c r="CO900">
        <v>315000</v>
      </c>
      <c r="CP900" t="s">
        <v>210</v>
      </c>
      <c r="CQ900" t="s">
        <v>196</v>
      </c>
      <c r="CR900" t="s">
        <v>196</v>
      </c>
      <c r="CS900" t="s">
        <v>3861</v>
      </c>
      <c r="CT900" s="27">
        <v>36529</v>
      </c>
      <c r="CU900">
        <v>315000</v>
      </c>
      <c r="CV900" t="s">
        <v>210</v>
      </c>
      <c r="CW900" t="s">
        <v>196</v>
      </c>
      <c r="CX900" t="s">
        <v>196</v>
      </c>
      <c r="CY900" t="s">
        <v>3862</v>
      </c>
      <c r="CZ900" t="s">
        <v>3863</v>
      </c>
      <c r="DA900" t="s">
        <v>154</v>
      </c>
      <c r="DB900" t="s">
        <v>242</v>
      </c>
      <c r="DE900">
        <v>1</v>
      </c>
      <c r="DF900">
        <v>1982</v>
      </c>
      <c r="DG900" t="s">
        <v>3864</v>
      </c>
      <c r="DH900">
        <v>36</v>
      </c>
      <c r="DI900" s="128" t="s">
        <v>3667</v>
      </c>
      <c r="DJ9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00" s="130">
        <f>Table13[[#This Row],[JUST]]*Table13[[#This Row],[Storm Millage]]/1000</f>
        <v>15051.311875409807</v>
      </c>
      <c r="DL9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00" s="136">
        <f>Table13[[#This Row],[JUST]]*Table13[[#This Row],[Recreational Millage]]/1000</f>
        <v>7224.876802828855</v>
      </c>
      <c r="DN900" s="137">
        <f>Table13[[#This Row],[Recreational Assessment]]+Table13[[#This Row],[Storm Assessment]]</f>
        <v>22276.188678238661</v>
      </c>
      <c r="DO900" s="145" t="e">
        <f>Methodology!#REF!</f>
        <v>#REF!</v>
      </c>
      <c r="DP900" s="146" t="e">
        <f>(Table13[[#This Row],[JUST]]*Table13[[#This Row],[Ad Valorem Recreational Millage]])/1000</f>
        <v>#REF!</v>
      </c>
    </row>
    <row r="901" spans="1:120" x14ac:dyDescent="0.3">
      <c r="A901">
        <v>974</v>
      </c>
      <c r="B901">
        <v>1</v>
      </c>
      <c r="C901" s="165" t="s">
        <v>8157</v>
      </c>
      <c r="D901" t="s">
        <v>801</v>
      </c>
      <c r="E901" t="s">
        <v>8158</v>
      </c>
      <c r="F901">
        <v>10005100</v>
      </c>
      <c r="G901" s="32" t="s">
        <v>181</v>
      </c>
      <c r="I901" t="s">
        <v>226</v>
      </c>
      <c r="J901">
        <v>1</v>
      </c>
      <c r="K901">
        <v>42940</v>
      </c>
      <c r="L901">
        <v>0</v>
      </c>
      <c r="M901">
        <v>0.98499999999999999</v>
      </c>
      <c r="N901" t="s">
        <v>135</v>
      </c>
      <c r="O901" t="s">
        <v>136</v>
      </c>
      <c r="R901" t="s">
        <v>3669</v>
      </c>
      <c r="S901" t="s">
        <v>140</v>
      </c>
      <c r="T901">
        <v>121</v>
      </c>
      <c r="U901" t="s">
        <v>3670</v>
      </c>
      <c r="V901" t="s">
        <v>205</v>
      </c>
      <c r="W901" t="s">
        <v>8159</v>
      </c>
      <c r="X901" t="s">
        <v>8160</v>
      </c>
      <c r="Y901" t="s">
        <v>189</v>
      </c>
      <c r="AA901" t="s">
        <v>145</v>
      </c>
      <c r="AB901" t="s">
        <v>146</v>
      </c>
      <c r="AC901" s="119">
        <v>2734193</v>
      </c>
      <c r="AD901">
        <v>2734193</v>
      </c>
      <c r="AE901">
        <v>2734193</v>
      </c>
      <c r="AF901">
        <v>1100000</v>
      </c>
      <c r="AG901">
        <v>1438991</v>
      </c>
      <c r="AH901">
        <v>45824</v>
      </c>
      <c r="AI901">
        <v>149378</v>
      </c>
      <c r="AJ901">
        <v>0</v>
      </c>
      <c r="AK901">
        <v>0</v>
      </c>
      <c r="AL901">
        <v>0</v>
      </c>
      <c r="AM901">
        <v>0</v>
      </c>
      <c r="AN901" s="32">
        <v>0</v>
      </c>
      <c r="AO901">
        <v>0</v>
      </c>
      <c r="AP901">
        <v>0</v>
      </c>
      <c r="AQ901">
        <v>0</v>
      </c>
      <c r="AR901">
        <v>0</v>
      </c>
      <c r="AS901">
        <v>1</v>
      </c>
      <c r="AT901">
        <v>1991</v>
      </c>
      <c r="AV901">
        <v>14213</v>
      </c>
      <c r="AW901">
        <v>4071</v>
      </c>
      <c r="AX901">
        <v>1</v>
      </c>
      <c r="AY901">
        <v>3</v>
      </c>
      <c r="AZ901">
        <v>2</v>
      </c>
      <c r="BA901" t="s">
        <v>233</v>
      </c>
      <c r="BC901" t="s">
        <v>233</v>
      </c>
      <c r="BS901" t="s">
        <v>8138</v>
      </c>
      <c r="BT901" t="s">
        <v>8139</v>
      </c>
      <c r="BV901" t="s">
        <v>8140</v>
      </c>
      <c r="BX901" t="s">
        <v>1133</v>
      </c>
      <c r="BY901" t="s">
        <v>458</v>
      </c>
      <c r="BZ901" t="s">
        <v>7425</v>
      </c>
      <c r="CB901" s="27">
        <v>44022</v>
      </c>
      <c r="CC901">
        <v>4500000</v>
      </c>
      <c r="CD901" t="s">
        <v>210</v>
      </c>
      <c r="CE901" t="s">
        <v>1269</v>
      </c>
      <c r="CF901" t="s">
        <v>1269</v>
      </c>
      <c r="CG901" t="s">
        <v>8141</v>
      </c>
      <c r="CH901" s="27">
        <v>37291</v>
      </c>
      <c r="CI901">
        <v>3275000</v>
      </c>
      <c r="CJ901" t="s">
        <v>210</v>
      </c>
      <c r="CK901" t="s">
        <v>151</v>
      </c>
      <c r="CL901" t="s">
        <v>151</v>
      </c>
      <c r="CM901" t="s">
        <v>8161</v>
      </c>
      <c r="CN901" s="27">
        <v>36923</v>
      </c>
      <c r="CO901">
        <v>2000000</v>
      </c>
      <c r="CP901" t="s">
        <v>210</v>
      </c>
      <c r="CQ901" t="s">
        <v>151</v>
      </c>
      <c r="CR901" t="s">
        <v>151</v>
      </c>
      <c r="CS901" t="s">
        <v>8162</v>
      </c>
      <c r="CT901" s="27">
        <v>33055</v>
      </c>
      <c r="CU901">
        <v>285000</v>
      </c>
      <c r="CV901" t="s">
        <v>210</v>
      </c>
      <c r="CW901" t="s">
        <v>181</v>
      </c>
      <c r="CX901" t="s">
        <v>181</v>
      </c>
      <c r="CY901" t="s">
        <v>8163</v>
      </c>
      <c r="CZ901" t="s">
        <v>8164</v>
      </c>
      <c r="DA901" t="s">
        <v>154</v>
      </c>
      <c r="DB901" t="s">
        <v>299</v>
      </c>
      <c r="DE901">
        <v>1</v>
      </c>
      <c r="DF901">
        <v>1900</v>
      </c>
      <c r="DG901" t="s">
        <v>8165</v>
      </c>
      <c r="DH901">
        <v>7</v>
      </c>
      <c r="DI901" s="128" t="s">
        <v>156</v>
      </c>
      <c r="DJ9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01" s="130">
        <f>Table13[[#This Row],[JUST]]*Table13[[#This Row],[Storm Millage]]/1000</f>
        <v>0</v>
      </c>
      <c r="DL9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01" s="136">
        <f>Table13[[#This Row],[JUST]]*Table13[[#This Row],[Recreational Millage]]/1000</f>
        <v>22426.229301872729</v>
      </c>
      <c r="DN901" s="137">
        <f>Table13[[#This Row],[Recreational Assessment]]+Table13[[#This Row],[Storm Assessment]]</f>
        <v>22426.229301872729</v>
      </c>
      <c r="DO901" s="145" t="e">
        <f>Methodology!#REF!</f>
        <v>#REF!</v>
      </c>
      <c r="DP901" s="146" t="e">
        <f>(Table13[[#This Row],[JUST]]*Table13[[#This Row],[Ad Valorem Recreational Millage]])/1000</f>
        <v>#REF!</v>
      </c>
    </row>
    <row r="902" spans="1:120" x14ac:dyDescent="0.3">
      <c r="A902">
        <v>952</v>
      </c>
      <c r="B902">
        <v>1</v>
      </c>
      <c r="C902" s="165" t="s">
        <v>3695</v>
      </c>
      <c r="D902" t="s">
        <v>216</v>
      </c>
      <c r="E902" t="s">
        <v>271</v>
      </c>
      <c r="F902">
        <v>10442777</v>
      </c>
      <c r="G902" s="32" t="s">
        <v>181</v>
      </c>
      <c r="I902" t="s">
        <v>408</v>
      </c>
      <c r="J902">
        <v>2</v>
      </c>
      <c r="K902">
        <v>0</v>
      </c>
      <c r="L902">
        <v>0</v>
      </c>
      <c r="M902">
        <v>1.0269999999999999</v>
      </c>
      <c r="N902" t="s">
        <v>135</v>
      </c>
      <c r="O902" t="s">
        <v>136</v>
      </c>
      <c r="R902" t="s">
        <v>3669</v>
      </c>
      <c r="S902" t="s">
        <v>140</v>
      </c>
      <c r="T902">
        <v>121</v>
      </c>
      <c r="U902" t="s">
        <v>3670</v>
      </c>
      <c r="V902" t="s">
        <v>205</v>
      </c>
      <c r="W902" t="s">
        <v>3696</v>
      </c>
      <c r="X902" t="s">
        <v>3697</v>
      </c>
      <c r="Y902" t="s">
        <v>3673</v>
      </c>
      <c r="AA902" t="s">
        <v>145</v>
      </c>
      <c r="AB902" t="s">
        <v>146</v>
      </c>
      <c r="AC902" s="30">
        <v>1723092</v>
      </c>
      <c r="AD902">
        <v>1722831</v>
      </c>
      <c r="AE902">
        <v>1672831</v>
      </c>
      <c r="AF902">
        <v>1139554</v>
      </c>
      <c r="AG902">
        <v>545831</v>
      </c>
      <c r="AH902">
        <v>3929</v>
      </c>
      <c r="AI902">
        <v>33517</v>
      </c>
      <c r="AJ902">
        <v>0</v>
      </c>
      <c r="AK902">
        <v>0</v>
      </c>
      <c r="AL902">
        <v>0</v>
      </c>
      <c r="AM902">
        <v>0</v>
      </c>
      <c r="AN902">
        <v>50000</v>
      </c>
      <c r="AO902">
        <v>0</v>
      </c>
      <c r="AP902">
        <v>0</v>
      </c>
      <c r="AQ902">
        <v>0</v>
      </c>
      <c r="AR902">
        <v>0</v>
      </c>
      <c r="AS902">
        <v>1</v>
      </c>
      <c r="AT902">
        <v>2002</v>
      </c>
      <c r="AV902">
        <v>8398</v>
      </c>
      <c r="AW902">
        <v>3810</v>
      </c>
      <c r="AX902">
        <v>2</v>
      </c>
      <c r="AY902">
        <v>4</v>
      </c>
      <c r="AZ902">
        <v>3.5</v>
      </c>
      <c r="BB902" t="s">
        <v>233</v>
      </c>
      <c r="BC902" t="s">
        <v>233</v>
      </c>
      <c r="BS902" t="s">
        <v>3698</v>
      </c>
      <c r="BT902" t="s">
        <v>3699</v>
      </c>
      <c r="BV902" t="s">
        <v>3700</v>
      </c>
      <c r="BX902" t="s">
        <v>145</v>
      </c>
      <c r="BY902" t="s">
        <v>149</v>
      </c>
      <c r="BZ902" t="s">
        <v>146</v>
      </c>
      <c r="CB902" s="27">
        <v>36617</v>
      </c>
      <c r="CC902">
        <v>2000000</v>
      </c>
      <c r="CD902" t="s">
        <v>150</v>
      </c>
      <c r="CE902" t="s">
        <v>151</v>
      </c>
      <c r="CF902" t="s">
        <v>151</v>
      </c>
      <c r="CG902" t="s">
        <v>3701</v>
      </c>
      <c r="CH902" s="27">
        <v>35859</v>
      </c>
      <c r="CI902">
        <v>1250000</v>
      </c>
      <c r="CJ902" t="s">
        <v>150</v>
      </c>
      <c r="CK902" t="s">
        <v>196</v>
      </c>
      <c r="CL902" t="s">
        <v>196</v>
      </c>
      <c r="CM902" t="s">
        <v>3679</v>
      </c>
      <c r="CN902" s="27">
        <v>35859</v>
      </c>
      <c r="CO902">
        <v>1250000</v>
      </c>
      <c r="CP902" t="s">
        <v>150</v>
      </c>
      <c r="CQ902" t="s">
        <v>196</v>
      </c>
      <c r="CR902" t="s">
        <v>196</v>
      </c>
      <c r="CS902" t="s">
        <v>3692</v>
      </c>
      <c r="CZ902" t="s">
        <v>3702</v>
      </c>
      <c r="DA902" t="s">
        <v>154</v>
      </c>
      <c r="DB902" t="s">
        <v>299</v>
      </c>
      <c r="DE902">
        <v>1</v>
      </c>
      <c r="DF902">
        <v>1998</v>
      </c>
      <c r="DG902" t="s">
        <v>3703</v>
      </c>
      <c r="DH902">
        <v>36</v>
      </c>
      <c r="DI902" s="128" t="s">
        <v>3667</v>
      </c>
      <c r="DJ9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02" s="130">
        <f>Table13[[#This Row],[JUST]]*Table13[[#This Row],[Storm Millage]]/1000</f>
        <v>15257.664533473371</v>
      </c>
      <c r="DL9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02" s="136">
        <f>Table13[[#This Row],[JUST]]*Table13[[#This Row],[Recreational Millage]]/1000</f>
        <v>7323.9294664628633</v>
      </c>
      <c r="DN902" s="137">
        <f>Table13[[#This Row],[Recreational Assessment]]+Table13[[#This Row],[Storm Assessment]]</f>
        <v>22581.593999936234</v>
      </c>
      <c r="DO902" s="145" t="e">
        <f>Methodology!#REF!</f>
        <v>#REF!</v>
      </c>
      <c r="DP902" s="146" t="e">
        <f>(Table13[[#This Row],[JUST]]*Table13[[#This Row],[Ad Valorem Recreational Millage]])/1000</f>
        <v>#REF!</v>
      </c>
    </row>
    <row r="903" spans="1:120" x14ac:dyDescent="0.3">
      <c r="A903">
        <v>602</v>
      </c>
      <c r="B903">
        <v>1</v>
      </c>
      <c r="C903" s="165" t="s">
        <v>2902</v>
      </c>
      <c r="D903" t="s">
        <v>216</v>
      </c>
      <c r="E903" t="s">
        <v>1092</v>
      </c>
      <c r="F903">
        <v>10004253</v>
      </c>
      <c r="G903" s="32" t="s">
        <v>181</v>
      </c>
      <c r="I903" t="s">
        <v>226</v>
      </c>
      <c r="J903">
        <v>1</v>
      </c>
      <c r="K903">
        <v>0</v>
      </c>
      <c r="L903">
        <v>0</v>
      </c>
      <c r="M903">
        <v>5.2999999999999999E-2</v>
      </c>
      <c r="N903" t="s">
        <v>135</v>
      </c>
      <c r="O903" t="s">
        <v>136</v>
      </c>
      <c r="P903" t="s">
        <v>137</v>
      </c>
      <c r="Q903" t="s">
        <v>138</v>
      </c>
      <c r="S903" t="s">
        <v>140</v>
      </c>
      <c r="T903">
        <v>400</v>
      </c>
      <c r="U903" t="s">
        <v>682</v>
      </c>
      <c r="V903" t="s">
        <v>229</v>
      </c>
      <c r="W903" t="s">
        <v>2903</v>
      </c>
      <c r="X903" t="s">
        <v>2904</v>
      </c>
      <c r="Y903" t="s">
        <v>684</v>
      </c>
      <c r="AA903" t="s">
        <v>145</v>
      </c>
      <c r="AB903" t="s">
        <v>146</v>
      </c>
      <c r="AC903" s="30">
        <v>1955063</v>
      </c>
      <c r="AD903">
        <v>1757161</v>
      </c>
      <c r="AE903">
        <v>1707161</v>
      </c>
      <c r="AF903">
        <v>1836700</v>
      </c>
      <c r="AG903">
        <v>118363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50000</v>
      </c>
      <c r="AO903">
        <v>0</v>
      </c>
      <c r="AP903">
        <v>0</v>
      </c>
      <c r="AQ903">
        <v>0</v>
      </c>
      <c r="AR903">
        <v>0</v>
      </c>
      <c r="AS903">
        <v>1</v>
      </c>
      <c r="AT903">
        <v>1974</v>
      </c>
      <c r="AV903">
        <v>3284</v>
      </c>
      <c r="AW903">
        <v>2050</v>
      </c>
      <c r="AX903">
        <v>1.5</v>
      </c>
      <c r="AY903">
        <v>3</v>
      </c>
      <c r="AZ903">
        <v>2</v>
      </c>
      <c r="BS903" t="s">
        <v>2905</v>
      </c>
      <c r="BV903" t="s">
        <v>2906</v>
      </c>
      <c r="BX903" t="s">
        <v>145</v>
      </c>
      <c r="BY903" t="s">
        <v>149</v>
      </c>
      <c r="BZ903" t="s">
        <v>146</v>
      </c>
      <c r="CB903" s="27">
        <v>30498</v>
      </c>
      <c r="CC903">
        <v>450000</v>
      </c>
      <c r="CD903" t="s">
        <v>210</v>
      </c>
      <c r="CE903" t="s">
        <v>151</v>
      </c>
      <c r="CF903" t="s">
        <v>151</v>
      </c>
      <c r="CG903" t="s">
        <v>2907</v>
      </c>
      <c r="CH903" s="27">
        <v>27242</v>
      </c>
      <c r="CI903">
        <v>101000</v>
      </c>
      <c r="CJ903" t="s">
        <v>210</v>
      </c>
      <c r="CK903" t="s">
        <v>151</v>
      </c>
      <c r="CL903" t="s">
        <v>151</v>
      </c>
      <c r="CM903" t="s">
        <v>2908</v>
      </c>
      <c r="CZ903" t="s">
        <v>2909</v>
      </c>
      <c r="DA903" t="s">
        <v>154</v>
      </c>
      <c r="DB903" t="s">
        <v>299</v>
      </c>
      <c r="DE903">
        <v>1</v>
      </c>
      <c r="DF903">
        <v>1975</v>
      </c>
      <c r="DG903" t="s">
        <v>2910</v>
      </c>
      <c r="DH903">
        <v>2</v>
      </c>
      <c r="DI903" s="128" t="s">
        <v>696</v>
      </c>
      <c r="DJ9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03" s="130">
        <f>Table13[[#This Row],[JUST]]*Table13[[#This Row],[Storm Millage]]/1000</f>
        <v>14947.444634143936</v>
      </c>
      <c r="DL9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03" s="136">
        <f>Table13[[#This Row],[JUST]]*Table13[[#This Row],[Recreational Millage]]/1000</f>
        <v>8309.9123636412241</v>
      </c>
      <c r="DN903" s="137">
        <f>Table13[[#This Row],[Recreational Assessment]]+Table13[[#This Row],[Storm Assessment]]</f>
        <v>23257.356997785158</v>
      </c>
      <c r="DO903" s="145" t="e">
        <f>Methodology!#REF!</f>
        <v>#REF!</v>
      </c>
      <c r="DP903" s="146" t="e">
        <f>(Table13[[#This Row],[JUST]]*Table13[[#This Row],[Ad Valorem Recreational Millage]])/1000</f>
        <v>#REF!</v>
      </c>
    </row>
    <row r="904" spans="1:120" x14ac:dyDescent="0.3">
      <c r="A904">
        <v>991</v>
      </c>
      <c r="B904">
        <v>1</v>
      </c>
      <c r="C904" s="165" t="s">
        <v>9134</v>
      </c>
      <c r="D904" t="s">
        <v>4682</v>
      </c>
      <c r="E904" t="s">
        <v>170</v>
      </c>
      <c r="F904">
        <v>10004943</v>
      </c>
      <c r="G904" s="32" t="s">
        <v>181</v>
      </c>
      <c r="I904" t="s">
        <v>226</v>
      </c>
      <c r="J904">
        <v>1</v>
      </c>
      <c r="K904">
        <v>0</v>
      </c>
      <c r="L904">
        <v>0</v>
      </c>
      <c r="M904">
        <v>0.84299999999999997</v>
      </c>
      <c r="N904" t="s">
        <v>135</v>
      </c>
      <c r="O904" t="s">
        <v>136</v>
      </c>
      <c r="R904" t="s">
        <v>3669</v>
      </c>
      <c r="S904" t="s">
        <v>140</v>
      </c>
      <c r="T904">
        <v>121</v>
      </c>
      <c r="U904" t="s">
        <v>3670</v>
      </c>
      <c r="V904" t="s">
        <v>205</v>
      </c>
      <c r="W904" t="s">
        <v>9135</v>
      </c>
      <c r="X904" t="s">
        <v>9136</v>
      </c>
      <c r="Y904" t="s">
        <v>189</v>
      </c>
      <c r="AA904" t="s">
        <v>145</v>
      </c>
      <c r="AB904" t="s">
        <v>146</v>
      </c>
      <c r="AC904" s="119">
        <v>2869803</v>
      </c>
      <c r="AD904">
        <v>2869803</v>
      </c>
      <c r="AE904">
        <v>2869803</v>
      </c>
      <c r="AF904">
        <v>918000</v>
      </c>
      <c r="AG904">
        <v>1809742</v>
      </c>
      <c r="AH904">
        <v>34010</v>
      </c>
      <c r="AI904">
        <v>108051</v>
      </c>
      <c r="AJ904">
        <v>0</v>
      </c>
      <c r="AK904">
        <v>0</v>
      </c>
      <c r="AL904">
        <v>0</v>
      </c>
      <c r="AM904">
        <v>0</v>
      </c>
      <c r="AN904" s="32">
        <v>0</v>
      </c>
      <c r="AO904">
        <v>0</v>
      </c>
      <c r="AP904">
        <v>0</v>
      </c>
      <c r="AQ904">
        <v>0</v>
      </c>
      <c r="AR904">
        <v>0</v>
      </c>
      <c r="AS904">
        <v>1</v>
      </c>
      <c r="AT904">
        <v>2015</v>
      </c>
      <c r="AV904">
        <v>14869</v>
      </c>
      <c r="AW904">
        <v>5771</v>
      </c>
      <c r="AX904">
        <v>2</v>
      </c>
      <c r="AY904">
        <v>4</v>
      </c>
      <c r="AZ904">
        <v>4.5</v>
      </c>
      <c r="BA904" t="s">
        <v>233</v>
      </c>
      <c r="BB904" t="s">
        <v>233</v>
      </c>
      <c r="BC904" t="s">
        <v>233</v>
      </c>
      <c r="BS904" t="s">
        <v>9137</v>
      </c>
      <c r="BT904" t="s">
        <v>9138</v>
      </c>
      <c r="BV904" t="s">
        <v>9139</v>
      </c>
      <c r="BX904" t="s">
        <v>2280</v>
      </c>
      <c r="BY904" t="s">
        <v>331</v>
      </c>
      <c r="BZ904" t="s">
        <v>4868</v>
      </c>
      <c r="CB904" s="27">
        <v>32599</v>
      </c>
      <c r="CC904">
        <v>490000</v>
      </c>
      <c r="CD904" t="s">
        <v>210</v>
      </c>
      <c r="CE904" t="s">
        <v>151</v>
      </c>
      <c r="CF904" t="s">
        <v>151</v>
      </c>
      <c r="CG904" t="s">
        <v>9140</v>
      </c>
      <c r="CH904" s="27">
        <v>32478</v>
      </c>
      <c r="CI904">
        <v>430000</v>
      </c>
      <c r="CJ904" t="s">
        <v>210</v>
      </c>
      <c r="CK904" t="s">
        <v>151</v>
      </c>
      <c r="CL904" t="s">
        <v>151</v>
      </c>
      <c r="CM904" t="s">
        <v>9141</v>
      </c>
      <c r="CZ904" t="s">
        <v>9142</v>
      </c>
      <c r="DA904" t="s">
        <v>154</v>
      </c>
      <c r="DB904" t="s">
        <v>299</v>
      </c>
      <c r="DE904">
        <v>1</v>
      </c>
      <c r="DF904">
        <v>1900</v>
      </c>
      <c r="DG904" t="s">
        <v>9143</v>
      </c>
      <c r="DH904">
        <v>7</v>
      </c>
      <c r="DI904" s="128" t="s">
        <v>156</v>
      </c>
      <c r="DJ9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04" s="130">
        <f>Table13[[#This Row],[JUST]]*Table13[[#This Row],[Storm Millage]]/1000</f>
        <v>0</v>
      </c>
      <c r="DL9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04" s="136">
        <f>Table13[[#This Row],[JUST]]*Table13[[#This Row],[Recreational Millage]]/1000</f>
        <v>23538.521285513594</v>
      </c>
      <c r="DN904" s="137">
        <f>Table13[[#This Row],[Recreational Assessment]]+Table13[[#This Row],[Storm Assessment]]</f>
        <v>23538.521285513594</v>
      </c>
      <c r="DO904" s="145" t="e">
        <f>Methodology!#REF!</f>
        <v>#REF!</v>
      </c>
      <c r="DP904" s="146" t="e">
        <f>(Table13[[#This Row],[JUST]]*Table13[[#This Row],[Ad Valorem Recreational Millage]])/1000</f>
        <v>#REF!</v>
      </c>
    </row>
    <row r="905" spans="1:120" x14ac:dyDescent="0.3">
      <c r="A905">
        <v>643</v>
      </c>
      <c r="B905">
        <v>1</v>
      </c>
      <c r="C905" s="165" t="s">
        <v>7992</v>
      </c>
      <c r="D905" t="s">
        <v>777</v>
      </c>
      <c r="E905" t="s">
        <v>438</v>
      </c>
      <c r="F905">
        <v>10573680</v>
      </c>
      <c r="G905" s="32" t="s">
        <v>383</v>
      </c>
      <c r="I905" t="s">
        <v>226</v>
      </c>
      <c r="J905">
        <v>1</v>
      </c>
      <c r="K905">
        <v>0</v>
      </c>
      <c r="L905">
        <v>0</v>
      </c>
      <c r="M905">
        <v>1.8029999999999999</v>
      </c>
      <c r="N905" t="s">
        <v>135</v>
      </c>
      <c r="O905" t="s">
        <v>136</v>
      </c>
      <c r="R905" t="s">
        <v>3669</v>
      </c>
      <c r="S905" t="s">
        <v>140</v>
      </c>
      <c r="T905">
        <v>821</v>
      </c>
      <c r="U905" t="s">
        <v>4182</v>
      </c>
      <c r="V905" t="s">
        <v>205</v>
      </c>
      <c r="W905" t="s">
        <v>7993</v>
      </c>
      <c r="X905" t="s">
        <v>7994</v>
      </c>
      <c r="Y905" t="s">
        <v>189</v>
      </c>
      <c r="AA905" t="s">
        <v>145</v>
      </c>
      <c r="AB905" t="s">
        <v>146</v>
      </c>
      <c r="AC905" s="119">
        <v>2916698</v>
      </c>
      <c r="AD905">
        <v>2916698</v>
      </c>
      <c r="AE905">
        <v>2916698</v>
      </c>
      <c r="AF905">
        <v>1425000</v>
      </c>
      <c r="AG905">
        <v>1384082</v>
      </c>
      <c r="AH905">
        <v>34016</v>
      </c>
      <c r="AI905">
        <v>73600</v>
      </c>
      <c r="AJ905">
        <v>0</v>
      </c>
      <c r="AK905">
        <v>0</v>
      </c>
      <c r="AL905">
        <v>0</v>
      </c>
      <c r="AM905">
        <v>0</v>
      </c>
      <c r="AN905" s="32">
        <v>0</v>
      </c>
      <c r="AO905">
        <v>0</v>
      </c>
      <c r="AP905">
        <v>0</v>
      </c>
      <c r="AQ905">
        <v>0</v>
      </c>
      <c r="AR905">
        <v>0</v>
      </c>
      <c r="AS905">
        <v>4</v>
      </c>
      <c r="AT905">
        <v>1953</v>
      </c>
      <c r="AV905">
        <v>11399</v>
      </c>
      <c r="AW905">
        <v>7105</v>
      </c>
      <c r="AX905">
        <v>1.7999999499999999</v>
      </c>
      <c r="AY905">
        <v>7</v>
      </c>
      <c r="AZ905">
        <v>5</v>
      </c>
      <c r="BA905" t="s">
        <v>233</v>
      </c>
      <c r="BC905" t="s">
        <v>233</v>
      </c>
      <c r="BS905" t="s">
        <v>7995</v>
      </c>
      <c r="BV905" t="s">
        <v>4209</v>
      </c>
      <c r="BX905" t="s">
        <v>145</v>
      </c>
      <c r="BY905" t="s">
        <v>149</v>
      </c>
      <c r="BZ905" t="s">
        <v>146</v>
      </c>
      <c r="CZ905" t="s">
        <v>7996</v>
      </c>
      <c r="DA905" t="s">
        <v>154</v>
      </c>
      <c r="DB905" t="s">
        <v>299</v>
      </c>
      <c r="DE905">
        <v>4</v>
      </c>
      <c r="DF905">
        <v>2016</v>
      </c>
      <c r="DG905" t="s">
        <v>7997</v>
      </c>
      <c r="DH905">
        <v>7</v>
      </c>
      <c r="DI905" s="128" t="s">
        <v>156</v>
      </c>
      <c r="DJ9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05" s="130">
        <f>Table13[[#This Row],[JUST]]*Table13[[#This Row],[Storm Millage]]/1000</f>
        <v>0</v>
      </c>
      <c r="DL9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05" s="136">
        <f>Table13[[#This Row],[JUST]]*Table13[[#This Row],[Recreational Millage]]/1000</f>
        <v>23923.160564127549</v>
      </c>
      <c r="DN905" s="137">
        <f>Table13[[#This Row],[Recreational Assessment]]+Table13[[#This Row],[Storm Assessment]]</f>
        <v>23923.160564127549</v>
      </c>
      <c r="DO905" s="145" t="e">
        <f>Methodology!#REF!</f>
        <v>#REF!</v>
      </c>
      <c r="DP905" s="146" t="e">
        <f>(Table13[[#This Row],[JUST]]*Table13[[#This Row],[Ad Valorem Recreational Millage]])/1000</f>
        <v>#REF!</v>
      </c>
    </row>
    <row r="906" spans="1:120" x14ac:dyDescent="0.3">
      <c r="A906">
        <v>1128</v>
      </c>
      <c r="B906">
        <v>1</v>
      </c>
      <c r="C906" s="165" t="s">
        <v>4264</v>
      </c>
      <c r="D906" t="s">
        <v>777</v>
      </c>
      <c r="E906" t="s">
        <v>4265</v>
      </c>
      <c r="F906">
        <v>10005092</v>
      </c>
      <c r="G906" s="32" t="s">
        <v>383</v>
      </c>
      <c r="I906" t="s">
        <v>226</v>
      </c>
      <c r="J906">
        <v>1</v>
      </c>
      <c r="K906">
        <v>0</v>
      </c>
      <c r="L906">
        <v>0</v>
      </c>
      <c r="M906">
        <v>1.008</v>
      </c>
      <c r="N906" t="s">
        <v>135</v>
      </c>
      <c r="O906" t="s">
        <v>136</v>
      </c>
      <c r="R906" t="s">
        <v>3669</v>
      </c>
      <c r="S906" t="s">
        <v>140</v>
      </c>
      <c r="T906">
        <v>821</v>
      </c>
      <c r="U906" t="s">
        <v>4182</v>
      </c>
      <c r="V906" t="s">
        <v>205</v>
      </c>
      <c r="W906" t="s">
        <v>4266</v>
      </c>
      <c r="X906" t="s">
        <v>4267</v>
      </c>
      <c r="Y906" t="s">
        <v>189</v>
      </c>
      <c r="AA906" t="s">
        <v>145</v>
      </c>
      <c r="AB906" t="s">
        <v>146</v>
      </c>
      <c r="AC906" s="30">
        <v>1855642</v>
      </c>
      <c r="AD906">
        <v>1701819</v>
      </c>
      <c r="AE906">
        <v>1651819</v>
      </c>
      <c r="AF906">
        <v>1470000</v>
      </c>
      <c r="AG906">
        <v>345504</v>
      </c>
      <c r="AH906">
        <v>17030</v>
      </c>
      <c r="AI906">
        <v>23108</v>
      </c>
      <c r="AJ906">
        <v>0</v>
      </c>
      <c r="AK906">
        <v>0</v>
      </c>
      <c r="AL906">
        <v>0</v>
      </c>
      <c r="AM906">
        <v>0</v>
      </c>
      <c r="AN906">
        <v>50000</v>
      </c>
      <c r="AO906">
        <v>0</v>
      </c>
      <c r="AP906">
        <v>0</v>
      </c>
      <c r="AQ906">
        <v>0</v>
      </c>
      <c r="AR906">
        <v>0</v>
      </c>
      <c r="AS906">
        <v>2</v>
      </c>
      <c r="AT906">
        <v>1983</v>
      </c>
      <c r="AV906">
        <v>8212</v>
      </c>
      <c r="AW906">
        <v>3215</v>
      </c>
      <c r="AX906">
        <v>1</v>
      </c>
      <c r="AY906">
        <v>6</v>
      </c>
      <c r="AZ906">
        <v>4</v>
      </c>
      <c r="BA906" t="s">
        <v>233</v>
      </c>
      <c r="BB906" t="s">
        <v>233</v>
      </c>
      <c r="BC906" t="s">
        <v>233</v>
      </c>
      <c r="BS906" t="s">
        <v>4268</v>
      </c>
      <c r="BT906" t="s">
        <v>4269</v>
      </c>
      <c r="BV906" t="s">
        <v>4270</v>
      </c>
      <c r="BX906" t="s">
        <v>145</v>
      </c>
      <c r="BY906" t="s">
        <v>149</v>
      </c>
      <c r="BZ906" t="s">
        <v>146</v>
      </c>
      <c r="CB906" s="27">
        <v>38034</v>
      </c>
      <c r="CC906">
        <v>1500000</v>
      </c>
      <c r="CD906" t="s">
        <v>210</v>
      </c>
      <c r="CE906" t="s">
        <v>151</v>
      </c>
      <c r="CF906" t="s">
        <v>151</v>
      </c>
      <c r="CG906" t="s">
        <v>4271</v>
      </c>
      <c r="CH906" s="27">
        <v>30195</v>
      </c>
      <c r="CI906">
        <v>100000</v>
      </c>
      <c r="CJ906" t="s">
        <v>150</v>
      </c>
      <c r="CK906" t="s">
        <v>151</v>
      </c>
      <c r="CL906" t="s">
        <v>151</v>
      </c>
      <c r="CM906" t="s">
        <v>4272</v>
      </c>
      <c r="CZ906" t="s">
        <v>4273</v>
      </c>
      <c r="DA906" t="s">
        <v>154</v>
      </c>
      <c r="DB906" t="s">
        <v>299</v>
      </c>
      <c r="DE906">
        <v>1</v>
      </c>
      <c r="DF906">
        <v>1983</v>
      </c>
      <c r="DG906" t="s">
        <v>4274</v>
      </c>
      <c r="DH906">
        <v>36</v>
      </c>
      <c r="DI906" s="128" t="s">
        <v>3667</v>
      </c>
      <c r="DJ9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06" s="130">
        <f>Table13[[#This Row],[JUST]]*Table13[[#This Row],[Storm Millage]]/1000</f>
        <v>16431.370542155375</v>
      </c>
      <c r="DL9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06" s="136">
        <f>Table13[[#This Row],[JUST]]*Table13[[#This Row],[Recreational Millage]]/1000</f>
        <v>7887.3276197707837</v>
      </c>
      <c r="DN906" s="137">
        <f>Table13[[#This Row],[Recreational Assessment]]+Table13[[#This Row],[Storm Assessment]]</f>
        <v>24318.698161926157</v>
      </c>
      <c r="DO906" s="145" t="e">
        <f>Methodology!#REF!</f>
        <v>#REF!</v>
      </c>
      <c r="DP906" s="146" t="e">
        <f>(Table13[[#This Row],[JUST]]*Table13[[#This Row],[Ad Valorem Recreational Millage]])/1000</f>
        <v>#REF!</v>
      </c>
    </row>
    <row r="907" spans="1:120" x14ac:dyDescent="0.3">
      <c r="A907">
        <v>621</v>
      </c>
      <c r="B907">
        <v>1</v>
      </c>
      <c r="C907" s="165" t="s">
        <v>3224</v>
      </c>
      <c r="D907" t="s">
        <v>216</v>
      </c>
      <c r="E907" t="s">
        <v>258</v>
      </c>
      <c r="F907">
        <v>10004230</v>
      </c>
      <c r="G907" s="32" t="s">
        <v>181</v>
      </c>
      <c r="I907" t="s">
        <v>226</v>
      </c>
      <c r="J907">
        <v>1</v>
      </c>
      <c r="K907">
        <v>0</v>
      </c>
      <c r="L907">
        <v>0</v>
      </c>
      <c r="M907">
        <v>4.7E-2</v>
      </c>
      <c r="N907" t="s">
        <v>135</v>
      </c>
      <c r="O907" t="s">
        <v>136</v>
      </c>
      <c r="S907" t="s">
        <v>140</v>
      </c>
      <c r="T907">
        <v>400</v>
      </c>
      <c r="U907" t="s">
        <v>682</v>
      </c>
      <c r="V907" t="s">
        <v>229</v>
      </c>
      <c r="W907" t="s">
        <v>3225</v>
      </c>
      <c r="X907" t="s">
        <v>3226</v>
      </c>
      <c r="Y907" t="s">
        <v>684</v>
      </c>
      <c r="AA907" t="s">
        <v>145</v>
      </c>
      <c r="AB907" t="s">
        <v>146</v>
      </c>
      <c r="AC907" s="119">
        <v>1539911</v>
      </c>
      <c r="AD907">
        <v>1539911</v>
      </c>
      <c r="AE907">
        <v>1539911</v>
      </c>
      <c r="AF907">
        <v>1370200</v>
      </c>
      <c r="AG907">
        <v>165572</v>
      </c>
      <c r="AH907">
        <v>0</v>
      </c>
      <c r="AI907">
        <v>4139</v>
      </c>
      <c r="AJ907">
        <v>0</v>
      </c>
      <c r="AK907">
        <v>0</v>
      </c>
      <c r="AL907">
        <v>0</v>
      </c>
      <c r="AM907">
        <v>0</v>
      </c>
      <c r="AN907" s="32">
        <v>0</v>
      </c>
      <c r="AO907">
        <v>0</v>
      </c>
      <c r="AP907">
        <v>0</v>
      </c>
      <c r="AQ907">
        <v>0</v>
      </c>
      <c r="AR907">
        <v>0</v>
      </c>
      <c r="AS907">
        <v>1</v>
      </c>
      <c r="AT907">
        <v>1974</v>
      </c>
      <c r="AV907">
        <v>2160</v>
      </c>
      <c r="AW907">
        <v>1620</v>
      </c>
      <c r="AX907">
        <v>1</v>
      </c>
      <c r="AY907">
        <v>3</v>
      </c>
      <c r="AZ907">
        <v>2</v>
      </c>
      <c r="BS907" t="s">
        <v>3180</v>
      </c>
      <c r="BV907" t="s">
        <v>3181</v>
      </c>
      <c r="BX907" t="s">
        <v>3182</v>
      </c>
      <c r="BY907" t="s">
        <v>149</v>
      </c>
      <c r="BZ907" t="s">
        <v>3183</v>
      </c>
      <c r="CB907" s="27">
        <v>42216</v>
      </c>
      <c r="CC907">
        <v>1860000</v>
      </c>
      <c r="CD907" t="s">
        <v>210</v>
      </c>
      <c r="CE907" t="s">
        <v>181</v>
      </c>
      <c r="CF907" t="s">
        <v>181</v>
      </c>
      <c r="CG907" t="s">
        <v>3227</v>
      </c>
      <c r="CH907" s="27">
        <v>35986</v>
      </c>
      <c r="CI907">
        <v>993000</v>
      </c>
      <c r="CJ907" t="s">
        <v>210</v>
      </c>
      <c r="CK907" t="s">
        <v>151</v>
      </c>
      <c r="CL907" t="s">
        <v>151</v>
      </c>
      <c r="CM907" t="s">
        <v>3228</v>
      </c>
      <c r="CN907" s="27">
        <v>32752</v>
      </c>
      <c r="CO907">
        <v>500000</v>
      </c>
      <c r="CP907" t="s">
        <v>210</v>
      </c>
      <c r="CQ907" t="s">
        <v>151</v>
      </c>
      <c r="CR907" t="s">
        <v>151</v>
      </c>
      <c r="CS907" t="s">
        <v>3229</v>
      </c>
      <c r="CT907" s="27">
        <v>27515</v>
      </c>
      <c r="CU907">
        <v>109000</v>
      </c>
      <c r="CV907" t="s">
        <v>210</v>
      </c>
      <c r="CW907" t="s">
        <v>151</v>
      </c>
      <c r="CX907" t="s">
        <v>151</v>
      </c>
      <c r="CY907" t="s">
        <v>3230</v>
      </c>
      <c r="CZ907" t="s">
        <v>3231</v>
      </c>
      <c r="DA907" t="s">
        <v>154</v>
      </c>
      <c r="DB907" t="s">
        <v>299</v>
      </c>
      <c r="DE907">
        <v>1</v>
      </c>
      <c r="DF907">
        <v>1975</v>
      </c>
      <c r="DG907" t="s">
        <v>3232</v>
      </c>
      <c r="DH907">
        <v>2</v>
      </c>
      <c r="DI907" s="128" t="s">
        <v>696</v>
      </c>
      <c r="DJ9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07" s="130">
        <f>Table13[[#This Row],[JUST]]*Table13[[#This Row],[Storm Millage]]/1000</f>
        <v>11773.39779536988</v>
      </c>
      <c r="DL9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07" s="136">
        <f>Table13[[#This Row],[JUST]]*Table13[[#This Row],[Recreational Millage]]/1000</f>
        <v>12630.56309136778</v>
      </c>
      <c r="DN907" s="137">
        <f>Table13[[#This Row],[Recreational Assessment]]+Table13[[#This Row],[Storm Assessment]]</f>
        <v>24403.960886737659</v>
      </c>
      <c r="DO907" s="145" t="e">
        <f>Methodology!#REF!</f>
        <v>#REF!</v>
      </c>
      <c r="DP907" s="146" t="e">
        <f>(Table13[[#This Row],[JUST]]*Table13[[#This Row],[Ad Valorem Recreational Millage]])/1000</f>
        <v>#REF!</v>
      </c>
    </row>
    <row r="908" spans="1:120" x14ac:dyDescent="0.3">
      <c r="A908">
        <v>1107</v>
      </c>
      <c r="B908">
        <v>1</v>
      </c>
      <c r="C908" s="165" t="s">
        <v>8558</v>
      </c>
      <c r="D908" t="s">
        <v>158</v>
      </c>
      <c r="E908" t="s">
        <v>204</v>
      </c>
      <c r="F908">
        <v>10005019</v>
      </c>
      <c r="G908" s="32" t="s">
        <v>383</v>
      </c>
      <c r="I908" t="s">
        <v>226</v>
      </c>
      <c r="J908">
        <v>1</v>
      </c>
      <c r="K908">
        <v>100</v>
      </c>
      <c r="L908">
        <v>611</v>
      </c>
      <c r="M908">
        <v>1.518</v>
      </c>
      <c r="N908" t="s">
        <v>135</v>
      </c>
      <c r="O908" t="s">
        <v>136</v>
      </c>
      <c r="R908" t="s">
        <v>3669</v>
      </c>
      <c r="S908" t="s">
        <v>140</v>
      </c>
      <c r="T908">
        <v>821</v>
      </c>
      <c r="U908" t="s">
        <v>4182</v>
      </c>
      <c r="V908" t="s">
        <v>205</v>
      </c>
      <c r="W908" t="s">
        <v>8559</v>
      </c>
      <c r="X908" t="s">
        <v>8560</v>
      </c>
      <c r="Y908" t="s">
        <v>189</v>
      </c>
      <c r="AA908" t="s">
        <v>145</v>
      </c>
      <c r="AB908" t="s">
        <v>146</v>
      </c>
      <c r="AC908" s="119">
        <v>2982969</v>
      </c>
      <c r="AD908">
        <v>2982969</v>
      </c>
      <c r="AE908">
        <v>2982969</v>
      </c>
      <c r="AF908">
        <v>1080000</v>
      </c>
      <c r="AG908">
        <v>1784187</v>
      </c>
      <c r="AH908">
        <v>49365</v>
      </c>
      <c r="AI908">
        <v>69417</v>
      </c>
      <c r="AJ908">
        <v>0</v>
      </c>
      <c r="AK908">
        <v>0</v>
      </c>
      <c r="AL908">
        <v>0</v>
      </c>
      <c r="AM908">
        <v>0</v>
      </c>
      <c r="AN908" s="32">
        <v>0</v>
      </c>
      <c r="AO908">
        <v>0</v>
      </c>
      <c r="AP908">
        <v>0</v>
      </c>
      <c r="AQ908">
        <v>0</v>
      </c>
      <c r="AR908">
        <v>0</v>
      </c>
      <c r="AS908">
        <v>2</v>
      </c>
      <c r="AT908">
        <v>2002</v>
      </c>
      <c r="AV908">
        <v>17584</v>
      </c>
      <c r="AW908">
        <v>9407</v>
      </c>
      <c r="AX908">
        <v>2</v>
      </c>
      <c r="AY908">
        <v>6</v>
      </c>
      <c r="AZ908">
        <v>6</v>
      </c>
      <c r="BA908" t="s">
        <v>233</v>
      </c>
      <c r="BB908" t="s">
        <v>233</v>
      </c>
      <c r="BC908" t="s">
        <v>233</v>
      </c>
      <c r="BS908" t="s">
        <v>8561</v>
      </c>
      <c r="BT908" t="s">
        <v>8562</v>
      </c>
      <c r="BV908" t="s">
        <v>8563</v>
      </c>
      <c r="BX908" t="s">
        <v>7679</v>
      </c>
      <c r="BY908" t="s">
        <v>517</v>
      </c>
      <c r="BZ908" t="s">
        <v>8564</v>
      </c>
      <c r="CA908" t="s">
        <v>519</v>
      </c>
      <c r="CB908" s="27">
        <v>41863</v>
      </c>
      <c r="CC908">
        <v>2668000</v>
      </c>
      <c r="CD908" t="s">
        <v>210</v>
      </c>
      <c r="CE908" t="s">
        <v>181</v>
      </c>
      <c r="CF908" t="s">
        <v>3065</v>
      </c>
      <c r="CG908" t="s">
        <v>8565</v>
      </c>
      <c r="CH908" s="27">
        <v>38511</v>
      </c>
      <c r="CI908">
        <v>4125000</v>
      </c>
      <c r="CJ908" t="s">
        <v>210</v>
      </c>
      <c r="CK908" t="s">
        <v>151</v>
      </c>
      <c r="CL908" t="s">
        <v>151</v>
      </c>
      <c r="CM908" t="s">
        <v>8566</v>
      </c>
      <c r="CN908" s="27">
        <v>36090</v>
      </c>
      <c r="CO908">
        <v>865000</v>
      </c>
      <c r="CP908" t="s">
        <v>210</v>
      </c>
      <c r="CQ908" t="s">
        <v>151</v>
      </c>
      <c r="CR908" t="s">
        <v>151</v>
      </c>
      <c r="CS908" t="s">
        <v>8567</v>
      </c>
      <c r="CZ908" t="s">
        <v>8568</v>
      </c>
      <c r="DA908" t="s">
        <v>154</v>
      </c>
      <c r="DB908" t="s">
        <v>299</v>
      </c>
      <c r="DE908">
        <v>3</v>
      </c>
      <c r="DF908">
        <v>1982</v>
      </c>
      <c r="DG908" t="s">
        <v>8569</v>
      </c>
      <c r="DH908">
        <v>7</v>
      </c>
      <c r="DI908" s="128" t="s">
        <v>156</v>
      </c>
      <c r="DJ9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08" s="130">
        <f>Table13[[#This Row],[JUST]]*Table13[[#This Row],[Storm Millage]]/1000</f>
        <v>0</v>
      </c>
      <c r="DL9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08" s="136">
        <f>Table13[[#This Row],[JUST]]*Table13[[#This Row],[Recreational Millage]]/1000</f>
        <v>24466.724475696486</v>
      </c>
      <c r="DN908" s="137">
        <f>Table13[[#This Row],[Recreational Assessment]]+Table13[[#This Row],[Storm Assessment]]</f>
        <v>24466.724475696486</v>
      </c>
      <c r="DO908" s="145" t="e">
        <f>Methodology!#REF!</f>
        <v>#REF!</v>
      </c>
      <c r="DP908" s="146" t="e">
        <f>(Table13[[#This Row],[JUST]]*Table13[[#This Row],[Ad Valorem Recreational Millage]])/1000</f>
        <v>#REF!</v>
      </c>
    </row>
    <row r="909" spans="1:120" x14ac:dyDescent="0.3">
      <c r="A909">
        <v>840</v>
      </c>
      <c r="B909">
        <v>1</v>
      </c>
      <c r="C909" s="165" t="s">
        <v>7322</v>
      </c>
      <c r="D909" t="s">
        <v>3790</v>
      </c>
      <c r="E909" t="s">
        <v>271</v>
      </c>
      <c r="F909">
        <v>10004721</v>
      </c>
      <c r="G909" s="32" t="s">
        <v>383</v>
      </c>
      <c r="I909" t="s">
        <v>226</v>
      </c>
      <c r="J909">
        <v>1</v>
      </c>
      <c r="K909">
        <v>0</v>
      </c>
      <c r="L909">
        <v>0</v>
      </c>
      <c r="M909">
        <v>0.72499999999999998</v>
      </c>
      <c r="N909" t="s">
        <v>135</v>
      </c>
      <c r="O909" t="s">
        <v>136</v>
      </c>
      <c r="R909" t="s">
        <v>286</v>
      </c>
      <c r="S909" t="s">
        <v>140</v>
      </c>
      <c r="T909">
        <v>821</v>
      </c>
      <c r="U909" t="s">
        <v>4182</v>
      </c>
      <c r="V909" t="s">
        <v>205</v>
      </c>
      <c r="W909" t="s">
        <v>7323</v>
      </c>
      <c r="X909" t="s">
        <v>7324</v>
      </c>
      <c r="Y909" t="s">
        <v>189</v>
      </c>
      <c r="AA909" t="s">
        <v>145</v>
      </c>
      <c r="AB909" t="s">
        <v>146</v>
      </c>
      <c r="AC909" s="119">
        <v>3029759</v>
      </c>
      <c r="AD909">
        <v>3029759</v>
      </c>
      <c r="AE909">
        <v>3029759</v>
      </c>
      <c r="AF909">
        <v>1963500</v>
      </c>
      <c r="AG909">
        <v>958955</v>
      </c>
      <c r="AH909">
        <v>47956</v>
      </c>
      <c r="AI909">
        <v>59348</v>
      </c>
      <c r="AJ909">
        <v>11717</v>
      </c>
      <c r="AK909">
        <v>0</v>
      </c>
      <c r="AL909">
        <v>0</v>
      </c>
      <c r="AM909">
        <v>0</v>
      </c>
      <c r="AN909" s="32">
        <v>0</v>
      </c>
      <c r="AO909">
        <v>0</v>
      </c>
      <c r="AP909">
        <v>0</v>
      </c>
      <c r="AQ909">
        <v>0</v>
      </c>
      <c r="AR909">
        <v>0</v>
      </c>
      <c r="AS909">
        <v>1</v>
      </c>
      <c r="AT909">
        <v>1983</v>
      </c>
      <c r="AV909">
        <v>10584</v>
      </c>
      <c r="AW909">
        <v>6164</v>
      </c>
      <c r="AX909">
        <v>2</v>
      </c>
      <c r="AY909">
        <v>8</v>
      </c>
      <c r="AZ909">
        <v>6.5</v>
      </c>
      <c r="BB909" t="s">
        <v>233</v>
      </c>
      <c r="BC909" t="s">
        <v>233</v>
      </c>
      <c r="BS909" t="s">
        <v>7325</v>
      </c>
      <c r="BV909" t="s">
        <v>7326</v>
      </c>
      <c r="BX909" t="s">
        <v>7327</v>
      </c>
      <c r="BY909" t="s">
        <v>278</v>
      </c>
      <c r="BZ909" t="s">
        <v>7328</v>
      </c>
      <c r="CB909" s="27">
        <v>42997</v>
      </c>
      <c r="CC909">
        <v>825538</v>
      </c>
      <c r="CD909" t="s">
        <v>210</v>
      </c>
      <c r="CE909" t="s">
        <v>661</v>
      </c>
      <c r="CF909" t="s">
        <v>661</v>
      </c>
      <c r="CG909" t="s">
        <v>7329</v>
      </c>
      <c r="CH909" s="27">
        <v>41724</v>
      </c>
      <c r="CI909">
        <v>1450000</v>
      </c>
      <c r="CJ909" t="s">
        <v>210</v>
      </c>
      <c r="CK909" t="s">
        <v>733</v>
      </c>
      <c r="CL909" t="s">
        <v>733</v>
      </c>
      <c r="CM909" t="s">
        <v>7330</v>
      </c>
      <c r="CN909" s="27">
        <v>41451</v>
      </c>
      <c r="CO909">
        <v>417600</v>
      </c>
      <c r="CP909" t="s">
        <v>210</v>
      </c>
      <c r="CQ909" t="s">
        <v>661</v>
      </c>
      <c r="CR909" t="s">
        <v>661</v>
      </c>
      <c r="CS909" t="s">
        <v>7331</v>
      </c>
      <c r="CT909" s="27">
        <v>34304</v>
      </c>
      <c r="CU909">
        <v>500000</v>
      </c>
      <c r="CV909" t="s">
        <v>210</v>
      </c>
      <c r="CW909" t="s">
        <v>181</v>
      </c>
      <c r="CX909" t="s">
        <v>181</v>
      </c>
      <c r="CY909" t="s">
        <v>7332</v>
      </c>
      <c r="CZ909" t="s">
        <v>7333</v>
      </c>
      <c r="DA909" t="s">
        <v>154</v>
      </c>
      <c r="DB909" t="s">
        <v>299</v>
      </c>
      <c r="DE909">
        <v>2</v>
      </c>
      <c r="DF909">
        <v>1900</v>
      </c>
      <c r="DG909" t="s">
        <v>7334</v>
      </c>
      <c r="DH909">
        <v>7</v>
      </c>
      <c r="DI909" s="128" t="s">
        <v>156</v>
      </c>
      <c r="DJ9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09" s="130">
        <f>Table13[[#This Row],[JUST]]*Table13[[#This Row],[Storm Millage]]/1000</f>
        <v>0</v>
      </c>
      <c r="DL9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09" s="136">
        <f>Table13[[#This Row],[JUST]]*Table13[[#This Row],[Recreational Millage]]/1000</f>
        <v>24850.502529782141</v>
      </c>
      <c r="DN909" s="137">
        <f>Table13[[#This Row],[Recreational Assessment]]+Table13[[#This Row],[Storm Assessment]]</f>
        <v>24850.502529782141</v>
      </c>
      <c r="DO909" s="145" t="e">
        <f>Methodology!#REF!</f>
        <v>#REF!</v>
      </c>
      <c r="DP909" s="146" t="e">
        <f>(Table13[[#This Row],[JUST]]*Table13[[#This Row],[Ad Valorem Recreational Millage]])/1000</f>
        <v>#REF!</v>
      </c>
    </row>
    <row r="910" spans="1:120" x14ac:dyDescent="0.3">
      <c r="A910">
        <v>632</v>
      </c>
      <c r="B910">
        <v>1</v>
      </c>
      <c r="C910" s="165" t="s">
        <v>4237</v>
      </c>
      <c r="D910" t="s">
        <v>777</v>
      </c>
      <c r="E910" t="s">
        <v>413</v>
      </c>
      <c r="F910">
        <v>10005085</v>
      </c>
      <c r="G910" s="32" t="s">
        <v>181</v>
      </c>
      <c r="I910" t="s">
        <v>226</v>
      </c>
      <c r="J910">
        <v>1</v>
      </c>
      <c r="K910">
        <v>0</v>
      </c>
      <c r="L910">
        <v>0</v>
      </c>
      <c r="M910">
        <v>1.071</v>
      </c>
      <c r="N910" t="s">
        <v>135</v>
      </c>
      <c r="O910" t="s">
        <v>136</v>
      </c>
      <c r="R910" t="s">
        <v>286</v>
      </c>
      <c r="S910" t="s">
        <v>140</v>
      </c>
      <c r="T910">
        <v>121</v>
      </c>
      <c r="U910" t="s">
        <v>3670</v>
      </c>
      <c r="V910" t="s">
        <v>229</v>
      </c>
      <c r="W910" t="s">
        <v>4238</v>
      </c>
      <c r="X910" t="s">
        <v>4239</v>
      </c>
      <c r="Y910" t="s">
        <v>189</v>
      </c>
      <c r="AA910" t="s">
        <v>145</v>
      </c>
      <c r="AB910" t="s">
        <v>146</v>
      </c>
      <c r="AC910" s="119">
        <v>1461575</v>
      </c>
      <c r="AD910">
        <v>1461575</v>
      </c>
      <c r="AE910">
        <v>1461575</v>
      </c>
      <c r="AF910">
        <v>1200000</v>
      </c>
      <c r="AG910">
        <v>249518</v>
      </c>
      <c r="AH910">
        <v>0</v>
      </c>
      <c r="AI910">
        <v>12057</v>
      </c>
      <c r="AJ910">
        <v>0</v>
      </c>
      <c r="AK910">
        <v>0</v>
      </c>
      <c r="AL910">
        <v>0</v>
      </c>
      <c r="AM910">
        <v>0</v>
      </c>
      <c r="AN910" s="32">
        <v>0</v>
      </c>
      <c r="AO910">
        <v>0</v>
      </c>
      <c r="AP910">
        <v>0</v>
      </c>
      <c r="AQ910">
        <v>0</v>
      </c>
      <c r="AR910">
        <v>0</v>
      </c>
      <c r="AS910">
        <v>1</v>
      </c>
      <c r="AT910">
        <v>1945</v>
      </c>
      <c r="AV910">
        <v>2407</v>
      </c>
      <c r="AW910">
        <v>1985</v>
      </c>
      <c r="AX910">
        <v>1</v>
      </c>
      <c r="AY910">
        <v>2</v>
      </c>
      <c r="AZ910">
        <v>2</v>
      </c>
      <c r="BS910" t="s">
        <v>4240</v>
      </c>
      <c r="BV910" t="s">
        <v>4241</v>
      </c>
      <c r="BX910" t="s">
        <v>1043</v>
      </c>
      <c r="BY910" t="s">
        <v>458</v>
      </c>
      <c r="BZ910" t="s">
        <v>4242</v>
      </c>
      <c r="CB910" s="27">
        <v>43368</v>
      </c>
      <c r="CC910">
        <v>3250000</v>
      </c>
      <c r="CD910" t="s">
        <v>210</v>
      </c>
      <c r="CE910" t="s">
        <v>959</v>
      </c>
      <c r="CF910" t="s">
        <v>959</v>
      </c>
      <c r="CG910" t="s">
        <v>4243</v>
      </c>
      <c r="CH910" s="27">
        <v>39227</v>
      </c>
      <c r="CI910">
        <v>307700</v>
      </c>
      <c r="CJ910" t="s">
        <v>210</v>
      </c>
      <c r="CK910" t="s">
        <v>383</v>
      </c>
      <c r="CL910" t="s">
        <v>383</v>
      </c>
      <c r="CM910" t="s">
        <v>4244</v>
      </c>
      <c r="CN910" s="27">
        <v>34973</v>
      </c>
      <c r="CO910">
        <v>425000</v>
      </c>
      <c r="CP910" t="s">
        <v>210</v>
      </c>
      <c r="CQ910" t="s">
        <v>181</v>
      </c>
      <c r="CR910" t="s">
        <v>181</v>
      </c>
      <c r="CS910" t="s">
        <v>4245</v>
      </c>
      <c r="CZ910" t="s">
        <v>4246</v>
      </c>
      <c r="DA910" t="s">
        <v>154</v>
      </c>
      <c r="DB910" t="s">
        <v>299</v>
      </c>
      <c r="DE910">
        <v>1</v>
      </c>
      <c r="DF910">
        <v>1900</v>
      </c>
      <c r="DG910" t="s">
        <v>4247</v>
      </c>
      <c r="DH910">
        <v>36</v>
      </c>
      <c r="DI910" s="128" t="s">
        <v>3667</v>
      </c>
      <c r="DJ9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10" s="130">
        <f>Table13[[#This Row],[JUST]]*Table13[[#This Row],[Storm Millage]]/1000</f>
        <v>12941.979325834802</v>
      </c>
      <c r="DL9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10" s="136">
        <f>Table13[[#This Row],[JUST]]*Table13[[#This Row],[Recreational Millage]]/1000</f>
        <v>11988.040380428389</v>
      </c>
      <c r="DN910" s="137">
        <f>Table13[[#This Row],[Recreational Assessment]]+Table13[[#This Row],[Storm Assessment]]</f>
        <v>24930.019706263192</v>
      </c>
      <c r="DO910" s="145" t="e">
        <f>Methodology!#REF!</f>
        <v>#REF!</v>
      </c>
      <c r="DP910" s="146" t="e">
        <f>(Table13[[#This Row],[JUST]]*Table13[[#This Row],[Ad Valorem Recreational Millage]])/1000</f>
        <v>#REF!</v>
      </c>
    </row>
    <row r="911" spans="1:120" x14ac:dyDescent="0.3">
      <c r="A911">
        <v>1119</v>
      </c>
      <c r="B911">
        <v>1</v>
      </c>
      <c r="C911" s="165" t="s">
        <v>4224</v>
      </c>
      <c r="D911" t="s">
        <v>777</v>
      </c>
      <c r="E911" t="s">
        <v>4225</v>
      </c>
      <c r="F911">
        <v>10005086</v>
      </c>
      <c r="G911" s="32" t="s">
        <v>181</v>
      </c>
      <c r="I911" t="s">
        <v>226</v>
      </c>
      <c r="J911">
        <v>1</v>
      </c>
      <c r="K911">
        <v>0</v>
      </c>
      <c r="L911">
        <v>0</v>
      </c>
      <c r="M911">
        <v>0.42499999999999999</v>
      </c>
      <c r="N911" t="s">
        <v>135</v>
      </c>
      <c r="O911" t="s">
        <v>136</v>
      </c>
      <c r="R911" t="s">
        <v>286</v>
      </c>
      <c r="S911" t="s">
        <v>140</v>
      </c>
      <c r="T911">
        <v>120</v>
      </c>
      <c r="U911" t="s">
        <v>228</v>
      </c>
      <c r="V911" t="s">
        <v>229</v>
      </c>
      <c r="W911" t="s">
        <v>4226</v>
      </c>
      <c r="X911" t="s">
        <v>4227</v>
      </c>
      <c r="Y911" t="s">
        <v>189</v>
      </c>
      <c r="AA911" t="s">
        <v>145</v>
      </c>
      <c r="AB911" t="s">
        <v>146</v>
      </c>
      <c r="AC911" s="119">
        <v>1466418</v>
      </c>
      <c r="AD911">
        <v>1466418</v>
      </c>
      <c r="AE911">
        <v>1466418</v>
      </c>
      <c r="AF911">
        <v>1200000</v>
      </c>
      <c r="AG911">
        <v>257921</v>
      </c>
      <c r="AH911">
        <v>0</v>
      </c>
      <c r="AI911">
        <v>8497</v>
      </c>
      <c r="AJ911">
        <v>0</v>
      </c>
      <c r="AK911">
        <v>0</v>
      </c>
      <c r="AL911">
        <v>0</v>
      </c>
      <c r="AM911">
        <v>0</v>
      </c>
      <c r="AN911" s="32">
        <v>0</v>
      </c>
      <c r="AO911">
        <v>0</v>
      </c>
      <c r="AP911">
        <v>0</v>
      </c>
      <c r="AQ911">
        <v>0</v>
      </c>
      <c r="AR911">
        <v>0</v>
      </c>
      <c r="AS911">
        <v>1</v>
      </c>
      <c r="AT911">
        <v>1946</v>
      </c>
      <c r="AV911">
        <v>3161</v>
      </c>
      <c r="AW911">
        <v>1652</v>
      </c>
      <c r="AX911">
        <v>1</v>
      </c>
      <c r="AY911">
        <v>2</v>
      </c>
      <c r="AZ911">
        <v>2</v>
      </c>
      <c r="BB911" t="s">
        <v>233</v>
      </c>
      <c r="BS911" t="s">
        <v>4228</v>
      </c>
      <c r="BT911" t="s">
        <v>4229</v>
      </c>
      <c r="BV911" t="s">
        <v>4230</v>
      </c>
      <c r="BX911" t="s">
        <v>2193</v>
      </c>
      <c r="BY911" t="s">
        <v>171</v>
      </c>
      <c r="BZ911" t="s">
        <v>2194</v>
      </c>
      <c r="CB911" s="27">
        <v>43265</v>
      </c>
      <c r="CC911">
        <v>2350000</v>
      </c>
      <c r="CD911" t="s">
        <v>210</v>
      </c>
      <c r="CE911" t="s">
        <v>181</v>
      </c>
      <c r="CF911" t="s">
        <v>181</v>
      </c>
      <c r="CG911" t="s">
        <v>4231</v>
      </c>
      <c r="CH911" s="27">
        <v>41465</v>
      </c>
      <c r="CI911">
        <v>1068664</v>
      </c>
      <c r="CJ911" t="s">
        <v>210</v>
      </c>
      <c r="CK911" t="s">
        <v>181</v>
      </c>
      <c r="CL911" t="s">
        <v>320</v>
      </c>
      <c r="CM911" t="s">
        <v>4232</v>
      </c>
      <c r="CN911" s="27">
        <v>41369</v>
      </c>
      <c r="CO911">
        <v>1415000</v>
      </c>
      <c r="CP911" t="s">
        <v>210</v>
      </c>
      <c r="CQ911" t="s">
        <v>181</v>
      </c>
      <c r="CR911" t="s">
        <v>181</v>
      </c>
      <c r="CS911" t="s">
        <v>4233</v>
      </c>
      <c r="CT911" s="27">
        <v>37260</v>
      </c>
      <c r="CU911">
        <v>1550000</v>
      </c>
      <c r="CV911" t="s">
        <v>210</v>
      </c>
      <c r="CW911" t="s">
        <v>151</v>
      </c>
      <c r="CX911" t="s">
        <v>151</v>
      </c>
      <c r="CY911" t="s">
        <v>4234</v>
      </c>
      <c r="CZ911" t="s">
        <v>4235</v>
      </c>
      <c r="DA911" t="s">
        <v>154</v>
      </c>
      <c r="DB911" t="s">
        <v>299</v>
      </c>
      <c r="DE911">
        <v>1</v>
      </c>
      <c r="DF911">
        <v>1900</v>
      </c>
      <c r="DG911" t="s">
        <v>4236</v>
      </c>
      <c r="DH911">
        <v>36</v>
      </c>
      <c r="DI911" s="128" t="s">
        <v>3667</v>
      </c>
      <c r="DJ9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11" s="130">
        <f>Table13[[#This Row],[JUST]]*Table13[[#This Row],[Storm Millage]]/1000</f>
        <v>12984.86320512599</v>
      </c>
      <c r="DL9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11" s="136">
        <f>Table13[[#This Row],[JUST]]*Table13[[#This Row],[Recreational Millage]]/1000</f>
        <v>12027.763336528771</v>
      </c>
      <c r="DN911" s="137">
        <f>Table13[[#This Row],[Recreational Assessment]]+Table13[[#This Row],[Storm Assessment]]</f>
        <v>25012.626541654761</v>
      </c>
      <c r="DO911" s="145" t="e">
        <f>Methodology!#REF!</f>
        <v>#REF!</v>
      </c>
      <c r="DP911" s="146" t="e">
        <f>(Table13[[#This Row],[JUST]]*Table13[[#This Row],[Ad Valorem Recreational Millage]])/1000</f>
        <v>#REF!</v>
      </c>
    </row>
    <row r="912" spans="1:120" x14ac:dyDescent="0.3">
      <c r="A912">
        <v>612</v>
      </c>
      <c r="B912">
        <v>1</v>
      </c>
      <c r="C912" s="165" t="s">
        <v>1200</v>
      </c>
      <c r="D912" t="s">
        <v>216</v>
      </c>
      <c r="E912" t="s">
        <v>132</v>
      </c>
      <c r="F912">
        <v>10004229</v>
      </c>
      <c r="G912" s="32" t="s">
        <v>181</v>
      </c>
      <c r="I912" t="s">
        <v>226</v>
      </c>
      <c r="J912">
        <v>1</v>
      </c>
      <c r="K912">
        <v>0</v>
      </c>
      <c r="L912">
        <v>0</v>
      </c>
      <c r="M912">
        <v>4.2000000000000003E-2</v>
      </c>
      <c r="N912" t="s">
        <v>135</v>
      </c>
      <c r="O912" t="s">
        <v>136</v>
      </c>
      <c r="S912" t="s">
        <v>140</v>
      </c>
      <c r="T912">
        <v>400</v>
      </c>
      <c r="U912" t="s">
        <v>682</v>
      </c>
      <c r="V912" t="s">
        <v>229</v>
      </c>
      <c r="W912" t="s">
        <v>1201</v>
      </c>
      <c r="X912" t="s">
        <v>696</v>
      </c>
      <c r="Y912" t="s">
        <v>684</v>
      </c>
      <c r="AA912" t="s">
        <v>145</v>
      </c>
      <c r="AB912" t="s">
        <v>146</v>
      </c>
      <c r="AC912" s="119">
        <v>1581888</v>
      </c>
      <c r="AD912">
        <v>1581888</v>
      </c>
      <c r="AE912">
        <v>1581888</v>
      </c>
      <c r="AF912">
        <v>1370200</v>
      </c>
      <c r="AG912">
        <v>211688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 s="32">
        <v>0</v>
      </c>
      <c r="AO912">
        <v>0</v>
      </c>
      <c r="AP912">
        <v>0</v>
      </c>
      <c r="AQ912">
        <v>0</v>
      </c>
      <c r="AR912">
        <v>0</v>
      </c>
      <c r="AS912">
        <v>1</v>
      </c>
      <c r="AT912">
        <v>1974</v>
      </c>
      <c r="AV912">
        <v>2209</v>
      </c>
      <c r="AW912">
        <v>1620</v>
      </c>
      <c r="AX912">
        <v>1</v>
      </c>
      <c r="AY912">
        <v>3</v>
      </c>
      <c r="AZ912">
        <v>2</v>
      </c>
      <c r="BS912" t="s">
        <v>1202</v>
      </c>
      <c r="BT912" t="s">
        <v>1203</v>
      </c>
      <c r="BV912" t="s">
        <v>1204</v>
      </c>
      <c r="BX912" t="s">
        <v>1205</v>
      </c>
      <c r="BY912" t="s">
        <v>1206</v>
      </c>
      <c r="BZ912" t="s">
        <v>1207</v>
      </c>
      <c r="CB912" s="27">
        <v>34455</v>
      </c>
      <c r="CC912">
        <v>710000</v>
      </c>
      <c r="CD912" t="s">
        <v>210</v>
      </c>
      <c r="CE912" t="s">
        <v>151</v>
      </c>
      <c r="CF912" t="s">
        <v>151</v>
      </c>
      <c r="CG912" t="s">
        <v>1208</v>
      </c>
      <c r="CZ912" t="s">
        <v>1209</v>
      </c>
      <c r="DA912" t="s">
        <v>154</v>
      </c>
      <c r="DB912" t="s">
        <v>299</v>
      </c>
      <c r="DE912">
        <v>1</v>
      </c>
      <c r="DF912">
        <v>1975</v>
      </c>
      <c r="DG912" t="s">
        <v>1210</v>
      </c>
      <c r="DH912">
        <v>2</v>
      </c>
      <c r="DI912" s="128" t="s">
        <v>696</v>
      </c>
      <c r="DJ9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12" s="130">
        <f>Table13[[#This Row],[JUST]]*Table13[[#This Row],[Storm Millage]]/1000</f>
        <v>12094.333173619818</v>
      </c>
      <c r="DL9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12" s="136">
        <f>Table13[[#This Row],[JUST]]*Table13[[#This Row],[Recreational Millage]]/1000</f>
        <v>12974.864253503996</v>
      </c>
      <c r="DN912" s="137">
        <f>Table13[[#This Row],[Recreational Assessment]]+Table13[[#This Row],[Storm Assessment]]</f>
        <v>25069.197427123814</v>
      </c>
      <c r="DO912" s="145" t="e">
        <f>Methodology!#REF!</f>
        <v>#REF!</v>
      </c>
      <c r="DP912" s="146" t="e">
        <f>(Table13[[#This Row],[JUST]]*Table13[[#This Row],[Ad Valorem Recreational Millage]])/1000</f>
        <v>#REF!</v>
      </c>
    </row>
    <row r="913" spans="1:120" x14ac:dyDescent="0.3">
      <c r="A913">
        <v>855</v>
      </c>
      <c r="B913">
        <v>1</v>
      </c>
      <c r="C913" s="165" t="s">
        <v>12225</v>
      </c>
      <c r="D913" t="s">
        <v>540</v>
      </c>
      <c r="E913" t="s">
        <v>1015</v>
      </c>
      <c r="F913">
        <v>10003939</v>
      </c>
      <c r="G913" s="32" t="s">
        <v>181</v>
      </c>
      <c r="I913" t="s">
        <v>401</v>
      </c>
      <c r="J913">
        <v>1</v>
      </c>
      <c r="K913">
        <v>0</v>
      </c>
      <c r="L913">
        <v>0</v>
      </c>
      <c r="M913">
        <v>0.48299999999999998</v>
      </c>
      <c r="N913" t="s">
        <v>135</v>
      </c>
      <c r="O913" t="s">
        <v>136</v>
      </c>
      <c r="R913" t="s">
        <v>286</v>
      </c>
      <c r="S913" t="s">
        <v>140</v>
      </c>
      <c r="T913">
        <v>132</v>
      </c>
      <c r="U913" t="s">
        <v>12226</v>
      </c>
      <c r="V913" t="s">
        <v>205</v>
      </c>
      <c r="W913" t="s">
        <v>12227</v>
      </c>
      <c r="X913" t="s">
        <v>12228</v>
      </c>
      <c r="Y913" t="s">
        <v>232</v>
      </c>
      <c r="AA913" t="s">
        <v>145</v>
      </c>
      <c r="AB913" t="s">
        <v>146</v>
      </c>
      <c r="AC913" s="119">
        <v>3058781</v>
      </c>
      <c r="AD913">
        <v>3058781</v>
      </c>
      <c r="AE913">
        <v>3058781</v>
      </c>
      <c r="AF913">
        <v>1590000</v>
      </c>
      <c r="AG913">
        <v>1270352</v>
      </c>
      <c r="AH913">
        <v>56865</v>
      </c>
      <c r="AI913">
        <v>141564</v>
      </c>
      <c r="AJ913">
        <v>1468781</v>
      </c>
      <c r="AK913">
        <v>0</v>
      </c>
      <c r="AL913">
        <v>0</v>
      </c>
      <c r="AM913">
        <v>0</v>
      </c>
      <c r="AN913" s="32">
        <v>0</v>
      </c>
      <c r="AO913">
        <v>0</v>
      </c>
      <c r="AP913">
        <v>0</v>
      </c>
      <c r="AQ913">
        <v>0</v>
      </c>
      <c r="AR913">
        <v>0</v>
      </c>
      <c r="AS913">
        <v>1</v>
      </c>
      <c r="AT913">
        <v>2019</v>
      </c>
      <c r="AV913">
        <v>11777</v>
      </c>
      <c r="AW913">
        <v>4554</v>
      </c>
      <c r="AX913">
        <v>2</v>
      </c>
      <c r="AY913">
        <v>7</v>
      </c>
      <c r="AZ913">
        <v>6</v>
      </c>
      <c r="BA913" t="s">
        <v>233</v>
      </c>
      <c r="BB913" t="s">
        <v>233</v>
      </c>
      <c r="BC913" t="s">
        <v>233</v>
      </c>
      <c r="BS913" t="s">
        <v>12229</v>
      </c>
      <c r="BV913" t="s">
        <v>12230</v>
      </c>
      <c r="BX913" t="s">
        <v>12025</v>
      </c>
      <c r="BY913" t="s">
        <v>430</v>
      </c>
      <c r="BZ913" t="s">
        <v>12231</v>
      </c>
      <c r="CB913" s="27">
        <v>42803</v>
      </c>
      <c r="CC913">
        <v>1925000</v>
      </c>
      <c r="CD913" t="s">
        <v>150</v>
      </c>
      <c r="CE913" t="s">
        <v>181</v>
      </c>
      <c r="CF913" t="s">
        <v>181</v>
      </c>
      <c r="CG913" t="s">
        <v>12232</v>
      </c>
      <c r="CH913" s="27">
        <v>40024</v>
      </c>
      <c r="CI913">
        <v>1325000</v>
      </c>
      <c r="CJ913" t="s">
        <v>150</v>
      </c>
      <c r="CK913" t="s">
        <v>181</v>
      </c>
      <c r="CL913" t="s">
        <v>181</v>
      </c>
      <c r="CM913" t="s">
        <v>12233</v>
      </c>
      <c r="CZ913" t="s">
        <v>12234</v>
      </c>
      <c r="DA913" t="s">
        <v>154</v>
      </c>
      <c r="DB913" t="s">
        <v>299</v>
      </c>
      <c r="DE913">
        <v>1</v>
      </c>
      <c r="DF913">
        <v>1900</v>
      </c>
      <c r="DG913" t="s">
        <v>12235</v>
      </c>
      <c r="DH913">
        <v>7</v>
      </c>
      <c r="DI913" s="128" t="s">
        <v>156</v>
      </c>
      <c r="DJ9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13" s="130">
        <f>Table13[[#This Row],[JUST]]*Table13[[#This Row],[Storm Millage]]/1000</f>
        <v>0</v>
      </c>
      <c r="DL9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13" s="136">
        <f>Table13[[#This Row],[JUST]]*Table13[[#This Row],[Recreational Millage]]/1000</f>
        <v>25088.544989403301</v>
      </c>
      <c r="DN913" s="137">
        <f>Table13[[#This Row],[Recreational Assessment]]+Table13[[#This Row],[Storm Assessment]]</f>
        <v>25088.544989403301</v>
      </c>
      <c r="DO913" s="145" t="e">
        <f>Methodology!#REF!</f>
        <v>#REF!</v>
      </c>
      <c r="DP913" s="146" t="e">
        <f>(Table13[[#This Row],[JUST]]*Table13[[#This Row],[Ad Valorem Recreational Millage]])/1000</f>
        <v>#REF!</v>
      </c>
    </row>
    <row r="914" spans="1:120" x14ac:dyDescent="0.3">
      <c r="A914">
        <v>601</v>
      </c>
      <c r="B914">
        <v>1</v>
      </c>
      <c r="C914" s="165" t="s">
        <v>2320</v>
      </c>
      <c r="D914" t="s">
        <v>216</v>
      </c>
      <c r="E914" t="s">
        <v>1064</v>
      </c>
      <c r="F914">
        <v>10004251</v>
      </c>
      <c r="G914" s="32" t="s">
        <v>181</v>
      </c>
      <c r="I914" t="s">
        <v>226</v>
      </c>
      <c r="J914">
        <v>1</v>
      </c>
      <c r="K914">
        <v>0</v>
      </c>
      <c r="L914">
        <v>0</v>
      </c>
      <c r="M914">
        <v>4.8000000000000001E-2</v>
      </c>
      <c r="N914" t="s">
        <v>135</v>
      </c>
      <c r="O914" t="s">
        <v>136</v>
      </c>
      <c r="S914" t="s">
        <v>140</v>
      </c>
      <c r="T914">
        <v>400</v>
      </c>
      <c r="U914" t="s">
        <v>682</v>
      </c>
      <c r="V914" t="s">
        <v>229</v>
      </c>
      <c r="W914" t="s">
        <v>2321</v>
      </c>
      <c r="X914" t="s">
        <v>2322</v>
      </c>
      <c r="Y914" t="s">
        <v>684</v>
      </c>
      <c r="AA914" t="s">
        <v>145</v>
      </c>
      <c r="AB914" t="s">
        <v>146</v>
      </c>
      <c r="AC914" s="119">
        <v>1593197</v>
      </c>
      <c r="AD914">
        <v>1593197</v>
      </c>
      <c r="AE914">
        <v>1593197</v>
      </c>
      <c r="AF914">
        <v>1370200</v>
      </c>
      <c r="AG914">
        <v>222997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 s="32">
        <v>0</v>
      </c>
      <c r="AO914">
        <v>0</v>
      </c>
      <c r="AP914">
        <v>0</v>
      </c>
      <c r="AQ914">
        <v>0</v>
      </c>
      <c r="AR914">
        <v>0</v>
      </c>
      <c r="AS914">
        <v>1</v>
      </c>
      <c r="AT914">
        <v>1974</v>
      </c>
      <c r="AV914">
        <v>2931</v>
      </c>
      <c r="AW914">
        <v>1834</v>
      </c>
      <c r="AX914">
        <v>1.5</v>
      </c>
      <c r="AY914">
        <v>3</v>
      </c>
      <c r="AZ914">
        <v>2</v>
      </c>
      <c r="BS914" t="s">
        <v>2323</v>
      </c>
      <c r="BU914" t="s">
        <v>2324</v>
      </c>
      <c r="BV914" t="s">
        <v>2325</v>
      </c>
      <c r="BX914" t="s">
        <v>145</v>
      </c>
      <c r="BY914" t="s">
        <v>149</v>
      </c>
      <c r="BZ914" t="s">
        <v>146</v>
      </c>
      <c r="CB914" s="27">
        <v>31747</v>
      </c>
      <c r="CC914">
        <v>356500</v>
      </c>
      <c r="CD914" t="s">
        <v>210</v>
      </c>
      <c r="CE914" t="s">
        <v>181</v>
      </c>
      <c r="CF914" t="s">
        <v>181</v>
      </c>
      <c r="CG914" t="s">
        <v>2326</v>
      </c>
      <c r="CH914" s="27">
        <v>30742</v>
      </c>
      <c r="CI914">
        <v>300000</v>
      </c>
      <c r="CJ914" t="s">
        <v>210</v>
      </c>
      <c r="CK914" t="s">
        <v>181</v>
      </c>
      <c r="CL914" t="s">
        <v>181</v>
      </c>
      <c r="CM914" t="s">
        <v>2327</v>
      </c>
      <c r="CZ914" t="s">
        <v>2328</v>
      </c>
      <c r="DA914" t="s">
        <v>154</v>
      </c>
      <c r="DB914" t="s">
        <v>299</v>
      </c>
      <c r="DE914">
        <v>1</v>
      </c>
      <c r="DF914">
        <v>1975</v>
      </c>
      <c r="DG914" t="s">
        <v>2329</v>
      </c>
      <c r="DH914">
        <v>2</v>
      </c>
      <c r="DI914" s="128" t="s">
        <v>696</v>
      </c>
      <c r="DJ9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14" s="130">
        <f>Table13[[#This Row],[JUST]]*Table13[[#This Row],[Storm Millage]]/1000</f>
        <v>12180.796193669572</v>
      </c>
      <c r="DL9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14" s="136">
        <f>Table13[[#This Row],[JUST]]*Table13[[#This Row],[Recreational Millage]]/1000</f>
        <v>13067.622236270712</v>
      </c>
      <c r="DN914" s="137">
        <f>Table13[[#This Row],[Recreational Assessment]]+Table13[[#This Row],[Storm Assessment]]</f>
        <v>25248.418429940284</v>
      </c>
      <c r="DO914" s="145" t="e">
        <f>Methodology!#REF!</f>
        <v>#REF!</v>
      </c>
      <c r="DP914" s="146" t="e">
        <f>(Table13[[#This Row],[JUST]]*Table13[[#This Row],[Ad Valorem Recreational Millage]])/1000</f>
        <v>#REF!</v>
      </c>
    </row>
    <row r="915" spans="1:120" x14ac:dyDescent="0.3">
      <c r="A915">
        <v>592</v>
      </c>
      <c r="B915">
        <v>1</v>
      </c>
      <c r="C915" s="165" t="s">
        <v>681</v>
      </c>
      <c r="D915" t="s">
        <v>216</v>
      </c>
      <c r="E915" t="s">
        <v>204</v>
      </c>
      <c r="F915">
        <v>10004228</v>
      </c>
      <c r="G915" s="32" t="s">
        <v>181</v>
      </c>
      <c r="I915" t="s">
        <v>226</v>
      </c>
      <c r="J915">
        <v>1</v>
      </c>
      <c r="K915">
        <v>0</v>
      </c>
      <c r="L915">
        <v>0</v>
      </c>
      <c r="M915">
        <v>4.5999999999999999E-2</v>
      </c>
      <c r="N915" t="s">
        <v>135</v>
      </c>
      <c r="O915" t="s">
        <v>136</v>
      </c>
      <c r="S915" t="s">
        <v>140</v>
      </c>
      <c r="T915">
        <v>400</v>
      </c>
      <c r="U915" t="s">
        <v>682</v>
      </c>
      <c r="V915" t="s">
        <v>229</v>
      </c>
      <c r="W915" t="s">
        <v>683</v>
      </c>
      <c r="X915" t="s">
        <v>244</v>
      </c>
      <c r="Y915" t="s">
        <v>684</v>
      </c>
      <c r="AA915" t="s">
        <v>145</v>
      </c>
      <c r="AB915" t="s">
        <v>146</v>
      </c>
      <c r="AC915" s="119">
        <v>1617419</v>
      </c>
      <c r="AD915">
        <v>1617419</v>
      </c>
      <c r="AE915">
        <v>1617419</v>
      </c>
      <c r="AF915">
        <v>1370200</v>
      </c>
      <c r="AG915">
        <v>247219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 s="32">
        <v>0</v>
      </c>
      <c r="AO915">
        <v>0</v>
      </c>
      <c r="AP915">
        <v>0</v>
      </c>
      <c r="AQ915">
        <v>0</v>
      </c>
      <c r="AR915">
        <v>0</v>
      </c>
      <c r="AS915">
        <v>1</v>
      </c>
      <c r="AT915">
        <v>1974</v>
      </c>
      <c r="AV915">
        <v>3161</v>
      </c>
      <c r="AW915">
        <v>1730</v>
      </c>
      <c r="AX915">
        <v>1.5</v>
      </c>
      <c r="AY915">
        <v>2</v>
      </c>
      <c r="AZ915">
        <v>2</v>
      </c>
      <c r="BS915" t="s">
        <v>685</v>
      </c>
      <c r="BV915" t="s">
        <v>686</v>
      </c>
      <c r="BX915" t="s">
        <v>687</v>
      </c>
      <c r="BY915" t="s">
        <v>688</v>
      </c>
      <c r="BZ915" t="s">
        <v>689</v>
      </c>
      <c r="CB915" s="27">
        <v>39325</v>
      </c>
      <c r="CC915">
        <v>11400</v>
      </c>
      <c r="CD915" t="s">
        <v>210</v>
      </c>
      <c r="CE915" t="s">
        <v>383</v>
      </c>
      <c r="CF915" t="s">
        <v>383</v>
      </c>
      <c r="CG915" t="s">
        <v>690</v>
      </c>
      <c r="CH915" s="27">
        <v>37963</v>
      </c>
      <c r="CI915">
        <v>1575000</v>
      </c>
      <c r="CJ915" t="s">
        <v>210</v>
      </c>
      <c r="CK915" t="s">
        <v>151</v>
      </c>
      <c r="CL915" t="s">
        <v>151</v>
      </c>
      <c r="CM915" t="s">
        <v>691</v>
      </c>
      <c r="CN915" s="27">
        <v>36143</v>
      </c>
      <c r="CO915">
        <v>790000</v>
      </c>
      <c r="CP915" t="s">
        <v>210</v>
      </c>
      <c r="CQ915" t="s">
        <v>151</v>
      </c>
      <c r="CR915" t="s">
        <v>151</v>
      </c>
      <c r="CS915" t="s">
        <v>692</v>
      </c>
      <c r="CT915" s="27">
        <v>32629</v>
      </c>
      <c r="CU915">
        <v>115000</v>
      </c>
      <c r="CV915" t="s">
        <v>210</v>
      </c>
      <c r="CW915" t="s">
        <v>181</v>
      </c>
      <c r="CX915" t="s">
        <v>181</v>
      </c>
      <c r="CY915" t="s">
        <v>693</v>
      </c>
      <c r="CZ915" t="s">
        <v>694</v>
      </c>
      <c r="DA915" t="s">
        <v>154</v>
      </c>
      <c r="DB915" t="s">
        <v>299</v>
      </c>
      <c r="DE915">
        <v>1</v>
      </c>
      <c r="DF915">
        <v>1975</v>
      </c>
      <c r="DG915" t="s">
        <v>695</v>
      </c>
      <c r="DH915">
        <v>2</v>
      </c>
      <c r="DI915" s="128" t="s">
        <v>696</v>
      </c>
      <c r="DJ9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15" s="130">
        <f>Table13[[#This Row],[JUST]]*Table13[[#This Row],[Storm Millage]]/1000</f>
        <v>12365.985624357094</v>
      </c>
      <c r="DL9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15" s="136">
        <f>Table13[[#This Row],[JUST]]*Table13[[#This Row],[Recreational Millage]]/1000</f>
        <v>13266.294431741173</v>
      </c>
      <c r="DN915" s="137">
        <f>Table13[[#This Row],[Recreational Assessment]]+Table13[[#This Row],[Storm Assessment]]</f>
        <v>25632.280056098265</v>
      </c>
      <c r="DO915" s="145" t="e">
        <f>Methodology!#REF!</f>
        <v>#REF!</v>
      </c>
      <c r="DP915" s="146" t="e">
        <f>(Table13[[#This Row],[JUST]]*Table13[[#This Row],[Ad Valorem Recreational Millage]])/1000</f>
        <v>#REF!</v>
      </c>
    </row>
    <row r="916" spans="1:120" x14ac:dyDescent="0.3">
      <c r="A916">
        <v>615</v>
      </c>
      <c r="B916">
        <v>1</v>
      </c>
      <c r="C916" s="165" t="s">
        <v>3268</v>
      </c>
      <c r="D916" t="s">
        <v>216</v>
      </c>
      <c r="E916" t="s">
        <v>3269</v>
      </c>
      <c r="F916">
        <v>10004260</v>
      </c>
      <c r="G916" s="32" t="s">
        <v>181</v>
      </c>
      <c r="I916" t="s">
        <v>226</v>
      </c>
      <c r="J916">
        <v>1</v>
      </c>
      <c r="K916">
        <v>0</v>
      </c>
      <c r="L916">
        <v>0</v>
      </c>
      <c r="M916">
        <v>5.0999999999999997E-2</v>
      </c>
      <c r="N916" t="s">
        <v>135</v>
      </c>
      <c r="O916" t="s">
        <v>136</v>
      </c>
      <c r="S916" t="s">
        <v>140</v>
      </c>
      <c r="T916">
        <v>400</v>
      </c>
      <c r="U916" t="s">
        <v>682</v>
      </c>
      <c r="V916" t="s">
        <v>229</v>
      </c>
      <c r="W916" t="s">
        <v>3270</v>
      </c>
      <c r="X916" t="s">
        <v>3271</v>
      </c>
      <c r="Y916" t="s">
        <v>684</v>
      </c>
      <c r="AA916" t="s">
        <v>145</v>
      </c>
      <c r="AB916" t="s">
        <v>146</v>
      </c>
      <c r="AC916" s="119">
        <v>1621461</v>
      </c>
      <c r="AD916">
        <v>1621461</v>
      </c>
      <c r="AE916">
        <v>1621461</v>
      </c>
      <c r="AF916">
        <v>1370200</v>
      </c>
      <c r="AG916">
        <v>247387</v>
      </c>
      <c r="AH916">
        <v>0</v>
      </c>
      <c r="AI916">
        <v>3874</v>
      </c>
      <c r="AJ916">
        <v>0</v>
      </c>
      <c r="AK916">
        <v>0</v>
      </c>
      <c r="AL916">
        <v>0</v>
      </c>
      <c r="AM916">
        <v>0</v>
      </c>
      <c r="AN916" s="32">
        <v>0</v>
      </c>
      <c r="AO916">
        <v>0</v>
      </c>
      <c r="AP916">
        <v>0</v>
      </c>
      <c r="AQ916">
        <v>0</v>
      </c>
      <c r="AR916">
        <v>0</v>
      </c>
      <c r="AS916">
        <v>1</v>
      </c>
      <c r="AT916">
        <v>1974</v>
      </c>
      <c r="AV916">
        <v>2167</v>
      </c>
      <c r="AW916">
        <v>1620</v>
      </c>
      <c r="AX916">
        <v>1</v>
      </c>
      <c r="AY916">
        <v>3</v>
      </c>
      <c r="AZ916">
        <v>2</v>
      </c>
      <c r="BS916" t="s">
        <v>3272</v>
      </c>
      <c r="BV916" t="s">
        <v>3251</v>
      </c>
      <c r="BX916" t="s">
        <v>3252</v>
      </c>
      <c r="BY916" t="s">
        <v>638</v>
      </c>
      <c r="BZ916" t="s">
        <v>3253</v>
      </c>
      <c r="CB916" s="27">
        <v>43910</v>
      </c>
      <c r="CC916">
        <v>1500000</v>
      </c>
      <c r="CD916" t="s">
        <v>210</v>
      </c>
      <c r="CE916" t="s">
        <v>181</v>
      </c>
      <c r="CF916" t="s">
        <v>181</v>
      </c>
      <c r="CG916" t="s">
        <v>3273</v>
      </c>
      <c r="CH916" s="27">
        <v>34455</v>
      </c>
      <c r="CI916">
        <v>800000</v>
      </c>
      <c r="CJ916" t="s">
        <v>210</v>
      </c>
      <c r="CK916" t="s">
        <v>151</v>
      </c>
      <c r="CL916" t="s">
        <v>151</v>
      </c>
      <c r="CM916" t="s">
        <v>3274</v>
      </c>
      <c r="CZ916" t="s">
        <v>3275</v>
      </c>
      <c r="DA916" t="s">
        <v>154</v>
      </c>
      <c r="DB916" t="s">
        <v>299</v>
      </c>
      <c r="DE916">
        <v>1</v>
      </c>
      <c r="DF916">
        <v>1975</v>
      </c>
      <c r="DG916" t="s">
        <v>3276</v>
      </c>
      <c r="DH916">
        <v>2</v>
      </c>
      <c r="DI916" s="128" t="s">
        <v>696</v>
      </c>
      <c r="DJ9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16" s="130">
        <f>Table13[[#This Row],[JUST]]*Table13[[#This Row],[Storm Millage]]/1000</f>
        <v>12396.888756998449</v>
      </c>
      <c r="DL9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16" s="136">
        <f>Table13[[#This Row],[JUST]]*Table13[[#This Row],[Recreational Millage]]/1000</f>
        <v>13299.447475011406</v>
      </c>
      <c r="DN916" s="137">
        <f>Table13[[#This Row],[Recreational Assessment]]+Table13[[#This Row],[Storm Assessment]]</f>
        <v>25696.336232009853</v>
      </c>
      <c r="DO916" s="145" t="e">
        <f>Methodology!#REF!</f>
        <v>#REF!</v>
      </c>
      <c r="DP916" s="146" t="e">
        <f>(Table13[[#This Row],[JUST]]*Table13[[#This Row],[Ad Valorem Recreational Millage]])/1000</f>
        <v>#REF!</v>
      </c>
    </row>
    <row r="917" spans="1:120" x14ac:dyDescent="0.3">
      <c r="A917">
        <v>1062</v>
      </c>
      <c r="B917">
        <v>1</v>
      </c>
      <c r="C917" s="165" t="s">
        <v>2620</v>
      </c>
      <c r="D917" t="s">
        <v>216</v>
      </c>
      <c r="E917" t="s">
        <v>1077</v>
      </c>
      <c r="F917">
        <v>10004252</v>
      </c>
      <c r="G917" s="32" t="s">
        <v>181</v>
      </c>
      <c r="I917" t="s">
        <v>226</v>
      </c>
      <c r="J917">
        <v>1</v>
      </c>
      <c r="K917">
        <v>0</v>
      </c>
      <c r="L917">
        <v>0</v>
      </c>
      <c r="M917">
        <v>5.5E-2</v>
      </c>
      <c r="N917" t="s">
        <v>135</v>
      </c>
      <c r="O917" t="s">
        <v>136</v>
      </c>
      <c r="S917" t="s">
        <v>140</v>
      </c>
      <c r="T917">
        <v>400</v>
      </c>
      <c r="U917" t="s">
        <v>682</v>
      </c>
      <c r="V917" t="s">
        <v>229</v>
      </c>
      <c r="W917" t="s">
        <v>2621</v>
      </c>
      <c r="X917" t="s">
        <v>2622</v>
      </c>
      <c r="Y917" t="s">
        <v>684</v>
      </c>
      <c r="AA917" t="s">
        <v>145</v>
      </c>
      <c r="AB917" t="s">
        <v>146</v>
      </c>
      <c r="AC917" s="119">
        <v>1623068</v>
      </c>
      <c r="AD917">
        <v>1623068</v>
      </c>
      <c r="AE917">
        <v>1623068</v>
      </c>
      <c r="AF917">
        <v>1370200</v>
      </c>
      <c r="AG917">
        <v>247062</v>
      </c>
      <c r="AH917">
        <v>0</v>
      </c>
      <c r="AI917">
        <v>5806</v>
      </c>
      <c r="AJ917">
        <v>0</v>
      </c>
      <c r="AK917">
        <v>0</v>
      </c>
      <c r="AL917">
        <v>0</v>
      </c>
      <c r="AM917">
        <v>0</v>
      </c>
      <c r="AN917" s="32">
        <v>0</v>
      </c>
      <c r="AO917">
        <v>0</v>
      </c>
      <c r="AP917">
        <v>0</v>
      </c>
      <c r="AQ917">
        <v>0</v>
      </c>
      <c r="AR917">
        <v>0</v>
      </c>
      <c r="AS917">
        <v>1</v>
      </c>
      <c r="AT917">
        <v>1974</v>
      </c>
      <c r="AV917">
        <v>2297</v>
      </c>
      <c r="AW917">
        <v>1618</v>
      </c>
      <c r="AX917">
        <v>1</v>
      </c>
      <c r="AY917">
        <v>3</v>
      </c>
      <c r="AZ917">
        <v>2</v>
      </c>
      <c r="BS917" t="s">
        <v>2623</v>
      </c>
      <c r="BV917" t="s">
        <v>2624</v>
      </c>
      <c r="BX917" t="s">
        <v>2625</v>
      </c>
      <c r="BY917" t="s">
        <v>2172</v>
      </c>
      <c r="BZ917" t="s">
        <v>2626</v>
      </c>
      <c r="CB917" s="27">
        <v>38898</v>
      </c>
      <c r="CC917">
        <v>2220000</v>
      </c>
      <c r="CD917" t="s">
        <v>210</v>
      </c>
      <c r="CE917" t="s">
        <v>151</v>
      </c>
      <c r="CF917" t="s">
        <v>151</v>
      </c>
      <c r="CG917" t="s">
        <v>2627</v>
      </c>
      <c r="CH917" s="27">
        <v>37020</v>
      </c>
      <c r="CI917">
        <v>1610000</v>
      </c>
      <c r="CJ917" t="s">
        <v>210</v>
      </c>
      <c r="CK917" t="s">
        <v>151</v>
      </c>
      <c r="CL917" t="s">
        <v>151</v>
      </c>
      <c r="CM917" t="s">
        <v>2628</v>
      </c>
      <c r="CN917" s="27">
        <v>35955</v>
      </c>
      <c r="CO917">
        <v>1050000</v>
      </c>
      <c r="CP917" t="s">
        <v>210</v>
      </c>
      <c r="CQ917" t="s">
        <v>151</v>
      </c>
      <c r="CR917" t="s">
        <v>151</v>
      </c>
      <c r="CS917" t="s">
        <v>2629</v>
      </c>
      <c r="CT917" s="27">
        <v>35625</v>
      </c>
      <c r="CU917">
        <v>1050000</v>
      </c>
      <c r="CV917" t="s">
        <v>210</v>
      </c>
      <c r="CW917" t="s">
        <v>151</v>
      </c>
      <c r="CX917" t="s">
        <v>151</v>
      </c>
      <c r="CY917" t="s">
        <v>2630</v>
      </c>
      <c r="CZ917" t="s">
        <v>2631</v>
      </c>
      <c r="DA917" t="s">
        <v>154</v>
      </c>
      <c r="DB917" t="s">
        <v>299</v>
      </c>
      <c r="DE917">
        <v>1</v>
      </c>
      <c r="DF917">
        <v>1975</v>
      </c>
      <c r="DG917" t="s">
        <v>2632</v>
      </c>
      <c r="DH917">
        <v>2</v>
      </c>
      <c r="DI917" s="128" t="s">
        <v>696</v>
      </c>
      <c r="DJ9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17" s="130">
        <f>Table13[[#This Row],[JUST]]*Table13[[#This Row],[Storm Millage]]/1000</f>
        <v>12409.175084102522</v>
      </c>
      <c r="DL9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17" s="136">
        <f>Table13[[#This Row],[JUST]]*Table13[[#This Row],[Recreational Millage]]/1000</f>
        <v>13312.628311363525</v>
      </c>
      <c r="DN917" s="137">
        <f>Table13[[#This Row],[Recreational Assessment]]+Table13[[#This Row],[Storm Assessment]]</f>
        <v>25721.80339546605</v>
      </c>
      <c r="DO917" s="145" t="e">
        <f>Methodology!#REF!</f>
        <v>#REF!</v>
      </c>
      <c r="DP917" s="146" t="e">
        <f>(Table13[[#This Row],[JUST]]*Table13[[#This Row],[Ad Valorem Recreational Millage]])/1000</f>
        <v>#REF!</v>
      </c>
    </row>
    <row r="918" spans="1:120" x14ac:dyDescent="0.3">
      <c r="A918">
        <v>1041</v>
      </c>
      <c r="B918">
        <v>1</v>
      </c>
      <c r="C918" s="165" t="s">
        <v>9221</v>
      </c>
      <c r="D918" t="s">
        <v>5027</v>
      </c>
      <c r="E918" t="s">
        <v>4205</v>
      </c>
      <c r="F918">
        <v>10004952</v>
      </c>
      <c r="G918" s="32" t="s">
        <v>383</v>
      </c>
      <c r="I918" t="s">
        <v>226</v>
      </c>
      <c r="J918">
        <v>1</v>
      </c>
      <c r="K918">
        <v>0</v>
      </c>
      <c r="L918">
        <v>0</v>
      </c>
      <c r="M918">
        <v>2.5</v>
      </c>
      <c r="N918" t="s">
        <v>135</v>
      </c>
      <c r="O918" t="s">
        <v>136</v>
      </c>
      <c r="R918" t="s">
        <v>4558</v>
      </c>
      <c r="S918" t="s">
        <v>140</v>
      </c>
      <c r="T918">
        <v>821</v>
      </c>
      <c r="U918" t="s">
        <v>4182</v>
      </c>
      <c r="V918" t="s">
        <v>205</v>
      </c>
      <c r="W918" t="s">
        <v>9222</v>
      </c>
      <c r="X918" t="s">
        <v>9223</v>
      </c>
      <c r="Y918" t="s">
        <v>189</v>
      </c>
      <c r="AA918" t="s">
        <v>145</v>
      </c>
      <c r="AB918" t="s">
        <v>146</v>
      </c>
      <c r="AC918" s="119">
        <v>3141152</v>
      </c>
      <c r="AD918">
        <v>3141152</v>
      </c>
      <c r="AE918">
        <v>3141152</v>
      </c>
      <c r="AF918">
        <v>1370000</v>
      </c>
      <c r="AG918">
        <v>1559386</v>
      </c>
      <c r="AH918">
        <v>59739</v>
      </c>
      <c r="AI918">
        <v>152027</v>
      </c>
      <c r="AJ918">
        <v>116388</v>
      </c>
      <c r="AK918">
        <v>0</v>
      </c>
      <c r="AL918">
        <v>0</v>
      </c>
      <c r="AM918">
        <v>0</v>
      </c>
      <c r="AN918" s="32">
        <v>0</v>
      </c>
      <c r="AO918">
        <v>0</v>
      </c>
      <c r="AP918">
        <v>0</v>
      </c>
      <c r="AQ918">
        <v>0</v>
      </c>
      <c r="AR918">
        <v>0</v>
      </c>
      <c r="AS918">
        <v>2</v>
      </c>
      <c r="AT918">
        <v>1975</v>
      </c>
      <c r="AV918">
        <v>15765</v>
      </c>
      <c r="AW918">
        <v>5598</v>
      </c>
      <c r="AX918">
        <v>1</v>
      </c>
      <c r="AY918">
        <v>7</v>
      </c>
      <c r="AZ918">
        <v>7.5</v>
      </c>
      <c r="BA918" t="s">
        <v>233</v>
      </c>
      <c r="BB918" t="s">
        <v>233</v>
      </c>
      <c r="BC918" t="s">
        <v>233</v>
      </c>
      <c r="BD918" t="s">
        <v>233</v>
      </c>
      <c r="BE918" t="s">
        <v>233</v>
      </c>
      <c r="BS918" t="s">
        <v>9224</v>
      </c>
      <c r="BV918" t="s">
        <v>9225</v>
      </c>
      <c r="BX918" t="s">
        <v>9226</v>
      </c>
      <c r="BY918" t="s">
        <v>9227</v>
      </c>
      <c r="BZ918" t="s">
        <v>9228</v>
      </c>
      <c r="CA918" t="s">
        <v>519</v>
      </c>
      <c r="CB918" s="27">
        <v>42977</v>
      </c>
      <c r="CC918">
        <v>3200000</v>
      </c>
      <c r="CD918" t="s">
        <v>210</v>
      </c>
      <c r="CE918" t="s">
        <v>181</v>
      </c>
      <c r="CF918" t="s">
        <v>181</v>
      </c>
      <c r="CG918" t="s">
        <v>9229</v>
      </c>
      <c r="CH918" s="27">
        <v>36059</v>
      </c>
      <c r="CI918">
        <v>1950000</v>
      </c>
      <c r="CJ918" t="s">
        <v>210</v>
      </c>
      <c r="CK918" t="s">
        <v>151</v>
      </c>
      <c r="CL918" t="s">
        <v>151</v>
      </c>
      <c r="CM918" t="s">
        <v>9230</v>
      </c>
      <c r="CN918" s="27">
        <v>33848</v>
      </c>
      <c r="CO918">
        <v>1650000</v>
      </c>
      <c r="CP918" t="s">
        <v>210</v>
      </c>
      <c r="CQ918" t="s">
        <v>151</v>
      </c>
      <c r="CR918" t="s">
        <v>151</v>
      </c>
      <c r="CS918" t="s">
        <v>9231</v>
      </c>
      <c r="CZ918" t="s">
        <v>9232</v>
      </c>
      <c r="DA918" t="s">
        <v>154</v>
      </c>
      <c r="DB918" t="s">
        <v>299</v>
      </c>
      <c r="DE918">
        <v>2</v>
      </c>
      <c r="DF918">
        <v>1987</v>
      </c>
      <c r="DG918" t="s">
        <v>9233</v>
      </c>
      <c r="DH918">
        <v>7</v>
      </c>
      <c r="DI918" s="128" t="s">
        <v>156</v>
      </c>
      <c r="DJ9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18" s="130">
        <f>Table13[[#This Row],[JUST]]*Table13[[#This Row],[Storm Millage]]/1000</f>
        <v>0</v>
      </c>
      <c r="DL9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18" s="136">
        <f>Table13[[#This Row],[JUST]]*Table13[[#This Row],[Recreational Millage]]/1000</f>
        <v>25764.163328644368</v>
      </c>
      <c r="DN918" s="137">
        <f>Table13[[#This Row],[Recreational Assessment]]+Table13[[#This Row],[Storm Assessment]]</f>
        <v>25764.163328644368</v>
      </c>
      <c r="DO918" s="145" t="e">
        <f>Methodology!#REF!</f>
        <v>#REF!</v>
      </c>
      <c r="DP918" s="146" t="e">
        <f>(Table13[[#This Row],[JUST]]*Table13[[#This Row],[Ad Valorem Recreational Millage]])/1000</f>
        <v>#REF!</v>
      </c>
    </row>
    <row r="919" spans="1:120" x14ac:dyDescent="0.3">
      <c r="A919">
        <v>1123</v>
      </c>
      <c r="B919">
        <v>1</v>
      </c>
      <c r="C919" s="165" t="s">
        <v>8906</v>
      </c>
      <c r="D919" t="s">
        <v>158</v>
      </c>
      <c r="E919" t="s">
        <v>4192</v>
      </c>
      <c r="F919">
        <v>10004923</v>
      </c>
      <c r="G919" s="32" t="s">
        <v>383</v>
      </c>
      <c r="I919" t="s">
        <v>226</v>
      </c>
      <c r="J919">
        <v>1</v>
      </c>
      <c r="K919">
        <v>0</v>
      </c>
      <c r="L919">
        <v>0</v>
      </c>
      <c r="M919">
        <v>3.3410000000000002</v>
      </c>
      <c r="N919" t="s">
        <v>135</v>
      </c>
      <c r="O919" t="s">
        <v>136</v>
      </c>
      <c r="R919" t="s">
        <v>4384</v>
      </c>
      <c r="S919" t="s">
        <v>140</v>
      </c>
      <c r="T919">
        <v>821</v>
      </c>
      <c r="U919" t="s">
        <v>4182</v>
      </c>
      <c r="V919" t="s">
        <v>205</v>
      </c>
      <c r="W919" t="s">
        <v>8907</v>
      </c>
      <c r="X919" t="s">
        <v>8908</v>
      </c>
      <c r="Y919" t="s">
        <v>189</v>
      </c>
      <c r="AA919" t="s">
        <v>145</v>
      </c>
      <c r="AB919" t="s">
        <v>146</v>
      </c>
      <c r="AC919" s="119">
        <v>3190429</v>
      </c>
      <c r="AD919">
        <v>3190429</v>
      </c>
      <c r="AE919">
        <v>3190429</v>
      </c>
      <c r="AF919">
        <v>1570000</v>
      </c>
      <c r="AG919">
        <v>1486707</v>
      </c>
      <c r="AH919">
        <v>67176</v>
      </c>
      <c r="AI919">
        <v>66546</v>
      </c>
      <c r="AJ919">
        <v>0</v>
      </c>
      <c r="AK919">
        <v>0</v>
      </c>
      <c r="AL919">
        <v>0</v>
      </c>
      <c r="AM919">
        <v>0</v>
      </c>
      <c r="AN919" s="32">
        <v>0</v>
      </c>
      <c r="AO919">
        <v>0</v>
      </c>
      <c r="AP919">
        <v>0</v>
      </c>
      <c r="AQ919">
        <v>0</v>
      </c>
      <c r="AR919">
        <v>0</v>
      </c>
      <c r="AS919">
        <v>2</v>
      </c>
      <c r="AT919">
        <v>1970</v>
      </c>
      <c r="AV919">
        <v>13408</v>
      </c>
      <c r="AW919">
        <v>8444</v>
      </c>
      <c r="AX919">
        <v>2</v>
      </c>
      <c r="AY919">
        <v>9</v>
      </c>
      <c r="AZ919">
        <v>9</v>
      </c>
      <c r="BA919" t="s">
        <v>233</v>
      </c>
      <c r="BC919" t="s">
        <v>233</v>
      </c>
      <c r="BD919" t="s">
        <v>233</v>
      </c>
      <c r="BS919" t="s">
        <v>8909</v>
      </c>
      <c r="BV919" t="s">
        <v>8910</v>
      </c>
      <c r="BX919" t="s">
        <v>8911</v>
      </c>
      <c r="BY919" t="s">
        <v>238</v>
      </c>
      <c r="BZ919" t="s">
        <v>8912</v>
      </c>
      <c r="CB919" s="27">
        <v>41404</v>
      </c>
      <c r="CC919">
        <v>4300000</v>
      </c>
      <c r="CD919" t="s">
        <v>210</v>
      </c>
      <c r="CE919" t="s">
        <v>181</v>
      </c>
      <c r="CF919" t="s">
        <v>181</v>
      </c>
      <c r="CG919" t="s">
        <v>8913</v>
      </c>
      <c r="CH919" s="27">
        <v>39150</v>
      </c>
      <c r="CI919">
        <v>2200000</v>
      </c>
      <c r="CJ919" t="s">
        <v>210</v>
      </c>
      <c r="CK919" t="s">
        <v>151</v>
      </c>
      <c r="CL919" t="s">
        <v>383</v>
      </c>
      <c r="CM919" t="s">
        <v>8914</v>
      </c>
      <c r="CN919" s="27">
        <v>32964</v>
      </c>
      <c r="CO919">
        <v>2100000</v>
      </c>
      <c r="CP919" t="s">
        <v>210</v>
      </c>
      <c r="CQ919" t="s">
        <v>181</v>
      </c>
      <c r="CR919" t="s">
        <v>181</v>
      </c>
      <c r="CS919" t="s">
        <v>8915</v>
      </c>
      <c r="CT919" s="27">
        <v>29007</v>
      </c>
      <c r="CU919">
        <v>400000</v>
      </c>
      <c r="CV919" t="s">
        <v>150</v>
      </c>
      <c r="CW919" t="s">
        <v>151</v>
      </c>
      <c r="CX919" t="s">
        <v>151</v>
      </c>
      <c r="CY919" t="s">
        <v>8916</v>
      </c>
      <c r="CZ919" t="s">
        <v>8917</v>
      </c>
      <c r="DA919" t="s">
        <v>154</v>
      </c>
      <c r="DB919" t="s">
        <v>299</v>
      </c>
      <c r="DE919">
        <v>1</v>
      </c>
      <c r="DF919">
        <v>1980</v>
      </c>
      <c r="DG919" t="s">
        <v>8918</v>
      </c>
      <c r="DH919">
        <v>7</v>
      </c>
      <c r="DI919" s="128" t="s">
        <v>156</v>
      </c>
      <c r="DJ9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19" s="130">
        <f>Table13[[#This Row],[JUST]]*Table13[[#This Row],[Storm Millage]]/1000</f>
        <v>0</v>
      </c>
      <c r="DL9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19" s="136">
        <f>Table13[[#This Row],[JUST]]*Table13[[#This Row],[Recreational Millage]]/1000</f>
        <v>26168.34010084311</v>
      </c>
      <c r="DN919" s="137">
        <f>Table13[[#This Row],[Recreational Assessment]]+Table13[[#This Row],[Storm Assessment]]</f>
        <v>26168.34010084311</v>
      </c>
      <c r="DO919" s="145" t="e">
        <f>Methodology!#REF!</f>
        <v>#REF!</v>
      </c>
      <c r="DP919" s="146" t="e">
        <f>(Table13[[#This Row],[JUST]]*Table13[[#This Row],[Ad Valorem Recreational Millage]])/1000</f>
        <v>#REF!</v>
      </c>
    </row>
    <row r="920" spans="1:120" x14ac:dyDescent="0.3">
      <c r="A920">
        <v>625</v>
      </c>
      <c r="B920">
        <v>1</v>
      </c>
      <c r="C920" s="165" t="s">
        <v>3209</v>
      </c>
      <c r="D920" t="s">
        <v>216</v>
      </c>
      <c r="E920" t="s">
        <v>3210</v>
      </c>
      <c r="F920">
        <v>10004256</v>
      </c>
      <c r="G920" s="32" t="s">
        <v>181</v>
      </c>
      <c r="I920" t="s">
        <v>226</v>
      </c>
      <c r="J920">
        <v>1</v>
      </c>
      <c r="K920">
        <v>0</v>
      </c>
      <c r="L920">
        <v>0</v>
      </c>
      <c r="M920">
        <v>4.7E-2</v>
      </c>
      <c r="N920" t="s">
        <v>135</v>
      </c>
      <c r="O920" t="s">
        <v>136</v>
      </c>
      <c r="S920" t="s">
        <v>140</v>
      </c>
      <c r="T920">
        <v>400</v>
      </c>
      <c r="U920" t="s">
        <v>682</v>
      </c>
      <c r="V920" t="s">
        <v>229</v>
      </c>
      <c r="W920" t="s">
        <v>3211</v>
      </c>
      <c r="X920" t="s">
        <v>3212</v>
      </c>
      <c r="Y920" t="s">
        <v>684</v>
      </c>
      <c r="AA920" t="s">
        <v>145</v>
      </c>
      <c r="AB920" t="s">
        <v>146</v>
      </c>
      <c r="AC920" s="119">
        <v>1724010</v>
      </c>
      <c r="AD920">
        <v>1724010</v>
      </c>
      <c r="AE920">
        <v>1724010</v>
      </c>
      <c r="AF920">
        <v>1370200</v>
      </c>
      <c r="AG920">
        <v>348709</v>
      </c>
      <c r="AH920">
        <v>0</v>
      </c>
      <c r="AI920">
        <v>5101</v>
      </c>
      <c r="AJ920">
        <v>0</v>
      </c>
      <c r="AK920">
        <v>0</v>
      </c>
      <c r="AL920">
        <v>0</v>
      </c>
      <c r="AM920">
        <v>0</v>
      </c>
      <c r="AN920" s="32">
        <v>0</v>
      </c>
      <c r="AO920">
        <v>0</v>
      </c>
      <c r="AP920">
        <v>0</v>
      </c>
      <c r="AQ920">
        <v>0</v>
      </c>
      <c r="AR920">
        <v>0</v>
      </c>
      <c r="AS920">
        <v>1</v>
      </c>
      <c r="AT920">
        <v>1974</v>
      </c>
      <c r="AV920">
        <v>3855</v>
      </c>
      <c r="AW920">
        <v>2204</v>
      </c>
      <c r="AX920">
        <v>1.5</v>
      </c>
      <c r="AY920">
        <v>3</v>
      </c>
      <c r="AZ920">
        <v>2</v>
      </c>
      <c r="BS920" t="s">
        <v>3213</v>
      </c>
      <c r="BT920" t="s">
        <v>3214</v>
      </c>
      <c r="BV920" t="s">
        <v>3215</v>
      </c>
      <c r="BX920" t="s">
        <v>3216</v>
      </c>
      <c r="BY920" t="s">
        <v>343</v>
      </c>
      <c r="BZ920" t="s">
        <v>3217</v>
      </c>
      <c r="CB920" s="27">
        <v>42900</v>
      </c>
      <c r="CC920">
        <v>1900000</v>
      </c>
      <c r="CD920" t="s">
        <v>210</v>
      </c>
      <c r="CE920" t="s">
        <v>181</v>
      </c>
      <c r="CF920" t="s">
        <v>181</v>
      </c>
      <c r="CG920" t="s">
        <v>3218</v>
      </c>
      <c r="CH920" s="27">
        <v>39857</v>
      </c>
      <c r="CI920">
        <v>1900000</v>
      </c>
      <c r="CJ920" t="s">
        <v>210</v>
      </c>
      <c r="CK920" t="s">
        <v>181</v>
      </c>
      <c r="CL920" t="s">
        <v>181</v>
      </c>
      <c r="CM920" t="s">
        <v>3219</v>
      </c>
      <c r="CN920" s="27">
        <v>38869</v>
      </c>
      <c r="CO920">
        <v>2050000</v>
      </c>
      <c r="CP920" t="s">
        <v>210</v>
      </c>
      <c r="CQ920" t="s">
        <v>151</v>
      </c>
      <c r="CR920" t="s">
        <v>151</v>
      </c>
      <c r="CS920" t="s">
        <v>3220</v>
      </c>
      <c r="CT920" s="27">
        <v>37910</v>
      </c>
      <c r="CU920">
        <v>245800</v>
      </c>
      <c r="CV920" t="s">
        <v>210</v>
      </c>
      <c r="CW920" t="s">
        <v>383</v>
      </c>
      <c r="CX920" t="s">
        <v>383</v>
      </c>
      <c r="CY920" t="s">
        <v>3221</v>
      </c>
      <c r="CZ920" t="s">
        <v>3222</v>
      </c>
      <c r="DA920" t="s">
        <v>154</v>
      </c>
      <c r="DB920" t="s">
        <v>299</v>
      </c>
      <c r="DE920">
        <v>1</v>
      </c>
      <c r="DF920">
        <v>1975</v>
      </c>
      <c r="DG920" t="s">
        <v>3223</v>
      </c>
      <c r="DH920">
        <v>2</v>
      </c>
      <c r="DI920" s="128" t="s">
        <v>696</v>
      </c>
      <c r="DJ9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20" s="130">
        <f>Table13[[#This Row],[JUST]]*Table13[[#This Row],[Storm Millage]]/1000</f>
        <v>13180.927685558207</v>
      </c>
      <c r="DL9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20" s="136">
        <f>Table13[[#This Row],[JUST]]*Table13[[#This Row],[Recreational Millage]]/1000</f>
        <v>14140.568562175973</v>
      </c>
      <c r="DN920" s="137">
        <f>Table13[[#This Row],[Recreational Assessment]]+Table13[[#This Row],[Storm Assessment]]</f>
        <v>27321.49624773418</v>
      </c>
      <c r="DO920" s="145" t="e">
        <f>Methodology!#REF!</f>
        <v>#REF!</v>
      </c>
      <c r="DP920" s="146" t="e">
        <f>(Table13[[#This Row],[JUST]]*Table13[[#This Row],[Ad Valorem Recreational Millage]])/1000</f>
        <v>#REF!</v>
      </c>
    </row>
    <row r="921" spans="1:120" x14ac:dyDescent="0.3">
      <c r="A921">
        <v>1023</v>
      </c>
      <c r="B921">
        <v>1</v>
      </c>
      <c r="C921" s="165" t="s">
        <v>4088</v>
      </c>
      <c r="D921" t="s">
        <v>216</v>
      </c>
      <c r="E921" t="s">
        <v>4089</v>
      </c>
      <c r="F921">
        <v>10446077</v>
      </c>
      <c r="G921" s="32" t="s">
        <v>181</v>
      </c>
      <c r="I921" t="s">
        <v>226</v>
      </c>
      <c r="J921">
        <v>1</v>
      </c>
      <c r="K921">
        <v>0</v>
      </c>
      <c r="L921">
        <v>0</v>
      </c>
      <c r="M921">
        <v>0.434</v>
      </c>
      <c r="N921" t="s">
        <v>135</v>
      </c>
      <c r="O921" t="s">
        <v>136</v>
      </c>
      <c r="R921" t="s">
        <v>227</v>
      </c>
      <c r="S921" t="s">
        <v>140</v>
      </c>
      <c r="T921">
        <v>120</v>
      </c>
      <c r="U921" t="s">
        <v>228</v>
      </c>
      <c r="V921" t="s">
        <v>229</v>
      </c>
      <c r="W921" t="s">
        <v>4090</v>
      </c>
      <c r="X921" t="s">
        <v>4091</v>
      </c>
      <c r="Y921" t="s">
        <v>189</v>
      </c>
      <c r="AA921" t="s">
        <v>145</v>
      </c>
      <c r="AB921" t="s">
        <v>146</v>
      </c>
      <c r="AC921" s="119">
        <v>1668758</v>
      </c>
      <c r="AD921">
        <v>1668758</v>
      </c>
      <c r="AE921">
        <v>1668758</v>
      </c>
      <c r="AF921">
        <v>1600000</v>
      </c>
      <c r="AG921">
        <v>63822</v>
      </c>
      <c r="AH921">
        <v>2101</v>
      </c>
      <c r="AI921">
        <v>2835</v>
      </c>
      <c r="AJ921">
        <v>0</v>
      </c>
      <c r="AK921">
        <v>0</v>
      </c>
      <c r="AL921">
        <v>0</v>
      </c>
      <c r="AM921">
        <v>0</v>
      </c>
      <c r="AN921" s="32">
        <v>0</v>
      </c>
      <c r="AO921">
        <v>0</v>
      </c>
      <c r="AP921">
        <v>0</v>
      </c>
      <c r="AQ921">
        <v>0</v>
      </c>
      <c r="AR921">
        <v>0</v>
      </c>
      <c r="AS921">
        <v>1</v>
      </c>
      <c r="AT921">
        <v>1930</v>
      </c>
      <c r="AV921">
        <v>2466</v>
      </c>
      <c r="AW921">
        <v>1279</v>
      </c>
      <c r="AX921">
        <v>1</v>
      </c>
      <c r="AY921">
        <v>3</v>
      </c>
      <c r="AZ921">
        <v>3</v>
      </c>
      <c r="BS921" t="s">
        <v>4092</v>
      </c>
      <c r="BV921" t="s">
        <v>3477</v>
      </c>
      <c r="BX921" t="s">
        <v>1133</v>
      </c>
      <c r="BY921" t="s">
        <v>458</v>
      </c>
      <c r="BZ921" t="s">
        <v>3478</v>
      </c>
      <c r="CB921" s="27">
        <v>44119</v>
      </c>
      <c r="CC921">
        <v>2100000</v>
      </c>
      <c r="CD921" t="s">
        <v>210</v>
      </c>
      <c r="CE921" t="s">
        <v>181</v>
      </c>
      <c r="CF921" t="s">
        <v>181</v>
      </c>
      <c r="CG921" t="s">
        <v>4093</v>
      </c>
      <c r="CH921" s="27">
        <v>36070</v>
      </c>
      <c r="CI921">
        <v>199300</v>
      </c>
      <c r="CJ921" t="s">
        <v>210</v>
      </c>
      <c r="CK921" t="s">
        <v>181</v>
      </c>
      <c r="CL921" t="s">
        <v>181</v>
      </c>
      <c r="CM921" t="s">
        <v>4094</v>
      </c>
      <c r="CN921" s="27">
        <v>35795</v>
      </c>
      <c r="CO921">
        <v>1300000</v>
      </c>
      <c r="CP921" t="s">
        <v>210</v>
      </c>
      <c r="CQ921" t="s">
        <v>196</v>
      </c>
      <c r="CR921" t="s">
        <v>196</v>
      </c>
      <c r="CS921" t="s">
        <v>4085</v>
      </c>
      <c r="CZ921" t="s">
        <v>4095</v>
      </c>
      <c r="DA921" t="s">
        <v>154</v>
      </c>
      <c r="DB921" t="s">
        <v>299</v>
      </c>
      <c r="DE921">
        <v>1</v>
      </c>
      <c r="DF921">
        <v>1998</v>
      </c>
      <c r="DG921" t="s">
        <v>4096</v>
      </c>
      <c r="DH921">
        <v>36</v>
      </c>
      <c r="DI921" s="128" t="s">
        <v>3667</v>
      </c>
      <c r="DJ9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21" s="130">
        <f>Table13[[#This Row],[JUST]]*Table13[[#This Row],[Storm Millage]]/1000</f>
        <v>14776.546900310577</v>
      </c>
      <c r="DL9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21" s="136">
        <f>Table13[[#This Row],[JUST]]*Table13[[#This Row],[Recreational Millage]]/1000</f>
        <v>13687.384013247982</v>
      </c>
      <c r="DN921" s="137">
        <f>Table13[[#This Row],[Recreational Assessment]]+Table13[[#This Row],[Storm Assessment]]</f>
        <v>28463.930913558557</v>
      </c>
      <c r="DO921" s="145" t="e">
        <f>Methodology!#REF!</f>
        <v>#REF!</v>
      </c>
      <c r="DP921" s="146" t="e">
        <f>(Table13[[#This Row],[JUST]]*Table13[[#This Row],[Ad Valorem Recreational Millage]])/1000</f>
        <v>#REF!</v>
      </c>
    </row>
    <row r="922" spans="1:120" x14ac:dyDescent="0.3">
      <c r="A922">
        <v>1118</v>
      </c>
      <c r="B922">
        <v>1</v>
      </c>
      <c r="C922" s="165" t="s">
        <v>4212</v>
      </c>
      <c r="D922" t="s">
        <v>777</v>
      </c>
      <c r="E922" t="s">
        <v>423</v>
      </c>
      <c r="F922">
        <v>10005083</v>
      </c>
      <c r="G922" s="32" t="s">
        <v>553</v>
      </c>
      <c r="I922" t="s">
        <v>226</v>
      </c>
      <c r="J922">
        <v>1</v>
      </c>
      <c r="K922">
        <v>0</v>
      </c>
      <c r="L922">
        <v>0</v>
      </c>
      <c r="M922">
        <v>1.1830000000000001</v>
      </c>
      <c r="N922" t="s">
        <v>135</v>
      </c>
      <c r="O922" t="s">
        <v>136</v>
      </c>
      <c r="R922" t="s">
        <v>3669</v>
      </c>
      <c r="S922" t="s">
        <v>140</v>
      </c>
      <c r="T922">
        <v>0</v>
      </c>
      <c r="U922" t="s">
        <v>554</v>
      </c>
      <c r="V922" t="s">
        <v>229</v>
      </c>
      <c r="W922" t="s">
        <v>4213</v>
      </c>
      <c r="X922" t="s">
        <v>4214</v>
      </c>
      <c r="Y922" t="s">
        <v>189</v>
      </c>
      <c r="AA922" t="s">
        <v>145</v>
      </c>
      <c r="AB922" t="s">
        <v>146</v>
      </c>
      <c r="AC922" s="119">
        <v>1679598</v>
      </c>
      <c r="AD922">
        <v>1679598</v>
      </c>
      <c r="AE922">
        <v>1679598</v>
      </c>
      <c r="AF922">
        <v>1600000</v>
      </c>
      <c r="AG922">
        <v>52217</v>
      </c>
      <c r="AH922">
        <v>4765</v>
      </c>
      <c r="AI922">
        <v>22616</v>
      </c>
      <c r="AJ922">
        <v>0</v>
      </c>
      <c r="AK922">
        <v>0</v>
      </c>
      <c r="AL922">
        <v>0</v>
      </c>
      <c r="AM922">
        <v>0</v>
      </c>
      <c r="AN922" s="32">
        <v>0</v>
      </c>
      <c r="AO922">
        <v>0</v>
      </c>
      <c r="AP922">
        <v>0</v>
      </c>
      <c r="AQ922">
        <v>0</v>
      </c>
      <c r="AR922">
        <v>0</v>
      </c>
      <c r="BS922" t="s">
        <v>4215</v>
      </c>
      <c r="BV922" t="s">
        <v>4216</v>
      </c>
      <c r="BX922" t="s">
        <v>737</v>
      </c>
      <c r="BY922" t="s">
        <v>4217</v>
      </c>
      <c r="BZ922" t="s">
        <v>4218</v>
      </c>
      <c r="CB922" s="27">
        <v>43920</v>
      </c>
      <c r="CC922">
        <v>1800000</v>
      </c>
      <c r="CD922" t="s">
        <v>210</v>
      </c>
      <c r="CE922" t="s">
        <v>181</v>
      </c>
      <c r="CF922" t="s">
        <v>181</v>
      </c>
      <c r="CG922" t="s">
        <v>4219</v>
      </c>
      <c r="CH922" s="27">
        <v>36469</v>
      </c>
      <c r="CI922">
        <v>2900000</v>
      </c>
      <c r="CJ922" t="s">
        <v>210</v>
      </c>
      <c r="CK922" t="s">
        <v>196</v>
      </c>
      <c r="CL922" t="s">
        <v>196</v>
      </c>
      <c r="CM922" t="s">
        <v>4220</v>
      </c>
      <c r="CN922" s="27">
        <v>36328</v>
      </c>
      <c r="CO922">
        <v>1700000</v>
      </c>
      <c r="CP922" t="s">
        <v>210</v>
      </c>
      <c r="CQ922" t="s">
        <v>208</v>
      </c>
      <c r="CR922" t="s">
        <v>208</v>
      </c>
      <c r="CS922" t="s">
        <v>4221</v>
      </c>
      <c r="CZ922" t="s">
        <v>4222</v>
      </c>
      <c r="DA922" t="s">
        <v>154</v>
      </c>
      <c r="DB922" t="s">
        <v>299</v>
      </c>
      <c r="DD922" t="s">
        <v>4043</v>
      </c>
      <c r="DE922">
        <v>0</v>
      </c>
      <c r="DF922">
        <v>1900</v>
      </c>
      <c r="DG922" t="s">
        <v>4223</v>
      </c>
      <c r="DH922">
        <v>36</v>
      </c>
      <c r="DI922" s="128" t="s">
        <v>3667</v>
      </c>
      <c r="DJ9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22" s="130">
        <f>Table13[[#This Row],[JUST]]*Table13[[#This Row],[Storm Millage]]/1000</f>
        <v>14872.533117844436</v>
      </c>
      <c r="DL9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22" s="136">
        <f>Table13[[#This Row],[JUST]]*Table13[[#This Row],[Recreational Millage]]/1000</f>
        <v>13776.295193121639</v>
      </c>
      <c r="DN922" s="137">
        <f>Table13[[#This Row],[Recreational Assessment]]+Table13[[#This Row],[Storm Assessment]]</f>
        <v>28648.828310966077</v>
      </c>
      <c r="DO922" s="145" t="e">
        <f>Methodology!#REF!</f>
        <v>#REF!</v>
      </c>
      <c r="DP922" s="146" t="e">
        <f>(Table13[[#This Row],[JUST]]*Table13[[#This Row],[Ad Valorem Recreational Millage]])/1000</f>
        <v>#REF!</v>
      </c>
    </row>
    <row r="923" spans="1:120" x14ac:dyDescent="0.3">
      <c r="A923">
        <v>596</v>
      </c>
      <c r="B923">
        <v>1</v>
      </c>
      <c r="C923" s="165" t="s">
        <v>3325</v>
      </c>
      <c r="D923" t="s">
        <v>216</v>
      </c>
      <c r="E923" t="s">
        <v>423</v>
      </c>
      <c r="F923">
        <v>10004235</v>
      </c>
      <c r="G923" s="32" t="s">
        <v>181</v>
      </c>
      <c r="I923" t="s">
        <v>226</v>
      </c>
      <c r="J923">
        <v>1</v>
      </c>
      <c r="K923">
        <v>0</v>
      </c>
      <c r="L923">
        <v>0</v>
      </c>
      <c r="M923">
        <v>5.1999999999999998E-2</v>
      </c>
      <c r="N923" t="s">
        <v>135</v>
      </c>
      <c r="O923" t="s">
        <v>136</v>
      </c>
      <c r="S923" t="s">
        <v>140</v>
      </c>
      <c r="T923">
        <v>400</v>
      </c>
      <c r="U923" t="s">
        <v>682</v>
      </c>
      <c r="V923" t="s">
        <v>229</v>
      </c>
      <c r="W923" t="s">
        <v>3326</v>
      </c>
      <c r="X923" t="s">
        <v>3327</v>
      </c>
      <c r="Y923" t="s">
        <v>684</v>
      </c>
      <c r="AA923" t="s">
        <v>145</v>
      </c>
      <c r="AB923" t="s">
        <v>146</v>
      </c>
      <c r="AC923" s="119">
        <v>1837878</v>
      </c>
      <c r="AD923">
        <v>1837878</v>
      </c>
      <c r="AE923">
        <v>1837878</v>
      </c>
      <c r="AF923">
        <v>1836700</v>
      </c>
      <c r="AG923">
        <v>1178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 s="32">
        <v>0</v>
      </c>
      <c r="AO923">
        <v>0</v>
      </c>
      <c r="AP923">
        <v>0</v>
      </c>
      <c r="AQ923">
        <v>0</v>
      </c>
      <c r="AR923">
        <v>0</v>
      </c>
      <c r="AS923">
        <v>1</v>
      </c>
      <c r="AT923">
        <v>1974</v>
      </c>
      <c r="AV923">
        <v>4428</v>
      </c>
      <c r="AW923">
        <v>2406</v>
      </c>
      <c r="AX923">
        <v>1.5</v>
      </c>
      <c r="AY923">
        <v>3</v>
      </c>
      <c r="AZ923">
        <v>2</v>
      </c>
      <c r="BS923" t="s">
        <v>3315</v>
      </c>
      <c r="BV923" t="s">
        <v>3316</v>
      </c>
      <c r="BX923" t="s">
        <v>3317</v>
      </c>
      <c r="BY923" t="s">
        <v>749</v>
      </c>
      <c r="BZ923" t="s">
        <v>3318</v>
      </c>
      <c r="CB923" s="27">
        <v>43311</v>
      </c>
      <c r="CC923">
        <v>2362653</v>
      </c>
      <c r="CD923" t="s">
        <v>210</v>
      </c>
      <c r="CE923" t="s">
        <v>1269</v>
      </c>
      <c r="CF923" t="s">
        <v>1269</v>
      </c>
      <c r="CG923" t="s">
        <v>3319</v>
      </c>
      <c r="CH923" s="27">
        <v>43229</v>
      </c>
      <c r="CI923">
        <v>655040</v>
      </c>
      <c r="CJ923" t="s">
        <v>210</v>
      </c>
      <c r="CK923" t="s">
        <v>178</v>
      </c>
      <c r="CL923" t="s">
        <v>178</v>
      </c>
      <c r="CM923" t="s">
        <v>3328</v>
      </c>
      <c r="CN923" s="27">
        <v>43106</v>
      </c>
      <c r="CO923">
        <v>1450000</v>
      </c>
      <c r="CP923" t="s">
        <v>210</v>
      </c>
      <c r="CQ923" t="s">
        <v>181</v>
      </c>
      <c r="CR923" t="s">
        <v>181</v>
      </c>
      <c r="CS923" t="s">
        <v>3329</v>
      </c>
      <c r="CT923" s="27">
        <v>36573</v>
      </c>
      <c r="CU923">
        <v>3100000</v>
      </c>
      <c r="CV923" t="s">
        <v>210</v>
      </c>
      <c r="CW923" t="s">
        <v>208</v>
      </c>
      <c r="CX923" t="s">
        <v>208</v>
      </c>
      <c r="CY923" t="s">
        <v>3321</v>
      </c>
      <c r="CZ923" t="s">
        <v>3330</v>
      </c>
      <c r="DA923" t="s">
        <v>154</v>
      </c>
      <c r="DB923" t="s">
        <v>299</v>
      </c>
      <c r="DE923">
        <v>1</v>
      </c>
      <c r="DF923">
        <v>1975</v>
      </c>
      <c r="DG923" t="s">
        <v>3331</v>
      </c>
      <c r="DH923">
        <v>2</v>
      </c>
      <c r="DI923" s="128" t="s">
        <v>696</v>
      </c>
      <c r="DJ9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23" s="130">
        <f>Table13[[#This Row],[JUST]]*Table13[[#This Row],[Storm Millage]]/1000</f>
        <v>14051.506089221262</v>
      </c>
      <c r="DL9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23" s="136">
        <f>Table13[[#This Row],[JUST]]*Table13[[#This Row],[Recreational Millage]]/1000</f>
        <v>15074.529653490903</v>
      </c>
      <c r="DN923" s="137">
        <f>Table13[[#This Row],[Recreational Assessment]]+Table13[[#This Row],[Storm Assessment]]</f>
        <v>29126.035742712163</v>
      </c>
      <c r="DO923" s="145" t="e">
        <f>Methodology!#REF!</f>
        <v>#REF!</v>
      </c>
      <c r="DP923" s="146" t="e">
        <f>(Table13[[#This Row],[JUST]]*Table13[[#This Row],[Ad Valorem Recreational Millage]])/1000</f>
        <v>#REF!</v>
      </c>
    </row>
    <row r="924" spans="1:120" x14ac:dyDescent="0.3">
      <c r="A924">
        <v>618</v>
      </c>
      <c r="B924">
        <v>1</v>
      </c>
      <c r="C924" s="165" t="s">
        <v>706</v>
      </c>
      <c r="D924" t="s">
        <v>216</v>
      </c>
      <c r="E924" t="s">
        <v>595</v>
      </c>
      <c r="F924">
        <v>10004238</v>
      </c>
      <c r="G924" s="32" t="s">
        <v>181</v>
      </c>
      <c r="I924" t="s">
        <v>226</v>
      </c>
      <c r="J924">
        <v>1</v>
      </c>
      <c r="K924">
        <v>0</v>
      </c>
      <c r="L924">
        <v>0</v>
      </c>
      <c r="M924">
        <v>4.4999999999999998E-2</v>
      </c>
      <c r="N924" t="s">
        <v>135</v>
      </c>
      <c r="O924" t="s">
        <v>136</v>
      </c>
      <c r="S924" t="s">
        <v>140</v>
      </c>
      <c r="T924">
        <v>400</v>
      </c>
      <c r="U924" t="s">
        <v>682</v>
      </c>
      <c r="V924" t="s">
        <v>229</v>
      </c>
      <c r="W924" t="s">
        <v>707</v>
      </c>
      <c r="X924" t="s">
        <v>661</v>
      </c>
      <c r="Y924" t="s">
        <v>684</v>
      </c>
      <c r="AA924" t="s">
        <v>145</v>
      </c>
      <c r="AB924" t="s">
        <v>146</v>
      </c>
      <c r="AC924" s="119">
        <v>1855645</v>
      </c>
      <c r="AD924">
        <v>1855645</v>
      </c>
      <c r="AE924">
        <v>1855645</v>
      </c>
      <c r="AF924">
        <v>1836700</v>
      </c>
      <c r="AG924">
        <v>18945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 s="32">
        <v>0</v>
      </c>
      <c r="AO924">
        <v>0</v>
      </c>
      <c r="AP924">
        <v>0</v>
      </c>
      <c r="AQ924">
        <v>0</v>
      </c>
      <c r="AR924">
        <v>0</v>
      </c>
      <c r="AS924">
        <v>1</v>
      </c>
      <c r="AT924">
        <v>1974</v>
      </c>
      <c r="AV924">
        <v>2930</v>
      </c>
      <c r="AW924">
        <v>1727</v>
      </c>
      <c r="AX924">
        <v>1.5</v>
      </c>
      <c r="AY924">
        <v>3</v>
      </c>
      <c r="AZ924">
        <v>3</v>
      </c>
      <c r="BS924" t="s">
        <v>708</v>
      </c>
      <c r="BV924" t="s">
        <v>709</v>
      </c>
      <c r="BX924" t="s">
        <v>710</v>
      </c>
      <c r="BY924" t="s">
        <v>711</v>
      </c>
      <c r="BZ924" t="s">
        <v>712</v>
      </c>
      <c r="CB924" s="27">
        <v>43803</v>
      </c>
      <c r="CC924">
        <v>2285000</v>
      </c>
      <c r="CD924" t="s">
        <v>210</v>
      </c>
      <c r="CE924" t="s">
        <v>181</v>
      </c>
      <c r="CF924" t="s">
        <v>181</v>
      </c>
      <c r="CG924" t="s">
        <v>713</v>
      </c>
      <c r="CH924" s="27">
        <v>41408</v>
      </c>
      <c r="CI924">
        <v>2000000</v>
      </c>
      <c r="CJ924" t="s">
        <v>210</v>
      </c>
      <c r="CK924" t="s">
        <v>181</v>
      </c>
      <c r="CL924" t="s">
        <v>181</v>
      </c>
      <c r="CM924" t="s">
        <v>714</v>
      </c>
      <c r="CN924" s="27">
        <v>35611</v>
      </c>
      <c r="CO924">
        <v>1250000</v>
      </c>
      <c r="CP924" t="s">
        <v>210</v>
      </c>
      <c r="CQ924" t="s">
        <v>151</v>
      </c>
      <c r="CR924" t="s">
        <v>151</v>
      </c>
      <c r="CS924" t="s">
        <v>715</v>
      </c>
      <c r="CZ924" t="s">
        <v>716</v>
      </c>
      <c r="DA924" t="s">
        <v>154</v>
      </c>
      <c r="DB924" t="s">
        <v>299</v>
      </c>
      <c r="DE924">
        <v>1</v>
      </c>
      <c r="DF924">
        <v>1975</v>
      </c>
      <c r="DG924" t="s">
        <v>717</v>
      </c>
      <c r="DH924">
        <v>2</v>
      </c>
      <c r="DI924" s="128" t="s">
        <v>696</v>
      </c>
      <c r="DJ9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24" s="130">
        <f>Table13[[#This Row],[JUST]]*Table13[[#This Row],[Storm Millage]]/1000</f>
        <v>14187.343782847931</v>
      </c>
      <c r="DL9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24" s="136">
        <f>Table13[[#This Row],[JUST]]*Table13[[#This Row],[Recreational Millage]]/1000</f>
        <v>15220.257045817038</v>
      </c>
      <c r="DN924" s="137">
        <f>Table13[[#This Row],[Recreational Assessment]]+Table13[[#This Row],[Storm Assessment]]</f>
        <v>29407.600828664967</v>
      </c>
      <c r="DO924" s="145" t="e">
        <f>Methodology!#REF!</f>
        <v>#REF!</v>
      </c>
      <c r="DP924" s="146" t="e">
        <f>(Table13[[#This Row],[JUST]]*Table13[[#This Row],[Ad Valorem Recreational Millage]])/1000</f>
        <v>#REF!</v>
      </c>
    </row>
    <row r="925" spans="1:120" x14ac:dyDescent="0.3">
      <c r="A925">
        <v>1054</v>
      </c>
      <c r="B925">
        <v>1</v>
      </c>
      <c r="C925" s="165" t="s">
        <v>9200</v>
      </c>
      <c r="D925" t="s">
        <v>4714</v>
      </c>
      <c r="E925" t="s">
        <v>132</v>
      </c>
      <c r="F925">
        <v>10004946</v>
      </c>
      <c r="G925" s="32" t="s">
        <v>181</v>
      </c>
      <c r="I925" t="s">
        <v>226</v>
      </c>
      <c r="J925">
        <v>1</v>
      </c>
      <c r="K925">
        <v>0</v>
      </c>
      <c r="L925">
        <v>0</v>
      </c>
      <c r="M925">
        <v>1.869</v>
      </c>
      <c r="N925" t="s">
        <v>135</v>
      </c>
      <c r="O925" t="s">
        <v>136</v>
      </c>
      <c r="R925" t="s">
        <v>3669</v>
      </c>
      <c r="S925" t="s">
        <v>140</v>
      </c>
      <c r="T925">
        <v>121</v>
      </c>
      <c r="U925" t="s">
        <v>3670</v>
      </c>
      <c r="V925" t="s">
        <v>205</v>
      </c>
      <c r="W925" t="s">
        <v>9201</v>
      </c>
      <c r="X925" t="s">
        <v>9202</v>
      </c>
      <c r="Y925" t="s">
        <v>189</v>
      </c>
      <c r="AA925" t="s">
        <v>145</v>
      </c>
      <c r="AB925" t="s">
        <v>146</v>
      </c>
      <c r="AC925" s="119">
        <v>3598195</v>
      </c>
      <c r="AD925">
        <v>3598195</v>
      </c>
      <c r="AE925">
        <v>3598195</v>
      </c>
      <c r="AF925">
        <v>1080000</v>
      </c>
      <c r="AG925">
        <v>2283264</v>
      </c>
      <c r="AH925">
        <v>103668</v>
      </c>
      <c r="AI925">
        <v>131263</v>
      </c>
      <c r="AJ925">
        <v>0</v>
      </c>
      <c r="AK925">
        <v>0</v>
      </c>
      <c r="AL925">
        <v>0</v>
      </c>
      <c r="AM925">
        <v>0</v>
      </c>
      <c r="AN925" s="32">
        <v>0</v>
      </c>
      <c r="AO925">
        <v>0</v>
      </c>
      <c r="AP925">
        <v>0</v>
      </c>
      <c r="AQ925">
        <v>0</v>
      </c>
      <c r="AR925">
        <v>0</v>
      </c>
      <c r="AS925">
        <v>1</v>
      </c>
      <c r="AT925">
        <v>2018</v>
      </c>
      <c r="AV925">
        <v>17746</v>
      </c>
      <c r="AW925">
        <v>6719</v>
      </c>
      <c r="AX925">
        <v>2</v>
      </c>
      <c r="AY925">
        <v>5</v>
      </c>
      <c r="AZ925">
        <v>6</v>
      </c>
      <c r="BA925" t="s">
        <v>233</v>
      </c>
      <c r="BB925" t="s">
        <v>233</v>
      </c>
      <c r="BC925" t="s">
        <v>233</v>
      </c>
      <c r="BS925" t="s">
        <v>9203</v>
      </c>
      <c r="BT925" t="s">
        <v>9204</v>
      </c>
      <c r="BV925" t="s">
        <v>9205</v>
      </c>
      <c r="BX925" t="s">
        <v>1985</v>
      </c>
      <c r="BY925" t="s">
        <v>194</v>
      </c>
      <c r="BZ925" t="s">
        <v>1986</v>
      </c>
      <c r="CB925" s="27">
        <v>42076</v>
      </c>
      <c r="CC925">
        <v>1195000</v>
      </c>
      <c r="CD925" t="s">
        <v>150</v>
      </c>
      <c r="CE925" t="s">
        <v>181</v>
      </c>
      <c r="CF925" t="s">
        <v>181</v>
      </c>
      <c r="CG925" t="s">
        <v>9206</v>
      </c>
      <c r="CH925" s="27">
        <v>38161</v>
      </c>
      <c r="CI925">
        <v>1050000</v>
      </c>
      <c r="CJ925" t="s">
        <v>150</v>
      </c>
      <c r="CK925" t="s">
        <v>151</v>
      </c>
      <c r="CL925" t="s">
        <v>151</v>
      </c>
      <c r="CM925" t="s">
        <v>9207</v>
      </c>
      <c r="CN925" s="27">
        <v>37293</v>
      </c>
      <c r="CO925">
        <v>1200000</v>
      </c>
      <c r="CP925" t="s">
        <v>150</v>
      </c>
      <c r="CQ925" t="s">
        <v>151</v>
      </c>
      <c r="CR925" t="s">
        <v>151</v>
      </c>
      <c r="CS925" t="s">
        <v>9208</v>
      </c>
      <c r="CT925" s="27">
        <v>37043</v>
      </c>
      <c r="CU925">
        <v>2046000</v>
      </c>
      <c r="CV925" t="s">
        <v>150</v>
      </c>
      <c r="CW925" t="s">
        <v>383</v>
      </c>
      <c r="CX925" t="s">
        <v>383</v>
      </c>
      <c r="CY925" t="s">
        <v>9209</v>
      </c>
      <c r="CZ925" t="s">
        <v>9210</v>
      </c>
      <c r="DA925" t="s">
        <v>154</v>
      </c>
      <c r="DB925" t="s">
        <v>299</v>
      </c>
      <c r="DE925">
        <v>1</v>
      </c>
      <c r="DF925">
        <v>1900</v>
      </c>
      <c r="DG925" t="s">
        <v>9211</v>
      </c>
      <c r="DH925">
        <v>7</v>
      </c>
      <c r="DI925" s="128" t="s">
        <v>156</v>
      </c>
      <c r="DJ9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25" s="130">
        <f>Table13[[#This Row],[JUST]]*Table13[[#This Row],[Storm Millage]]/1000</f>
        <v>0</v>
      </c>
      <c r="DL9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25" s="136">
        <f>Table13[[#This Row],[JUST]]*Table13[[#This Row],[Recreational Millage]]/1000</f>
        <v>29512.89325327508</v>
      </c>
      <c r="DN925" s="137">
        <f>Table13[[#This Row],[Recreational Assessment]]+Table13[[#This Row],[Storm Assessment]]</f>
        <v>29512.89325327508</v>
      </c>
      <c r="DO925" s="145" t="e">
        <f>Methodology!#REF!</f>
        <v>#REF!</v>
      </c>
      <c r="DP925" s="146" t="e">
        <f>(Table13[[#This Row],[JUST]]*Table13[[#This Row],[Ad Valorem Recreational Millage]])/1000</f>
        <v>#REF!</v>
      </c>
    </row>
    <row r="926" spans="1:120" x14ac:dyDescent="0.3">
      <c r="A926">
        <v>620</v>
      </c>
      <c r="B926">
        <v>1</v>
      </c>
      <c r="C926" s="165" t="s">
        <v>1164</v>
      </c>
      <c r="D926" t="s">
        <v>216</v>
      </c>
      <c r="E926" t="s">
        <v>285</v>
      </c>
      <c r="F926">
        <v>10004244</v>
      </c>
      <c r="G926" s="32" t="s">
        <v>181</v>
      </c>
      <c r="I926" t="s">
        <v>226</v>
      </c>
      <c r="J926">
        <v>1</v>
      </c>
      <c r="K926">
        <v>0</v>
      </c>
      <c r="L926">
        <v>0</v>
      </c>
      <c r="M926">
        <v>4.3999999999999997E-2</v>
      </c>
      <c r="N926" t="s">
        <v>135</v>
      </c>
      <c r="O926" t="s">
        <v>136</v>
      </c>
      <c r="S926" t="s">
        <v>140</v>
      </c>
      <c r="T926">
        <v>400</v>
      </c>
      <c r="U926" t="s">
        <v>682</v>
      </c>
      <c r="V926" t="s">
        <v>229</v>
      </c>
      <c r="W926" t="s">
        <v>1165</v>
      </c>
      <c r="X926" t="s">
        <v>1166</v>
      </c>
      <c r="Y926" t="s">
        <v>684</v>
      </c>
      <c r="AA926" t="s">
        <v>145</v>
      </c>
      <c r="AB926" t="s">
        <v>146</v>
      </c>
      <c r="AC926" s="119">
        <v>1884695</v>
      </c>
      <c r="AD926">
        <v>1884695</v>
      </c>
      <c r="AE926">
        <v>1884695</v>
      </c>
      <c r="AF926">
        <v>1836700</v>
      </c>
      <c r="AG926">
        <v>47495</v>
      </c>
      <c r="AH926">
        <v>0</v>
      </c>
      <c r="AI926">
        <v>500</v>
      </c>
      <c r="AJ926">
        <v>0</v>
      </c>
      <c r="AK926">
        <v>0</v>
      </c>
      <c r="AL926">
        <v>0</v>
      </c>
      <c r="AM926">
        <v>0</v>
      </c>
      <c r="AN926" s="32">
        <v>0</v>
      </c>
      <c r="AO926">
        <v>0</v>
      </c>
      <c r="AP926">
        <v>0</v>
      </c>
      <c r="AQ926">
        <v>0</v>
      </c>
      <c r="AR926">
        <v>0</v>
      </c>
      <c r="AS926">
        <v>1</v>
      </c>
      <c r="AT926">
        <v>1974</v>
      </c>
      <c r="AV926">
        <v>3374</v>
      </c>
      <c r="AW926">
        <v>2402</v>
      </c>
      <c r="AX926">
        <v>1.5</v>
      </c>
      <c r="AY926">
        <v>2</v>
      </c>
      <c r="AZ926">
        <v>2</v>
      </c>
      <c r="BS926" t="s">
        <v>1167</v>
      </c>
      <c r="BU926" t="s">
        <v>1168</v>
      </c>
      <c r="BV926" t="s">
        <v>1169</v>
      </c>
      <c r="BX926" t="s">
        <v>1170</v>
      </c>
      <c r="BY926" t="s">
        <v>711</v>
      </c>
      <c r="BZ926" t="s">
        <v>1171</v>
      </c>
      <c r="CB926" s="27">
        <v>35821</v>
      </c>
      <c r="CC926">
        <v>1200000</v>
      </c>
      <c r="CD926" t="s">
        <v>210</v>
      </c>
      <c r="CE926" t="s">
        <v>151</v>
      </c>
      <c r="CF926" t="s">
        <v>151</v>
      </c>
      <c r="CG926" t="s">
        <v>1172</v>
      </c>
      <c r="CH926" s="27">
        <v>34425</v>
      </c>
      <c r="CI926">
        <v>840000</v>
      </c>
      <c r="CJ926" t="s">
        <v>210</v>
      </c>
      <c r="CK926" t="s">
        <v>151</v>
      </c>
      <c r="CL926" t="s">
        <v>151</v>
      </c>
      <c r="CM926" t="s">
        <v>1173</v>
      </c>
      <c r="CN926" s="27">
        <v>34121</v>
      </c>
      <c r="CO926">
        <v>700000</v>
      </c>
      <c r="CP926" t="s">
        <v>210</v>
      </c>
      <c r="CQ926" t="s">
        <v>151</v>
      </c>
      <c r="CR926" t="s">
        <v>151</v>
      </c>
      <c r="CS926" t="s">
        <v>1174</v>
      </c>
      <c r="CZ926" t="s">
        <v>1175</v>
      </c>
      <c r="DA926" t="s">
        <v>154</v>
      </c>
      <c r="DB926" t="s">
        <v>299</v>
      </c>
      <c r="DE926">
        <v>1</v>
      </c>
      <c r="DF926">
        <v>1975</v>
      </c>
      <c r="DG926" t="s">
        <v>1176</v>
      </c>
      <c r="DH926">
        <v>2</v>
      </c>
      <c r="DI926" s="128" t="s">
        <v>696</v>
      </c>
      <c r="DJ9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26" s="130">
        <f>Table13[[#This Row],[JUST]]*Table13[[#This Row],[Storm Millage]]/1000</f>
        <v>14409.445713385147</v>
      </c>
      <c r="DL9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26" s="136">
        <f>Table13[[#This Row],[JUST]]*Table13[[#This Row],[Recreational Millage]]/1000</f>
        <v>15458.529165312408</v>
      </c>
      <c r="DN926" s="137">
        <f>Table13[[#This Row],[Recreational Assessment]]+Table13[[#This Row],[Storm Assessment]]</f>
        <v>29867.974878697554</v>
      </c>
      <c r="DO926" s="145" t="e">
        <f>Methodology!#REF!</f>
        <v>#REF!</v>
      </c>
      <c r="DP926" s="146" t="e">
        <f>(Table13[[#This Row],[JUST]]*Table13[[#This Row],[Ad Valorem Recreational Millage]])/1000</f>
        <v>#REF!</v>
      </c>
    </row>
    <row r="927" spans="1:120" x14ac:dyDescent="0.3">
      <c r="A927">
        <v>649</v>
      </c>
      <c r="B927">
        <v>1</v>
      </c>
      <c r="C927" s="165" t="s">
        <v>3332</v>
      </c>
      <c r="D927" t="s">
        <v>216</v>
      </c>
      <c r="E927" t="s">
        <v>413</v>
      </c>
      <c r="F927">
        <v>10004236</v>
      </c>
      <c r="G927" s="32" t="s">
        <v>181</v>
      </c>
      <c r="I927" t="s">
        <v>226</v>
      </c>
      <c r="J927">
        <v>1</v>
      </c>
      <c r="K927">
        <v>0</v>
      </c>
      <c r="L927">
        <v>0</v>
      </c>
      <c r="M927">
        <v>5.3999999999999999E-2</v>
      </c>
      <c r="N927" t="s">
        <v>135</v>
      </c>
      <c r="O927" t="s">
        <v>136</v>
      </c>
      <c r="S927" t="s">
        <v>140</v>
      </c>
      <c r="T927">
        <v>400</v>
      </c>
      <c r="U927" t="s">
        <v>682</v>
      </c>
      <c r="V927" t="s">
        <v>229</v>
      </c>
      <c r="W927" t="s">
        <v>3333</v>
      </c>
      <c r="X927" t="s">
        <v>3334</v>
      </c>
      <c r="Y927" t="s">
        <v>684</v>
      </c>
      <c r="AA927" t="s">
        <v>145</v>
      </c>
      <c r="AB927" t="s">
        <v>146</v>
      </c>
      <c r="AC927" s="119">
        <v>1891967</v>
      </c>
      <c r="AD927">
        <v>1891967</v>
      </c>
      <c r="AE927">
        <v>1891967</v>
      </c>
      <c r="AF927">
        <v>1836700</v>
      </c>
      <c r="AG927">
        <v>54668</v>
      </c>
      <c r="AH927">
        <v>0</v>
      </c>
      <c r="AI927">
        <v>599</v>
      </c>
      <c r="AJ927">
        <v>0</v>
      </c>
      <c r="AK927">
        <v>0</v>
      </c>
      <c r="AL927">
        <v>0</v>
      </c>
      <c r="AM927">
        <v>0</v>
      </c>
      <c r="AN927" s="32">
        <v>0</v>
      </c>
      <c r="AO927">
        <v>0</v>
      </c>
      <c r="AP927">
        <v>0</v>
      </c>
      <c r="AQ927">
        <v>0</v>
      </c>
      <c r="AR927">
        <v>0</v>
      </c>
      <c r="AS927">
        <v>1</v>
      </c>
      <c r="AT927">
        <v>1974</v>
      </c>
      <c r="AV927">
        <v>3693</v>
      </c>
      <c r="AW927">
        <v>2460</v>
      </c>
      <c r="AX927">
        <v>1.5</v>
      </c>
      <c r="AY927">
        <v>4</v>
      </c>
      <c r="AZ927">
        <v>3.5</v>
      </c>
      <c r="BS927" t="s">
        <v>3335</v>
      </c>
      <c r="BV927" t="s">
        <v>3336</v>
      </c>
      <c r="BX927" t="s">
        <v>3337</v>
      </c>
      <c r="BY927" t="s">
        <v>343</v>
      </c>
      <c r="BZ927" t="s">
        <v>3338</v>
      </c>
      <c r="CB927" s="27">
        <v>42900</v>
      </c>
      <c r="CC927">
        <v>2950000</v>
      </c>
      <c r="CD927" t="s">
        <v>210</v>
      </c>
      <c r="CE927" t="s">
        <v>181</v>
      </c>
      <c r="CF927" t="s">
        <v>181</v>
      </c>
      <c r="CG927" t="s">
        <v>3339</v>
      </c>
      <c r="CH927" s="27">
        <v>38957</v>
      </c>
      <c r="CI927">
        <v>2862500</v>
      </c>
      <c r="CJ927" t="s">
        <v>210</v>
      </c>
      <c r="CK927" t="s">
        <v>151</v>
      </c>
      <c r="CL927" t="s">
        <v>151</v>
      </c>
      <c r="CM927" t="s">
        <v>3340</v>
      </c>
      <c r="CN927" s="27">
        <v>34304</v>
      </c>
      <c r="CO927">
        <v>1080000</v>
      </c>
      <c r="CP927" t="s">
        <v>210</v>
      </c>
      <c r="CQ927" t="s">
        <v>151</v>
      </c>
      <c r="CR927" t="s">
        <v>151</v>
      </c>
      <c r="CS927" t="s">
        <v>3341</v>
      </c>
      <c r="CT927" s="27">
        <v>32721</v>
      </c>
      <c r="CU927">
        <v>790000</v>
      </c>
      <c r="CV927" t="s">
        <v>210</v>
      </c>
      <c r="CW927" t="s">
        <v>181</v>
      </c>
      <c r="CX927" t="s">
        <v>181</v>
      </c>
      <c r="CY927" t="s">
        <v>3342</v>
      </c>
      <c r="CZ927" t="s">
        <v>3343</v>
      </c>
      <c r="DA927" t="s">
        <v>154</v>
      </c>
      <c r="DB927" t="s">
        <v>299</v>
      </c>
      <c r="DE927">
        <v>1</v>
      </c>
      <c r="DF927">
        <v>1975</v>
      </c>
      <c r="DG927" t="s">
        <v>3344</v>
      </c>
      <c r="DH927">
        <v>2</v>
      </c>
      <c r="DI927" s="128" t="s">
        <v>696</v>
      </c>
      <c r="DJ9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27" s="130">
        <f>Table13[[#This Row],[JUST]]*Table13[[#This Row],[Storm Millage]]/1000</f>
        <v>14465.043828320315</v>
      </c>
      <c r="DL9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27" s="136">
        <f>Table13[[#This Row],[JUST]]*Table13[[#This Row],[Recreational Millage]]/1000</f>
        <v>15518.175115500715</v>
      </c>
      <c r="DN927" s="137">
        <f>Table13[[#This Row],[Recreational Assessment]]+Table13[[#This Row],[Storm Assessment]]</f>
        <v>29983.21894382103</v>
      </c>
      <c r="DO927" s="145" t="e">
        <f>Methodology!#REF!</f>
        <v>#REF!</v>
      </c>
      <c r="DP927" s="146" t="e">
        <f>(Table13[[#This Row],[JUST]]*Table13[[#This Row],[Ad Valorem Recreational Millage]])/1000</f>
        <v>#REF!</v>
      </c>
    </row>
    <row r="928" spans="1:120" x14ac:dyDescent="0.3">
      <c r="A928">
        <v>626</v>
      </c>
      <c r="B928">
        <v>1</v>
      </c>
      <c r="C928" s="165" t="s">
        <v>1153</v>
      </c>
      <c r="D928" t="s">
        <v>216</v>
      </c>
      <c r="E928" t="s">
        <v>314</v>
      </c>
      <c r="F928">
        <v>10004243</v>
      </c>
      <c r="G928" s="32" t="s">
        <v>181</v>
      </c>
      <c r="I928" t="s">
        <v>226</v>
      </c>
      <c r="J928">
        <v>1</v>
      </c>
      <c r="K928">
        <v>0</v>
      </c>
      <c r="L928">
        <v>0</v>
      </c>
      <c r="M928">
        <v>5.1999999999999998E-2</v>
      </c>
      <c r="N928" t="s">
        <v>135</v>
      </c>
      <c r="O928" t="s">
        <v>136</v>
      </c>
      <c r="S928" t="s">
        <v>140</v>
      </c>
      <c r="T928">
        <v>400</v>
      </c>
      <c r="U928" t="s">
        <v>682</v>
      </c>
      <c r="V928" t="s">
        <v>229</v>
      </c>
      <c r="W928" t="s">
        <v>1154</v>
      </c>
      <c r="X928" t="s">
        <v>178</v>
      </c>
      <c r="Y928" t="s">
        <v>684</v>
      </c>
      <c r="AA928" t="s">
        <v>145</v>
      </c>
      <c r="AB928" t="s">
        <v>146</v>
      </c>
      <c r="AC928" s="119">
        <v>1909010</v>
      </c>
      <c r="AD928">
        <v>1909010</v>
      </c>
      <c r="AE928">
        <v>1909010</v>
      </c>
      <c r="AF928">
        <v>1836700</v>
      </c>
      <c r="AG928">
        <v>70390</v>
      </c>
      <c r="AH928">
        <v>0</v>
      </c>
      <c r="AI928">
        <v>1920</v>
      </c>
      <c r="AJ928">
        <v>0</v>
      </c>
      <c r="AK928">
        <v>0</v>
      </c>
      <c r="AL928">
        <v>0</v>
      </c>
      <c r="AM928">
        <v>0</v>
      </c>
      <c r="AN928" s="32">
        <v>0</v>
      </c>
      <c r="AO928">
        <v>0</v>
      </c>
      <c r="AP928">
        <v>0</v>
      </c>
      <c r="AQ928">
        <v>0</v>
      </c>
      <c r="AR928">
        <v>0</v>
      </c>
      <c r="AS928">
        <v>1</v>
      </c>
      <c r="AT928">
        <v>1974</v>
      </c>
      <c r="AV928">
        <v>2490</v>
      </c>
      <c r="AW928">
        <v>1615</v>
      </c>
      <c r="AX928">
        <v>1</v>
      </c>
      <c r="AY928">
        <v>3</v>
      </c>
      <c r="AZ928">
        <v>2</v>
      </c>
      <c r="BS928" t="s">
        <v>1155</v>
      </c>
      <c r="BU928" t="s">
        <v>1156</v>
      </c>
      <c r="BV928" t="s">
        <v>1157</v>
      </c>
      <c r="BX928" t="s">
        <v>1158</v>
      </c>
      <c r="BY928" t="s">
        <v>430</v>
      </c>
      <c r="BZ928" t="s">
        <v>1159</v>
      </c>
      <c r="CB928" s="27">
        <v>29342</v>
      </c>
      <c r="CC928">
        <v>280000</v>
      </c>
      <c r="CD928" t="s">
        <v>210</v>
      </c>
      <c r="CE928" t="s">
        <v>151</v>
      </c>
      <c r="CF928" t="s">
        <v>151</v>
      </c>
      <c r="CG928" t="s">
        <v>1160</v>
      </c>
      <c r="CH928" s="27">
        <v>27181</v>
      </c>
      <c r="CI928">
        <v>101000</v>
      </c>
      <c r="CJ928" t="s">
        <v>210</v>
      </c>
      <c r="CK928" t="s">
        <v>151</v>
      </c>
      <c r="CL928" t="s">
        <v>151</v>
      </c>
      <c r="CM928" t="s">
        <v>1161</v>
      </c>
      <c r="CZ928" t="s">
        <v>1162</v>
      </c>
      <c r="DA928" t="s">
        <v>154</v>
      </c>
      <c r="DB928" t="s">
        <v>299</v>
      </c>
      <c r="DE928">
        <v>1</v>
      </c>
      <c r="DF928">
        <v>1975</v>
      </c>
      <c r="DG928" t="s">
        <v>1163</v>
      </c>
      <c r="DH928">
        <v>2</v>
      </c>
      <c r="DI928" s="128" t="s">
        <v>696</v>
      </c>
      <c r="DJ9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28" s="130">
        <f>Table13[[#This Row],[JUST]]*Table13[[#This Row],[Storm Millage]]/1000</f>
        <v>14595.346176070601</v>
      </c>
      <c r="DL9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28" s="136">
        <f>Table13[[#This Row],[JUST]]*Table13[[#This Row],[Recreational Millage]]/1000</f>
        <v>15657.964159650788</v>
      </c>
      <c r="DN928" s="137">
        <f>Table13[[#This Row],[Recreational Assessment]]+Table13[[#This Row],[Storm Assessment]]</f>
        <v>30253.310335721391</v>
      </c>
      <c r="DO928" s="145" t="e">
        <f>Methodology!#REF!</f>
        <v>#REF!</v>
      </c>
      <c r="DP928" s="146" t="e">
        <f>(Table13[[#This Row],[JUST]]*Table13[[#This Row],[Ad Valorem Recreational Millage]])/1000</f>
        <v>#REF!</v>
      </c>
    </row>
    <row r="929" spans="1:120" x14ac:dyDescent="0.3">
      <c r="A929">
        <v>1067</v>
      </c>
      <c r="B929">
        <v>1</v>
      </c>
      <c r="C929" s="165" t="s">
        <v>3289</v>
      </c>
      <c r="D929" t="s">
        <v>216</v>
      </c>
      <c r="E929" t="s">
        <v>466</v>
      </c>
      <c r="F929">
        <v>10004232</v>
      </c>
      <c r="G929" s="32" t="s">
        <v>181</v>
      </c>
      <c r="I929" t="s">
        <v>226</v>
      </c>
      <c r="J929">
        <v>1</v>
      </c>
      <c r="K929">
        <v>0</v>
      </c>
      <c r="L929">
        <v>0</v>
      </c>
      <c r="M929">
        <v>5.1999999999999998E-2</v>
      </c>
      <c r="N929" t="s">
        <v>135</v>
      </c>
      <c r="O929" t="s">
        <v>136</v>
      </c>
      <c r="S929" t="s">
        <v>140</v>
      </c>
      <c r="T929">
        <v>400</v>
      </c>
      <c r="U929" t="s">
        <v>682</v>
      </c>
      <c r="V929" t="s">
        <v>229</v>
      </c>
      <c r="W929" t="s">
        <v>3290</v>
      </c>
      <c r="X929" t="s">
        <v>3291</v>
      </c>
      <c r="Y929" t="s">
        <v>684</v>
      </c>
      <c r="AA929" t="s">
        <v>145</v>
      </c>
      <c r="AB929" t="s">
        <v>146</v>
      </c>
      <c r="AC929" s="119">
        <v>1912961</v>
      </c>
      <c r="AD929">
        <v>1912961</v>
      </c>
      <c r="AE929">
        <v>1912961</v>
      </c>
      <c r="AF929">
        <v>1836700</v>
      </c>
      <c r="AG929">
        <v>75418</v>
      </c>
      <c r="AH929">
        <v>0</v>
      </c>
      <c r="AI929">
        <v>843</v>
      </c>
      <c r="AJ929">
        <v>0</v>
      </c>
      <c r="AK929">
        <v>0</v>
      </c>
      <c r="AL929">
        <v>0</v>
      </c>
      <c r="AM929">
        <v>0</v>
      </c>
      <c r="AN929" s="32">
        <v>0</v>
      </c>
      <c r="AO929">
        <v>0</v>
      </c>
      <c r="AP929">
        <v>0</v>
      </c>
      <c r="AQ929">
        <v>0</v>
      </c>
      <c r="AR929">
        <v>0</v>
      </c>
      <c r="AS929">
        <v>1</v>
      </c>
      <c r="AT929">
        <v>1974</v>
      </c>
      <c r="AV929">
        <v>4017</v>
      </c>
      <c r="AW929">
        <v>2544</v>
      </c>
      <c r="AX929">
        <v>1.5</v>
      </c>
      <c r="AY929">
        <v>3</v>
      </c>
      <c r="AZ929">
        <v>2</v>
      </c>
      <c r="BS929" t="s">
        <v>3292</v>
      </c>
      <c r="BV929" t="s">
        <v>3293</v>
      </c>
      <c r="BX929" t="s">
        <v>1619</v>
      </c>
      <c r="BY929" t="s">
        <v>149</v>
      </c>
      <c r="BZ929" t="s">
        <v>2802</v>
      </c>
      <c r="CB929" s="27">
        <v>35532</v>
      </c>
      <c r="CC929">
        <v>1250000</v>
      </c>
      <c r="CD929" t="s">
        <v>210</v>
      </c>
      <c r="CE929" t="s">
        <v>151</v>
      </c>
      <c r="CF929" t="s">
        <v>151</v>
      </c>
      <c r="CG929" t="s">
        <v>3294</v>
      </c>
      <c r="CH929" s="27">
        <v>34820</v>
      </c>
      <c r="CI929">
        <v>1250000</v>
      </c>
      <c r="CJ929" t="s">
        <v>210</v>
      </c>
      <c r="CK929" t="s">
        <v>151</v>
      </c>
      <c r="CL929" t="s">
        <v>151</v>
      </c>
      <c r="CM929" t="s">
        <v>3295</v>
      </c>
      <c r="CN929" s="27">
        <v>31107</v>
      </c>
      <c r="CO929">
        <v>453000</v>
      </c>
      <c r="CP929" t="s">
        <v>210</v>
      </c>
      <c r="CQ929" t="s">
        <v>151</v>
      </c>
      <c r="CR929" t="s">
        <v>151</v>
      </c>
      <c r="CS929" t="s">
        <v>3296</v>
      </c>
      <c r="CZ929" t="s">
        <v>3297</v>
      </c>
      <c r="DA929" t="s">
        <v>154</v>
      </c>
      <c r="DB929" t="s">
        <v>299</v>
      </c>
      <c r="DE929">
        <v>1</v>
      </c>
      <c r="DF929">
        <v>1975</v>
      </c>
      <c r="DG929" t="s">
        <v>3298</v>
      </c>
      <c r="DH929">
        <v>2</v>
      </c>
      <c r="DI929" s="128" t="s">
        <v>696</v>
      </c>
      <c r="DJ9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29" s="130">
        <f>Table13[[#This Row],[JUST]]*Table13[[#This Row],[Storm Millage]]/1000</f>
        <v>14625.553567724734</v>
      </c>
      <c r="DL9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29" s="136">
        <f>Table13[[#This Row],[JUST]]*Table13[[#This Row],[Recreational Millage]]/1000</f>
        <v>15690.37080832983</v>
      </c>
      <c r="DN929" s="137">
        <f>Table13[[#This Row],[Recreational Assessment]]+Table13[[#This Row],[Storm Assessment]]</f>
        <v>30315.924376054565</v>
      </c>
      <c r="DO929" s="145" t="e">
        <f>Methodology!#REF!</f>
        <v>#REF!</v>
      </c>
      <c r="DP929" s="146" t="e">
        <f>(Table13[[#This Row],[JUST]]*Table13[[#This Row],[Ad Valorem Recreational Millage]])/1000</f>
        <v>#REF!</v>
      </c>
    </row>
    <row r="930" spans="1:120" x14ac:dyDescent="0.3">
      <c r="A930">
        <v>663</v>
      </c>
      <c r="B930">
        <v>1</v>
      </c>
      <c r="C930" s="165" t="s">
        <v>731</v>
      </c>
      <c r="D930" t="s">
        <v>216</v>
      </c>
      <c r="E930" t="s">
        <v>400</v>
      </c>
      <c r="F930">
        <v>10004239</v>
      </c>
      <c r="G930" s="32" t="s">
        <v>181</v>
      </c>
      <c r="I930" t="s">
        <v>226</v>
      </c>
      <c r="J930">
        <v>1</v>
      </c>
      <c r="K930">
        <v>0</v>
      </c>
      <c r="L930">
        <v>0</v>
      </c>
      <c r="M930">
        <v>5.3999999999999999E-2</v>
      </c>
      <c r="N930" t="s">
        <v>135</v>
      </c>
      <c r="O930" t="s">
        <v>136</v>
      </c>
      <c r="S930" t="s">
        <v>140</v>
      </c>
      <c r="T930">
        <v>400</v>
      </c>
      <c r="U930" t="s">
        <v>682</v>
      </c>
      <c r="V930" t="s">
        <v>229</v>
      </c>
      <c r="W930" t="s">
        <v>732</v>
      </c>
      <c r="X930" t="s">
        <v>733</v>
      </c>
      <c r="Y930" t="s">
        <v>684</v>
      </c>
      <c r="AA930" t="s">
        <v>145</v>
      </c>
      <c r="AB930" t="s">
        <v>146</v>
      </c>
      <c r="AC930" s="119">
        <v>1913669</v>
      </c>
      <c r="AD930">
        <v>1913669</v>
      </c>
      <c r="AE930">
        <v>1913669</v>
      </c>
      <c r="AF930">
        <v>1836700</v>
      </c>
      <c r="AG930">
        <v>75049</v>
      </c>
      <c r="AH930">
        <v>0</v>
      </c>
      <c r="AI930">
        <v>1920</v>
      </c>
      <c r="AJ930">
        <v>0</v>
      </c>
      <c r="AK930">
        <v>0</v>
      </c>
      <c r="AL930">
        <v>0</v>
      </c>
      <c r="AM930">
        <v>0</v>
      </c>
      <c r="AN930" s="32">
        <v>0</v>
      </c>
      <c r="AO930">
        <v>0</v>
      </c>
      <c r="AP930">
        <v>0</v>
      </c>
      <c r="AQ930">
        <v>0</v>
      </c>
      <c r="AR930">
        <v>0</v>
      </c>
      <c r="AS930">
        <v>1</v>
      </c>
      <c r="AT930">
        <v>1974</v>
      </c>
      <c r="AV930">
        <v>2174</v>
      </c>
      <c r="AW930">
        <v>1620</v>
      </c>
      <c r="AX930">
        <v>1</v>
      </c>
      <c r="AY930">
        <v>3</v>
      </c>
      <c r="AZ930">
        <v>2</v>
      </c>
      <c r="BS930" t="s">
        <v>734</v>
      </c>
      <c r="BT930" t="s">
        <v>735</v>
      </c>
      <c r="BV930" t="s">
        <v>736</v>
      </c>
      <c r="BX930" t="s">
        <v>737</v>
      </c>
      <c r="BY930" t="s">
        <v>481</v>
      </c>
      <c r="BZ930" t="s">
        <v>738</v>
      </c>
      <c r="CB930" s="27">
        <v>37026</v>
      </c>
      <c r="CC930">
        <v>2000000</v>
      </c>
      <c r="CD930" t="s">
        <v>210</v>
      </c>
      <c r="CE930" t="s">
        <v>151</v>
      </c>
      <c r="CF930" t="s">
        <v>151</v>
      </c>
      <c r="CG930" t="s">
        <v>739</v>
      </c>
      <c r="CH930" s="27">
        <v>27485</v>
      </c>
      <c r="CI930">
        <v>118000</v>
      </c>
      <c r="CJ930" t="s">
        <v>210</v>
      </c>
      <c r="CK930" t="s">
        <v>151</v>
      </c>
      <c r="CL930" t="s">
        <v>151</v>
      </c>
      <c r="CM930" t="s">
        <v>740</v>
      </c>
      <c r="CZ930" t="s">
        <v>741</v>
      </c>
      <c r="DA930" t="s">
        <v>154</v>
      </c>
      <c r="DB930" t="s">
        <v>299</v>
      </c>
      <c r="DE930">
        <v>1</v>
      </c>
      <c r="DF930">
        <v>1975</v>
      </c>
      <c r="DG930" t="s">
        <v>742</v>
      </c>
      <c r="DH930">
        <v>2</v>
      </c>
      <c r="DI930" s="128" t="s">
        <v>696</v>
      </c>
      <c r="DJ9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30" s="130">
        <f>Table13[[#This Row],[JUST]]*Table13[[#This Row],[Storm Millage]]/1000</f>
        <v>14630.966585515451</v>
      </c>
      <c r="DL9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30" s="136">
        <f>Table13[[#This Row],[JUST]]*Table13[[#This Row],[Recreational Millage]]/1000</f>
        <v>15696.177922292058</v>
      </c>
      <c r="DN930" s="137">
        <f>Table13[[#This Row],[Recreational Assessment]]+Table13[[#This Row],[Storm Assessment]]</f>
        <v>30327.144507807508</v>
      </c>
      <c r="DO930" s="145" t="e">
        <f>Methodology!#REF!</f>
        <v>#REF!</v>
      </c>
      <c r="DP930" s="146" t="e">
        <f>(Table13[[#This Row],[JUST]]*Table13[[#This Row],[Ad Valorem Recreational Millage]])/1000</f>
        <v>#REF!</v>
      </c>
    </row>
    <row r="931" spans="1:120" x14ac:dyDescent="0.3">
      <c r="A931">
        <v>590</v>
      </c>
      <c r="B931">
        <v>1</v>
      </c>
      <c r="C931" s="165" t="s">
        <v>1726</v>
      </c>
      <c r="D931" t="s">
        <v>216</v>
      </c>
      <c r="E931" t="s">
        <v>1037</v>
      </c>
      <c r="F931">
        <v>10004249</v>
      </c>
      <c r="G931" s="32" t="s">
        <v>181</v>
      </c>
      <c r="I931" t="s">
        <v>226</v>
      </c>
      <c r="J931">
        <v>1</v>
      </c>
      <c r="K931">
        <v>0</v>
      </c>
      <c r="L931">
        <v>0</v>
      </c>
      <c r="M931">
        <v>4.9000000000000002E-2</v>
      </c>
      <c r="N931" t="s">
        <v>135</v>
      </c>
      <c r="O931" t="s">
        <v>136</v>
      </c>
      <c r="S931" t="s">
        <v>140</v>
      </c>
      <c r="T931">
        <v>400</v>
      </c>
      <c r="U931" t="s">
        <v>682</v>
      </c>
      <c r="V931" t="s">
        <v>229</v>
      </c>
      <c r="W931" t="s">
        <v>1727</v>
      </c>
      <c r="X931" t="s">
        <v>1728</v>
      </c>
      <c r="Y931" t="s">
        <v>684</v>
      </c>
      <c r="AA931" t="s">
        <v>145</v>
      </c>
      <c r="AB931" t="s">
        <v>146</v>
      </c>
      <c r="AC931" s="119">
        <v>1916240</v>
      </c>
      <c r="AD931">
        <v>1686796</v>
      </c>
      <c r="AE931">
        <v>1686796</v>
      </c>
      <c r="AF931">
        <v>1836700</v>
      </c>
      <c r="AG931">
        <v>79540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 s="32">
        <v>0</v>
      </c>
      <c r="AO931">
        <v>0</v>
      </c>
      <c r="AP931">
        <v>0</v>
      </c>
      <c r="AQ931">
        <v>0</v>
      </c>
      <c r="AR931">
        <v>0</v>
      </c>
      <c r="AS931">
        <v>1</v>
      </c>
      <c r="AT931">
        <v>1974</v>
      </c>
      <c r="AV931">
        <v>2052</v>
      </c>
      <c r="AW931">
        <v>1356</v>
      </c>
      <c r="AX931">
        <v>1</v>
      </c>
      <c r="AY931">
        <v>2</v>
      </c>
      <c r="AZ931">
        <v>2</v>
      </c>
      <c r="BS931" t="s">
        <v>1729</v>
      </c>
      <c r="BU931" t="s">
        <v>1730</v>
      </c>
      <c r="BV931" t="s">
        <v>1731</v>
      </c>
      <c r="BX931" t="s">
        <v>1732</v>
      </c>
      <c r="BY931" t="s">
        <v>873</v>
      </c>
      <c r="BZ931" t="s">
        <v>1733</v>
      </c>
      <c r="CB931" s="27">
        <v>43227</v>
      </c>
      <c r="CC931">
        <v>1791000</v>
      </c>
      <c r="CD931" t="s">
        <v>210</v>
      </c>
      <c r="CE931" t="s">
        <v>181</v>
      </c>
      <c r="CF931" t="s">
        <v>181</v>
      </c>
      <c r="CG931" t="s">
        <v>1734</v>
      </c>
      <c r="CH931" s="27">
        <v>38103</v>
      </c>
      <c r="CI931">
        <v>2200000</v>
      </c>
      <c r="CJ931" t="s">
        <v>210</v>
      </c>
      <c r="CK931" t="s">
        <v>151</v>
      </c>
      <c r="CL931" t="s">
        <v>151</v>
      </c>
      <c r="CM931" t="s">
        <v>1735</v>
      </c>
      <c r="CN931" s="27">
        <v>36811</v>
      </c>
      <c r="CO931">
        <v>1600000</v>
      </c>
      <c r="CP931" t="s">
        <v>210</v>
      </c>
      <c r="CQ931" t="s">
        <v>151</v>
      </c>
      <c r="CR931" t="s">
        <v>151</v>
      </c>
      <c r="CS931" t="s">
        <v>1736</v>
      </c>
      <c r="CT931" s="27">
        <v>31168</v>
      </c>
      <c r="CU931">
        <v>400000</v>
      </c>
      <c r="CV931" t="s">
        <v>210</v>
      </c>
      <c r="CW931" t="s">
        <v>151</v>
      </c>
      <c r="CX931" t="s">
        <v>151</v>
      </c>
      <c r="CY931" t="s">
        <v>1737</v>
      </c>
      <c r="CZ931" t="s">
        <v>1738</v>
      </c>
      <c r="DA931" t="s">
        <v>154</v>
      </c>
      <c r="DB931" t="s">
        <v>299</v>
      </c>
      <c r="DE931">
        <v>1</v>
      </c>
      <c r="DF931">
        <v>1975</v>
      </c>
      <c r="DG931" t="s">
        <v>1739</v>
      </c>
      <c r="DH931">
        <v>2</v>
      </c>
      <c r="DI931" s="128" t="s">
        <v>696</v>
      </c>
      <c r="DJ9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31" s="130">
        <f>Table13[[#This Row],[JUST]]*Table13[[#This Row],[Storm Millage]]/1000</f>
        <v>14650.623179780894</v>
      </c>
      <c r="DL9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31" s="136">
        <f>Table13[[#This Row],[JUST]]*Table13[[#This Row],[Recreational Millage]]/1000</f>
        <v>15717.265620027774</v>
      </c>
      <c r="DN931" s="137">
        <f>Table13[[#This Row],[Recreational Assessment]]+Table13[[#This Row],[Storm Assessment]]</f>
        <v>30367.888799808668</v>
      </c>
      <c r="DO931" s="145" t="e">
        <f>Methodology!#REF!</f>
        <v>#REF!</v>
      </c>
      <c r="DP931" s="146" t="e">
        <f>(Table13[[#This Row],[JUST]]*Table13[[#This Row],[Ad Valorem Recreational Millage]])/1000</f>
        <v>#REF!</v>
      </c>
    </row>
    <row r="932" spans="1:120" x14ac:dyDescent="0.3">
      <c r="A932">
        <v>655</v>
      </c>
      <c r="B932">
        <v>1</v>
      </c>
      <c r="C932" s="165" t="s">
        <v>1211</v>
      </c>
      <c r="D932" t="s">
        <v>216</v>
      </c>
      <c r="E932" t="s">
        <v>1015</v>
      </c>
      <c r="F932">
        <v>10004247</v>
      </c>
      <c r="G932" s="32" t="s">
        <v>181</v>
      </c>
      <c r="I932" t="s">
        <v>226</v>
      </c>
      <c r="J932">
        <v>1</v>
      </c>
      <c r="K932">
        <v>0</v>
      </c>
      <c r="L932">
        <v>0</v>
      </c>
      <c r="M932">
        <v>5.1999999999999998E-2</v>
      </c>
      <c r="N932" t="s">
        <v>135</v>
      </c>
      <c r="O932" t="s">
        <v>136</v>
      </c>
      <c r="S932" t="s">
        <v>140</v>
      </c>
      <c r="T932">
        <v>400</v>
      </c>
      <c r="U932" t="s">
        <v>682</v>
      </c>
      <c r="V932" t="s">
        <v>229</v>
      </c>
      <c r="W932" t="s">
        <v>1212</v>
      </c>
      <c r="X932" t="s">
        <v>1213</v>
      </c>
      <c r="Y932" t="s">
        <v>684</v>
      </c>
      <c r="AA932" t="s">
        <v>145</v>
      </c>
      <c r="AB932" t="s">
        <v>146</v>
      </c>
      <c r="AC932" s="119">
        <v>1931672</v>
      </c>
      <c r="AD932">
        <v>1931672</v>
      </c>
      <c r="AE932">
        <v>1931672</v>
      </c>
      <c r="AF932">
        <v>1836700</v>
      </c>
      <c r="AG932">
        <v>94972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 s="32">
        <v>0</v>
      </c>
      <c r="AO932">
        <v>0</v>
      </c>
      <c r="AP932">
        <v>0</v>
      </c>
      <c r="AQ932">
        <v>0</v>
      </c>
      <c r="AR932">
        <v>0</v>
      </c>
      <c r="AS932">
        <v>1</v>
      </c>
      <c r="AT932">
        <v>1974</v>
      </c>
      <c r="AV932">
        <v>2373</v>
      </c>
      <c r="AW932">
        <v>1620</v>
      </c>
      <c r="AX932">
        <v>1</v>
      </c>
      <c r="AY932">
        <v>3</v>
      </c>
      <c r="AZ932">
        <v>2</v>
      </c>
      <c r="BS932" t="s">
        <v>1214</v>
      </c>
      <c r="BV932" t="s">
        <v>1215</v>
      </c>
      <c r="BX932" t="s">
        <v>1216</v>
      </c>
      <c r="BY932" t="s">
        <v>430</v>
      </c>
      <c r="BZ932" t="s">
        <v>1217</v>
      </c>
      <c r="CB932" s="27">
        <v>42503</v>
      </c>
      <c r="CC932">
        <v>2400000</v>
      </c>
      <c r="CD932" t="s">
        <v>210</v>
      </c>
      <c r="CE932" t="s">
        <v>181</v>
      </c>
      <c r="CF932" t="s">
        <v>181</v>
      </c>
      <c r="CG932" t="s">
        <v>1218</v>
      </c>
      <c r="CH932" s="27">
        <v>38891</v>
      </c>
      <c r="CI932">
        <v>2737500</v>
      </c>
      <c r="CJ932" t="s">
        <v>210</v>
      </c>
      <c r="CK932" t="s">
        <v>151</v>
      </c>
      <c r="CL932" t="s">
        <v>151</v>
      </c>
      <c r="CM932" t="s">
        <v>1219</v>
      </c>
      <c r="CN932" s="27">
        <v>36685</v>
      </c>
      <c r="CO932">
        <v>2300000</v>
      </c>
      <c r="CP932" t="s">
        <v>210</v>
      </c>
      <c r="CQ932" t="s">
        <v>151</v>
      </c>
      <c r="CR932" t="s">
        <v>151</v>
      </c>
      <c r="CS932" t="s">
        <v>1220</v>
      </c>
      <c r="CT932" s="27">
        <v>30072</v>
      </c>
      <c r="CU932">
        <v>385000</v>
      </c>
      <c r="CV932" t="s">
        <v>210</v>
      </c>
      <c r="CW932" t="s">
        <v>151</v>
      </c>
      <c r="CX932" t="s">
        <v>151</v>
      </c>
      <c r="CY932" t="s">
        <v>1221</v>
      </c>
      <c r="CZ932" t="s">
        <v>1222</v>
      </c>
      <c r="DA932" t="s">
        <v>154</v>
      </c>
      <c r="DB932" t="s">
        <v>299</v>
      </c>
      <c r="DE932">
        <v>1</v>
      </c>
      <c r="DF932">
        <v>1975</v>
      </c>
      <c r="DG932" t="s">
        <v>1223</v>
      </c>
      <c r="DH932">
        <v>2</v>
      </c>
      <c r="DI932" s="128" t="s">
        <v>696</v>
      </c>
      <c r="DJ9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32" s="130">
        <f>Table13[[#This Row],[JUST]]*Table13[[#This Row],[Storm Millage]]/1000</f>
        <v>14768.608618405691</v>
      </c>
      <c r="DL9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32" s="136">
        <f>Table13[[#This Row],[JUST]]*Table13[[#This Row],[Recreational Millage]]/1000</f>
        <v>15843.841019272269</v>
      </c>
      <c r="DN932" s="137">
        <f>Table13[[#This Row],[Recreational Assessment]]+Table13[[#This Row],[Storm Assessment]]</f>
        <v>30612.449637677961</v>
      </c>
      <c r="DO932" s="145" t="e">
        <f>Methodology!#REF!</f>
        <v>#REF!</v>
      </c>
      <c r="DP932" s="146" t="e">
        <f>(Table13[[#This Row],[JUST]]*Table13[[#This Row],[Ad Valorem Recreational Millage]])/1000</f>
        <v>#REF!</v>
      </c>
    </row>
    <row r="933" spans="1:120" x14ac:dyDescent="0.3">
      <c r="A933">
        <v>616</v>
      </c>
      <c r="B933">
        <v>1</v>
      </c>
      <c r="C933" s="165" t="s">
        <v>3258</v>
      </c>
      <c r="D933" t="s">
        <v>216</v>
      </c>
      <c r="E933" t="s">
        <v>3259</v>
      </c>
      <c r="F933">
        <v>10004259</v>
      </c>
      <c r="G933" s="32" t="s">
        <v>181</v>
      </c>
      <c r="I933" t="s">
        <v>226</v>
      </c>
      <c r="J933">
        <v>1</v>
      </c>
      <c r="K933">
        <v>0</v>
      </c>
      <c r="L933">
        <v>0</v>
      </c>
      <c r="M933">
        <v>4.8000000000000001E-2</v>
      </c>
      <c r="N933" t="s">
        <v>135</v>
      </c>
      <c r="O933" t="s">
        <v>136</v>
      </c>
      <c r="S933" t="s">
        <v>140</v>
      </c>
      <c r="T933">
        <v>400</v>
      </c>
      <c r="U933" t="s">
        <v>682</v>
      </c>
      <c r="V933" t="s">
        <v>229</v>
      </c>
      <c r="W933" t="s">
        <v>3260</v>
      </c>
      <c r="X933" t="s">
        <v>3261</v>
      </c>
      <c r="Y933" t="s">
        <v>684</v>
      </c>
      <c r="AA933" t="s">
        <v>145</v>
      </c>
      <c r="AB933" t="s">
        <v>146</v>
      </c>
      <c r="AC933" s="119">
        <v>1939464</v>
      </c>
      <c r="AD933">
        <v>1939464</v>
      </c>
      <c r="AE933">
        <v>1939464</v>
      </c>
      <c r="AF933">
        <v>1836700</v>
      </c>
      <c r="AG933">
        <v>101132</v>
      </c>
      <c r="AH933">
        <v>0</v>
      </c>
      <c r="AI933">
        <v>1632</v>
      </c>
      <c r="AJ933">
        <v>0</v>
      </c>
      <c r="AK933">
        <v>0</v>
      </c>
      <c r="AL933">
        <v>0</v>
      </c>
      <c r="AM933">
        <v>0</v>
      </c>
      <c r="AN933" s="32">
        <v>0</v>
      </c>
      <c r="AO933">
        <v>0</v>
      </c>
      <c r="AP933">
        <v>0</v>
      </c>
      <c r="AQ933">
        <v>0</v>
      </c>
      <c r="AR933">
        <v>0</v>
      </c>
      <c r="AS933">
        <v>1</v>
      </c>
      <c r="AT933">
        <v>1974</v>
      </c>
      <c r="AV933">
        <v>2209</v>
      </c>
      <c r="AW933">
        <v>1620</v>
      </c>
      <c r="AX933">
        <v>1</v>
      </c>
      <c r="AY933">
        <v>2</v>
      </c>
      <c r="AZ933">
        <v>2.5</v>
      </c>
      <c r="BS933" t="s">
        <v>3262</v>
      </c>
      <c r="BV933" t="s">
        <v>3263</v>
      </c>
      <c r="BX933" t="s">
        <v>457</v>
      </c>
      <c r="BY933" t="s">
        <v>458</v>
      </c>
      <c r="BZ933" t="s">
        <v>459</v>
      </c>
      <c r="CB933" s="27">
        <v>41046</v>
      </c>
      <c r="CC933">
        <v>1665000</v>
      </c>
      <c r="CD933" t="s">
        <v>210</v>
      </c>
      <c r="CE933" t="s">
        <v>181</v>
      </c>
      <c r="CF933" t="s">
        <v>181</v>
      </c>
      <c r="CG933" t="s">
        <v>3264</v>
      </c>
      <c r="CH933" s="27">
        <v>31564</v>
      </c>
      <c r="CI933">
        <v>500000</v>
      </c>
      <c r="CJ933" t="s">
        <v>210</v>
      </c>
      <c r="CK933" t="s">
        <v>151</v>
      </c>
      <c r="CL933" t="s">
        <v>151</v>
      </c>
      <c r="CM933" t="s">
        <v>3265</v>
      </c>
      <c r="CZ933" t="s">
        <v>3266</v>
      </c>
      <c r="DA933" t="s">
        <v>154</v>
      </c>
      <c r="DB933" t="s">
        <v>299</v>
      </c>
      <c r="DE933">
        <v>1</v>
      </c>
      <c r="DF933">
        <v>1975</v>
      </c>
      <c r="DG933" t="s">
        <v>3267</v>
      </c>
      <c r="DH933">
        <v>2</v>
      </c>
      <c r="DI933" s="128" t="s">
        <v>696</v>
      </c>
      <c r="DJ9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33" s="130">
        <f>Table13[[#This Row],[JUST]]*Table13[[#This Row],[Storm Millage]]/1000</f>
        <v>14828.182396125001</v>
      </c>
      <c r="DL9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33" s="136">
        <f>Table13[[#This Row],[JUST]]*Table13[[#This Row],[Recreational Millage]]/1000</f>
        <v>15907.752081410235</v>
      </c>
      <c r="DN933" s="137">
        <f>Table13[[#This Row],[Recreational Assessment]]+Table13[[#This Row],[Storm Assessment]]</f>
        <v>30735.934477535237</v>
      </c>
      <c r="DO933" s="145" t="e">
        <f>Methodology!#REF!</f>
        <v>#REF!</v>
      </c>
      <c r="DP933" s="146" t="e">
        <f>(Table13[[#This Row],[JUST]]*Table13[[#This Row],[Ad Valorem Recreational Millage]])/1000</f>
        <v>#REF!</v>
      </c>
    </row>
    <row r="934" spans="1:120" x14ac:dyDescent="0.3">
      <c r="A934">
        <v>652</v>
      </c>
      <c r="B934">
        <v>1</v>
      </c>
      <c r="C934" s="165" t="s">
        <v>1188</v>
      </c>
      <c r="D934" t="s">
        <v>216</v>
      </c>
      <c r="E934" t="s">
        <v>1004</v>
      </c>
      <c r="F934">
        <v>10004246</v>
      </c>
      <c r="G934" s="32" t="s">
        <v>181</v>
      </c>
      <c r="I934" t="s">
        <v>226</v>
      </c>
      <c r="J934">
        <v>1</v>
      </c>
      <c r="K934">
        <v>0</v>
      </c>
      <c r="L934">
        <v>0</v>
      </c>
      <c r="M934">
        <v>4.5999999999999999E-2</v>
      </c>
      <c r="N934" t="s">
        <v>135</v>
      </c>
      <c r="O934" t="s">
        <v>136</v>
      </c>
      <c r="S934" t="s">
        <v>140</v>
      </c>
      <c r="T934">
        <v>400</v>
      </c>
      <c r="U934" t="s">
        <v>682</v>
      </c>
      <c r="V934" t="s">
        <v>229</v>
      </c>
      <c r="W934" t="s">
        <v>1189</v>
      </c>
      <c r="X934" t="s">
        <v>1190</v>
      </c>
      <c r="Y934" t="s">
        <v>684</v>
      </c>
      <c r="AA934" t="s">
        <v>145</v>
      </c>
      <c r="AB934" t="s">
        <v>146</v>
      </c>
      <c r="AC934" s="119">
        <v>1946058</v>
      </c>
      <c r="AD934">
        <v>1946058</v>
      </c>
      <c r="AE934">
        <v>1946058</v>
      </c>
      <c r="AF934">
        <v>1836700</v>
      </c>
      <c r="AG934">
        <v>109358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 s="32">
        <v>0</v>
      </c>
      <c r="AO934">
        <v>0</v>
      </c>
      <c r="AP934">
        <v>0</v>
      </c>
      <c r="AQ934">
        <v>0</v>
      </c>
      <c r="AR934">
        <v>0</v>
      </c>
      <c r="AS934">
        <v>1</v>
      </c>
      <c r="AT934">
        <v>1974</v>
      </c>
      <c r="AV934">
        <v>3107</v>
      </c>
      <c r="AW934">
        <v>1727</v>
      </c>
      <c r="AX934">
        <v>1.5</v>
      </c>
      <c r="AY934">
        <v>3</v>
      </c>
      <c r="AZ934">
        <v>3</v>
      </c>
      <c r="BS934" t="s">
        <v>1191</v>
      </c>
      <c r="BV934" t="s">
        <v>1192</v>
      </c>
      <c r="BX934" t="s">
        <v>503</v>
      </c>
      <c r="BY934" t="s">
        <v>264</v>
      </c>
      <c r="BZ934" t="s">
        <v>1193</v>
      </c>
      <c r="CB934" s="27">
        <v>42132</v>
      </c>
      <c r="CC934">
        <v>2582000</v>
      </c>
      <c r="CD934" t="s">
        <v>210</v>
      </c>
      <c r="CE934" t="s">
        <v>181</v>
      </c>
      <c r="CF934" t="s">
        <v>181</v>
      </c>
      <c r="CG934" t="s">
        <v>1194</v>
      </c>
      <c r="CH934" s="27">
        <v>38483</v>
      </c>
      <c r="CI934">
        <v>2300000</v>
      </c>
      <c r="CJ934" t="s">
        <v>210</v>
      </c>
      <c r="CK934" t="s">
        <v>151</v>
      </c>
      <c r="CL934" t="s">
        <v>151</v>
      </c>
      <c r="CM934" t="s">
        <v>1195</v>
      </c>
      <c r="CN934" s="27">
        <v>37140</v>
      </c>
      <c r="CO934">
        <v>2100000</v>
      </c>
      <c r="CP934" t="s">
        <v>210</v>
      </c>
      <c r="CQ934" t="s">
        <v>151</v>
      </c>
      <c r="CR934" t="s">
        <v>151</v>
      </c>
      <c r="CS934" t="s">
        <v>1196</v>
      </c>
      <c r="CT934" s="27">
        <v>32568</v>
      </c>
      <c r="CU934">
        <v>471910</v>
      </c>
      <c r="CV934" t="s">
        <v>210</v>
      </c>
      <c r="CW934" t="s">
        <v>151</v>
      </c>
      <c r="CX934" t="s">
        <v>151</v>
      </c>
      <c r="CY934" t="s">
        <v>1197</v>
      </c>
      <c r="CZ934" t="s">
        <v>1198</v>
      </c>
      <c r="DA934" t="s">
        <v>154</v>
      </c>
      <c r="DB934" t="s">
        <v>299</v>
      </c>
      <c r="DE934">
        <v>1</v>
      </c>
      <c r="DF934">
        <v>1975</v>
      </c>
      <c r="DG934" t="s">
        <v>1199</v>
      </c>
      <c r="DH934">
        <v>2</v>
      </c>
      <c r="DI934" s="128" t="s">
        <v>696</v>
      </c>
      <c r="DJ9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34" s="130">
        <f>Table13[[#This Row],[JUST]]*Table13[[#This Row],[Storm Millage]]/1000</f>
        <v>14878.596858430077</v>
      </c>
      <c r="DL9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34" s="136">
        <f>Table13[[#This Row],[JUST]]*Table13[[#This Row],[Recreational Millage]]/1000</f>
        <v>15961.836981787257</v>
      </c>
      <c r="DN934" s="137">
        <f>Table13[[#This Row],[Recreational Assessment]]+Table13[[#This Row],[Storm Assessment]]</f>
        <v>30840.433840217334</v>
      </c>
      <c r="DO934" s="145" t="e">
        <f>Methodology!#REF!</f>
        <v>#REF!</v>
      </c>
      <c r="DP934" s="146" t="e">
        <f>(Table13[[#This Row],[JUST]]*Table13[[#This Row],[Ad Valorem Recreational Millage]])/1000</f>
        <v>#REF!</v>
      </c>
    </row>
    <row r="935" spans="1:120" x14ac:dyDescent="0.3">
      <c r="A935">
        <v>614</v>
      </c>
      <c r="B935">
        <v>1</v>
      </c>
      <c r="C935" s="165" t="s">
        <v>1140</v>
      </c>
      <c r="D935" t="s">
        <v>216</v>
      </c>
      <c r="E935" t="s">
        <v>337</v>
      </c>
      <c r="F935">
        <v>10004242</v>
      </c>
      <c r="G935" s="32" t="s">
        <v>181</v>
      </c>
      <c r="I935" t="s">
        <v>226</v>
      </c>
      <c r="J935">
        <v>1</v>
      </c>
      <c r="K935">
        <v>0</v>
      </c>
      <c r="L935">
        <v>0</v>
      </c>
      <c r="M935">
        <v>5.2999999999999999E-2</v>
      </c>
      <c r="N935" t="s">
        <v>135</v>
      </c>
      <c r="O935" t="s">
        <v>136</v>
      </c>
      <c r="S935" t="s">
        <v>140</v>
      </c>
      <c r="T935">
        <v>400</v>
      </c>
      <c r="U935" t="s">
        <v>682</v>
      </c>
      <c r="V935" t="s">
        <v>229</v>
      </c>
      <c r="W935" t="s">
        <v>1141</v>
      </c>
      <c r="X935" t="s">
        <v>1142</v>
      </c>
      <c r="Y935" t="s">
        <v>684</v>
      </c>
      <c r="AA935" t="s">
        <v>145</v>
      </c>
      <c r="AB935" t="s">
        <v>146</v>
      </c>
      <c r="AC935" s="119">
        <v>1954240</v>
      </c>
      <c r="AD935">
        <v>1954240</v>
      </c>
      <c r="AE935">
        <v>1954240</v>
      </c>
      <c r="AF935">
        <v>1836700</v>
      </c>
      <c r="AG935">
        <v>112953</v>
      </c>
      <c r="AH935">
        <v>0</v>
      </c>
      <c r="AI935">
        <v>4587</v>
      </c>
      <c r="AJ935">
        <v>0</v>
      </c>
      <c r="AK935">
        <v>0</v>
      </c>
      <c r="AL935">
        <v>0</v>
      </c>
      <c r="AM935">
        <v>0</v>
      </c>
      <c r="AN935" s="32">
        <v>0</v>
      </c>
      <c r="AO935">
        <v>0</v>
      </c>
      <c r="AP935">
        <v>0</v>
      </c>
      <c r="AQ935">
        <v>0</v>
      </c>
      <c r="AR935">
        <v>0</v>
      </c>
      <c r="AS935">
        <v>1</v>
      </c>
      <c r="AT935">
        <v>1974</v>
      </c>
      <c r="AV935">
        <v>2259</v>
      </c>
      <c r="AW935">
        <v>1615</v>
      </c>
      <c r="AX935">
        <v>1</v>
      </c>
      <c r="AY935">
        <v>3</v>
      </c>
      <c r="AZ935">
        <v>2</v>
      </c>
      <c r="BS935" t="s">
        <v>1143</v>
      </c>
      <c r="BV935" t="s">
        <v>1144</v>
      </c>
      <c r="BX935" t="s">
        <v>1145</v>
      </c>
      <c r="BY935" t="s">
        <v>638</v>
      </c>
      <c r="BZ935" t="s">
        <v>1146</v>
      </c>
      <c r="CB935" s="27">
        <v>41015</v>
      </c>
      <c r="CC935">
        <v>1900000</v>
      </c>
      <c r="CD935" t="s">
        <v>210</v>
      </c>
      <c r="CE935" t="s">
        <v>181</v>
      </c>
      <c r="CF935" t="s">
        <v>181</v>
      </c>
      <c r="CG935" t="s">
        <v>1147</v>
      </c>
      <c r="CH935" s="27">
        <v>40575</v>
      </c>
      <c r="CI935">
        <v>1600000</v>
      </c>
      <c r="CJ935" t="s">
        <v>210</v>
      </c>
      <c r="CK935" t="s">
        <v>181</v>
      </c>
      <c r="CL935" t="s">
        <v>181</v>
      </c>
      <c r="CM935" t="s">
        <v>1148</v>
      </c>
      <c r="CN935" s="27">
        <v>36648</v>
      </c>
      <c r="CO935">
        <v>2000000</v>
      </c>
      <c r="CP935" t="s">
        <v>210</v>
      </c>
      <c r="CQ935" t="s">
        <v>151</v>
      </c>
      <c r="CR935" t="s">
        <v>151</v>
      </c>
      <c r="CS935" t="s">
        <v>1149</v>
      </c>
      <c r="CT935" s="27">
        <v>35125</v>
      </c>
      <c r="CU935">
        <v>1100000</v>
      </c>
      <c r="CV935" t="s">
        <v>210</v>
      </c>
      <c r="CW935" t="s">
        <v>151</v>
      </c>
      <c r="CX935" t="s">
        <v>151</v>
      </c>
      <c r="CY935" t="s">
        <v>1150</v>
      </c>
      <c r="CZ935" t="s">
        <v>1151</v>
      </c>
      <c r="DA935" t="s">
        <v>154</v>
      </c>
      <c r="DB935" t="s">
        <v>299</v>
      </c>
      <c r="DE935">
        <v>1</v>
      </c>
      <c r="DF935">
        <v>1975</v>
      </c>
      <c r="DG935" t="s">
        <v>1152</v>
      </c>
      <c r="DH935">
        <v>2</v>
      </c>
      <c r="DI935" s="128" t="s">
        <v>696</v>
      </c>
      <c r="DJ9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35" s="130">
        <f>Table13[[#This Row],[JUST]]*Table13[[#This Row],[Storm Millage]]/1000</f>
        <v>14941.152383237493</v>
      </c>
      <c r="DL9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35" s="136">
        <f>Table13[[#This Row],[JUST]]*Table13[[#This Row],[Recreational Millage]]/1000</f>
        <v>16028.946877887467</v>
      </c>
      <c r="DN935" s="137">
        <f>Table13[[#This Row],[Recreational Assessment]]+Table13[[#This Row],[Storm Assessment]]</f>
        <v>30970.09926112496</v>
      </c>
      <c r="DO935" s="145" t="e">
        <f>Methodology!#REF!</f>
        <v>#REF!</v>
      </c>
      <c r="DP935" s="146" t="e">
        <f>(Table13[[#This Row],[JUST]]*Table13[[#This Row],[Ad Valorem Recreational Millage]])/1000</f>
        <v>#REF!</v>
      </c>
    </row>
    <row r="936" spans="1:120" x14ac:dyDescent="0.3">
      <c r="A936">
        <v>605</v>
      </c>
      <c r="B936">
        <v>1</v>
      </c>
      <c r="C936" s="165" t="s">
        <v>3299</v>
      </c>
      <c r="D936" t="s">
        <v>216</v>
      </c>
      <c r="E936" t="s">
        <v>452</v>
      </c>
      <c r="F936">
        <v>10004233</v>
      </c>
      <c r="G936" s="32" t="s">
        <v>181</v>
      </c>
      <c r="I936" t="s">
        <v>226</v>
      </c>
      <c r="J936">
        <v>1</v>
      </c>
      <c r="K936">
        <v>0</v>
      </c>
      <c r="L936">
        <v>0</v>
      </c>
      <c r="M936">
        <v>5.0999999999999997E-2</v>
      </c>
      <c r="N936" t="s">
        <v>135</v>
      </c>
      <c r="O936" t="s">
        <v>136</v>
      </c>
      <c r="S936" t="s">
        <v>140</v>
      </c>
      <c r="T936">
        <v>400</v>
      </c>
      <c r="U936" t="s">
        <v>682</v>
      </c>
      <c r="V936" t="s">
        <v>229</v>
      </c>
      <c r="W936" t="s">
        <v>3300</v>
      </c>
      <c r="X936" t="s">
        <v>3301</v>
      </c>
      <c r="Y936" t="s">
        <v>684</v>
      </c>
      <c r="AA936" t="s">
        <v>145</v>
      </c>
      <c r="AB936" t="s">
        <v>146</v>
      </c>
      <c r="AC936" s="119">
        <v>1963594</v>
      </c>
      <c r="AD936">
        <v>1963594</v>
      </c>
      <c r="AE936">
        <v>1963594</v>
      </c>
      <c r="AF936">
        <v>1836700</v>
      </c>
      <c r="AG936">
        <v>126894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 s="32">
        <v>0</v>
      </c>
      <c r="AO936">
        <v>0</v>
      </c>
      <c r="AP936">
        <v>0</v>
      </c>
      <c r="AQ936">
        <v>0</v>
      </c>
      <c r="AR936">
        <v>0</v>
      </c>
      <c r="AS936">
        <v>1</v>
      </c>
      <c r="AT936">
        <v>1974</v>
      </c>
      <c r="AV936">
        <v>3362</v>
      </c>
      <c r="AW936">
        <v>2038</v>
      </c>
      <c r="AX936">
        <v>1.5</v>
      </c>
      <c r="AY936">
        <v>2</v>
      </c>
      <c r="AZ936">
        <v>2</v>
      </c>
      <c r="BS936" t="s">
        <v>3302</v>
      </c>
      <c r="BT936" t="s">
        <v>3303</v>
      </c>
      <c r="BV936" t="s">
        <v>3304</v>
      </c>
      <c r="BX936" t="s">
        <v>1133</v>
      </c>
      <c r="BY936" t="s">
        <v>785</v>
      </c>
      <c r="BZ936" t="s">
        <v>3305</v>
      </c>
      <c r="CB936" s="27">
        <v>41814</v>
      </c>
      <c r="CC936">
        <v>1700000</v>
      </c>
      <c r="CD936" t="s">
        <v>210</v>
      </c>
      <c r="CE936" t="s">
        <v>181</v>
      </c>
      <c r="CF936" t="s">
        <v>181</v>
      </c>
      <c r="CG936" t="s">
        <v>3306</v>
      </c>
      <c r="CH936" s="27">
        <v>36434</v>
      </c>
      <c r="CI936">
        <v>1525000</v>
      </c>
      <c r="CJ936" t="s">
        <v>210</v>
      </c>
      <c r="CK936" t="s">
        <v>151</v>
      </c>
      <c r="CL936" t="s">
        <v>151</v>
      </c>
      <c r="CM936" t="s">
        <v>3307</v>
      </c>
      <c r="CN936" s="27">
        <v>32874</v>
      </c>
      <c r="CO936">
        <v>750000</v>
      </c>
      <c r="CP936" t="s">
        <v>210</v>
      </c>
      <c r="CQ936" t="s">
        <v>151</v>
      </c>
      <c r="CR936" t="s">
        <v>151</v>
      </c>
      <c r="CS936" t="s">
        <v>3308</v>
      </c>
      <c r="CT936" s="27">
        <v>31898</v>
      </c>
      <c r="CU936">
        <v>439000</v>
      </c>
      <c r="CV936" t="s">
        <v>210</v>
      </c>
      <c r="CW936" t="s">
        <v>151</v>
      </c>
      <c r="CX936" t="s">
        <v>151</v>
      </c>
      <c r="CY936" t="s">
        <v>3309</v>
      </c>
      <c r="CZ936" t="s">
        <v>3310</v>
      </c>
      <c r="DA936" t="s">
        <v>154</v>
      </c>
      <c r="DB936" t="s">
        <v>299</v>
      </c>
      <c r="DE936">
        <v>1</v>
      </c>
      <c r="DF936">
        <v>1975</v>
      </c>
      <c r="DG936" t="s">
        <v>3311</v>
      </c>
      <c r="DH936">
        <v>2</v>
      </c>
      <c r="DI936" s="128" t="s">
        <v>696</v>
      </c>
      <c r="DJ9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36" s="130">
        <f>Table13[[#This Row],[JUST]]*Table13[[#This Row],[Storm Millage]]/1000</f>
        <v>15012.668440319942</v>
      </c>
      <c r="DL9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36" s="136">
        <f>Table13[[#This Row],[JUST]]*Table13[[#This Row],[Recreational Millage]]/1000</f>
        <v>16105.669680151141</v>
      </c>
      <c r="DN936" s="137">
        <f>Table13[[#This Row],[Recreational Assessment]]+Table13[[#This Row],[Storm Assessment]]</f>
        <v>31118.338120471082</v>
      </c>
      <c r="DO936" s="145" t="e">
        <f>Methodology!#REF!</f>
        <v>#REF!</v>
      </c>
      <c r="DP936" s="146" t="e">
        <f>(Table13[[#This Row],[JUST]]*Table13[[#This Row],[Ad Valorem Recreational Millage]])/1000</f>
        <v>#REF!</v>
      </c>
    </row>
    <row r="937" spans="1:120" x14ac:dyDescent="0.3">
      <c r="A937">
        <v>604</v>
      </c>
      <c r="B937">
        <v>1</v>
      </c>
      <c r="C937" s="165" t="s">
        <v>3277</v>
      </c>
      <c r="D937" t="s">
        <v>216</v>
      </c>
      <c r="E937" t="s">
        <v>271</v>
      </c>
      <c r="F937">
        <v>10004231</v>
      </c>
      <c r="G937" s="32" t="s">
        <v>181</v>
      </c>
      <c r="I937" t="s">
        <v>226</v>
      </c>
      <c r="J937">
        <v>1</v>
      </c>
      <c r="K937">
        <v>0</v>
      </c>
      <c r="L937">
        <v>0</v>
      </c>
      <c r="M937">
        <v>4.5999999999999999E-2</v>
      </c>
      <c r="N937" t="s">
        <v>135</v>
      </c>
      <c r="O937" t="s">
        <v>136</v>
      </c>
      <c r="S937" t="s">
        <v>140</v>
      </c>
      <c r="T937">
        <v>400</v>
      </c>
      <c r="U937" t="s">
        <v>682</v>
      </c>
      <c r="V937" t="s">
        <v>229</v>
      </c>
      <c r="W937" t="s">
        <v>3278</v>
      </c>
      <c r="X937" t="s">
        <v>3279</v>
      </c>
      <c r="Y937" t="s">
        <v>684</v>
      </c>
      <c r="AA937" t="s">
        <v>145</v>
      </c>
      <c r="AB937" t="s">
        <v>146</v>
      </c>
      <c r="AC937" s="119">
        <v>1965068</v>
      </c>
      <c r="AD937">
        <v>1965068</v>
      </c>
      <c r="AE937">
        <v>1965068</v>
      </c>
      <c r="AF937">
        <v>1836700</v>
      </c>
      <c r="AG937">
        <v>128368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 s="32">
        <v>0</v>
      </c>
      <c r="AO937">
        <v>0</v>
      </c>
      <c r="AP937">
        <v>0</v>
      </c>
      <c r="AQ937">
        <v>0</v>
      </c>
      <c r="AR937">
        <v>0</v>
      </c>
      <c r="AS937">
        <v>1</v>
      </c>
      <c r="AT937">
        <v>1974</v>
      </c>
      <c r="AV937">
        <v>3343</v>
      </c>
      <c r="AW937">
        <v>2066</v>
      </c>
      <c r="AX937">
        <v>1.5</v>
      </c>
      <c r="AY937">
        <v>3</v>
      </c>
      <c r="AZ937">
        <v>3</v>
      </c>
      <c r="BS937" t="s">
        <v>3280</v>
      </c>
      <c r="BV937" t="s">
        <v>3281</v>
      </c>
      <c r="BX937" t="s">
        <v>3282</v>
      </c>
      <c r="BY937" t="s">
        <v>238</v>
      </c>
      <c r="BZ937" t="s">
        <v>3283</v>
      </c>
      <c r="CB937" s="27">
        <v>39820</v>
      </c>
      <c r="CC937">
        <v>2175000</v>
      </c>
      <c r="CD937" t="s">
        <v>210</v>
      </c>
      <c r="CE937" t="s">
        <v>181</v>
      </c>
      <c r="CF937" t="s">
        <v>181</v>
      </c>
      <c r="CG937" t="s">
        <v>3284</v>
      </c>
      <c r="CH937" s="27">
        <v>35034</v>
      </c>
      <c r="CI937">
        <v>1275000</v>
      </c>
      <c r="CJ937" t="s">
        <v>210</v>
      </c>
      <c r="CK937" t="s">
        <v>181</v>
      </c>
      <c r="CL937" t="s">
        <v>181</v>
      </c>
      <c r="CM937" t="s">
        <v>3285</v>
      </c>
      <c r="CN937" s="27">
        <v>33329</v>
      </c>
      <c r="CO937">
        <v>850000</v>
      </c>
      <c r="CP937" t="s">
        <v>210</v>
      </c>
      <c r="CQ937" t="s">
        <v>181</v>
      </c>
      <c r="CR937" t="s">
        <v>181</v>
      </c>
      <c r="CS937" t="s">
        <v>3286</v>
      </c>
      <c r="CZ937" t="s">
        <v>3287</v>
      </c>
      <c r="DA937" t="s">
        <v>154</v>
      </c>
      <c r="DB937" t="s">
        <v>299</v>
      </c>
      <c r="DE937">
        <v>1</v>
      </c>
      <c r="DF937">
        <v>1975</v>
      </c>
      <c r="DG937" t="s">
        <v>3288</v>
      </c>
      <c r="DH937">
        <v>2</v>
      </c>
      <c r="DI937" s="128" t="s">
        <v>696</v>
      </c>
      <c r="DJ9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37" s="130">
        <f>Table13[[#This Row],[JUST]]*Table13[[#This Row],[Storm Millage]]/1000</f>
        <v>15023.937915211918</v>
      </c>
      <c r="DL9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37" s="136">
        <f>Table13[[#This Row],[JUST]]*Table13[[#This Row],[Recreational Millage]]/1000</f>
        <v>16117.75963210075</v>
      </c>
      <c r="DN937" s="137">
        <f>Table13[[#This Row],[Recreational Assessment]]+Table13[[#This Row],[Storm Assessment]]</f>
        <v>31141.697547312666</v>
      </c>
      <c r="DO937" s="145" t="e">
        <f>Methodology!#REF!</f>
        <v>#REF!</v>
      </c>
      <c r="DP937" s="146" t="e">
        <f>(Table13[[#This Row],[JUST]]*Table13[[#This Row],[Ad Valorem Recreational Millage]])/1000</f>
        <v>#REF!</v>
      </c>
    </row>
    <row r="938" spans="1:120" x14ac:dyDescent="0.3">
      <c r="A938">
        <v>611</v>
      </c>
      <c r="B938">
        <v>1</v>
      </c>
      <c r="C938" s="165" t="s">
        <v>1535</v>
      </c>
      <c r="D938" t="s">
        <v>216</v>
      </c>
      <c r="E938" t="s">
        <v>1026</v>
      </c>
      <c r="F938">
        <v>10004248</v>
      </c>
      <c r="G938" s="32" t="s">
        <v>181</v>
      </c>
      <c r="I938" t="s">
        <v>226</v>
      </c>
      <c r="J938">
        <v>1</v>
      </c>
      <c r="K938">
        <v>0</v>
      </c>
      <c r="L938">
        <v>0</v>
      </c>
      <c r="M938">
        <v>4.9000000000000002E-2</v>
      </c>
      <c r="N938" t="s">
        <v>135</v>
      </c>
      <c r="O938" t="s">
        <v>136</v>
      </c>
      <c r="S938" t="s">
        <v>140</v>
      </c>
      <c r="T938">
        <v>400</v>
      </c>
      <c r="U938" t="s">
        <v>682</v>
      </c>
      <c r="V938" t="s">
        <v>229</v>
      </c>
      <c r="W938" t="s">
        <v>1536</v>
      </c>
      <c r="X938" t="s">
        <v>1537</v>
      </c>
      <c r="Y938" t="s">
        <v>684</v>
      </c>
      <c r="AA938" t="s">
        <v>145</v>
      </c>
      <c r="AB938" t="s">
        <v>146</v>
      </c>
      <c r="AC938" s="119">
        <v>1975465</v>
      </c>
      <c r="AD938">
        <v>1975465</v>
      </c>
      <c r="AE938">
        <v>1975465</v>
      </c>
      <c r="AF938">
        <v>1836700</v>
      </c>
      <c r="AG938">
        <v>138765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 s="32">
        <v>0</v>
      </c>
      <c r="AO938">
        <v>0</v>
      </c>
      <c r="AP938">
        <v>0</v>
      </c>
      <c r="AQ938">
        <v>0</v>
      </c>
      <c r="AR938">
        <v>0</v>
      </c>
      <c r="AS938">
        <v>1</v>
      </c>
      <c r="AT938">
        <v>1974</v>
      </c>
      <c r="AV938">
        <v>3411</v>
      </c>
      <c r="AW938">
        <v>2204</v>
      </c>
      <c r="AX938">
        <v>1.5</v>
      </c>
      <c r="AY938">
        <v>2</v>
      </c>
      <c r="AZ938">
        <v>2</v>
      </c>
      <c r="BS938" t="s">
        <v>1538</v>
      </c>
      <c r="BV938" t="s">
        <v>1215</v>
      </c>
      <c r="BX938" t="s">
        <v>1216</v>
      </c>
      <c r="BY938" t="s">
        <v>430</v>
      </c>
      <c r="BZ938" t="s">
        <v>1217</v>
      </c>
      <c r="CB938" s="27">
        <v>44082</v>
      </c>
      <c r="CC938">
        <v>2775050</v>
      </c>
      <c r="CD938" t="s">
        <v>210</v>
      </c>
      <c r="CE938" t="s">
        <v>181</v>
      </c>
      <c r="CF938" t="s">
        <v>181</v>
      </c>
      <c r="CG938" t="s">
        <v>1539</v>
      </c>
      <c r="CH938" s="27">
        <v>27242</v>
      </c>
      <c r="CI938">
        <v>107500</v>
      </c>
      <c r="CJ938" t="s">
        <v>210</v>
      </c>
      <c r="CK938" t="s">
        <v>151</v>
      </c>
      <c r="CL938" t="s">
        <v>151</v>
      </c>
      <c r="CM938" t="s">
        <v>1540</v>
      </c>
      <c r="CZ938" t="s">
        <v>1541</v>
      </c>
      <c r="DA938" t="s">
        <v>154</v>
      </c>
      <c r="DB938" t="s">
        <v>299</v>
      </c>
      <c r="DE938">
        <v>1</v>
      </c>
      <c r="DF938">
        <v>1975</v>
      </c>
      <c r="DG938" t="s">
        <v>1542</v>
      </c>
      <c r="DH938">
        <v>2</v>
      </c>
      <c r="DI938" s="128" t="s">
        <v>696</v>
      </c>
      <c r="DJ9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38" s="130">
        <f>Table13[[#This Row],[JUST]]*Table13[[#This Row],[Storm Millage]]/1000</f>
        <v>15103.428234378714</v>
      </c>
      <c r="DL9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38" s="136">
        <f>Table13[[#This Row],[JUST]]*Table13[[#This Row],[Recreational Millage]]/1000</f>
        <v>16203.037264678835</v>
      </c>
      <c r="DN938" s="137">
        <f>Table13[[#This Row],[Recreational Assessment]]+Table13[[#This Row],[Storm Assessment]]</f>
        <v>31306.465499057551</v>
      </c>
      <c r="DO938" s="145" t="e">
        <f>Methodology!#REF!</f>
        <v>#REF!</v>
      </c>
      <c r="DP938" s="146" t="e">
        <f>(Table13[[#This Row],[JUST]]*Table13[[#This Row],[Ad Valorem Recreational Millage]])/1000</f>
        <v>#REF!</v>
      </c>
    </row>
    <row r="939" spans="1:120" x14ac:dyDescent="0.3">
      <c r="A939">
        <v>619</v>
      </c>
      <c r="B939">
        <v>1</v>
      </c>
      <c r="C939" s="165" t="s">
        <v>1177</v>
      </c>
      <c r="D939" t="s">
        <v>216</v>
      </c>
      <c r="E939" t="s">
        <v>992</v>
      </c>
      <c r="F939">
        <v>10004245</v>
      </c>
      <c r="G939" s="32" t="s">
        <v>181</v>
      </c>
      <c r="I939" t="s">
        <v>226</v>
      </c>
      <c r="J939">
        <v>1</v>
      </c>
      <c r="K939">
        <v>0</v>
      </c>
      <c r="L939">
        <v>0</v>
      </c>
      <c r="M939">
        <v>5.0999999999999997E-2</v>
      </c>
      <c r="N939" t="s">
        <v>135</v>
      </c>
      <c r="O939" t="s">
        <v>136</v>
      </c>
      <c r="S939" t="s">
        <v>140</v>
      </c>
      <c r="T939">
        <v>400</v>
      </c>
      <c r="U939" t="s">
        <v>682</v>
      </c>
      <c r="V939" t="s">
        <v>229</v>
      </c>
      <c r="W939" t="s">
        <v>1178</v>
      </c>
      <c r="X939" t="s">
        <v>1179</v>
      </c>
      <c r="Y939" t="s">
        <v>684</v>
      </c>
      <c r="AA939" t="s">
        <v>145</v>
      </c>
      <c r="AB939" t="s">
        <v>146</v>
      </c>
      <c r="AC939" s="119">
        <v>1975967</v>
      </c>
      <c r="AD939">
        <v>1975967</v>
      </c>
      <c r="AE939">
        <v>1975967</v>
      </c>
      <c r="AF939">
        <v>1836700</v>
      </c>
      <c r="AG939">
        <v>137144</v>
      </c>
      <c r="AH939">
        <v>0</v>
      </c>
      <c r="AI939">
        <v>2123</v>
      </c>
      <c r="AJ939">
        <v>0</v>
      </c>
      <c r="AK939">
        <v>0</v>
      </c>
      <c r="AL939">
        <v>0</v>
      </c>
      <c r="AM939">
        <v>0</v>
      </c>
      <c r="AN939" s="32">
        <v>0</v>
      </c>
      <c r="AO939">
        <v>0</v>
      </c>
      <c r="AP939">
        <v>0</v>
      </c>
      <c r="AQ939">
        <v>0</v>
      </c>
      <c r="AR939">
        <v>0</v>
      </c>
      <c r="AS939">
        <v>1</v>
      </c>
      <c r="AT939">
        <v>1974</v>
      </c>
      <c r="AV939">
        <v>3828</v>
      </c>
      <c r="AW939">
        <v>2460</v>
      </c>
      <c r="AX939">
        <v>1.5</v>
      </c>
      <c r="AY939">
        <v>3</v>
      </c>
      <c r="AZ939">
        <v>2</v>
      </c>
      <c r="BS939" t="s">
        <v>1180</v>
      </c>
      <c r="BV939" t="s">
        <v>1181</v>
      </c>
      <c r="BX939" t="s">
        <v>1182</v>
      </c>
      <c r="BY939" t="s">
        <v>264</v>
      </c>
      <c r="BZ939" t="s">
        <v>1183</v>
      </c>
      <c r="CB939" s="27">
        <v>42052</v>
      </c>
      <c r="CC939">
        <v>2340000</v>
      </c>
      <c r="CD939" t="s">
        <v>210</v>
      </c>
      <c r="CE939" t="s">
        <v>181</v>
      </c>
      <c r="CF939" t="s">
        <v>181</v>
      </c>
      <c r="CG939" t="s">
        <v>1184</v>
      </c>
      <c r="CH939" s="27">
        <v>35156</v>
      </c>
      <c r="CI939">
        <v>1200000</v>
      </c>
      <c r="CJ939" t="s">
        <v>210</v>
      </c>
      <c r="CK939" t="s">
        <v>151</v>
      </c>
      <c r="CL939" t="s">
        <v>151</v>
      </c>
      <c r="CM939" t="s">
        <v>1185</v>
      </c>
      <c r="CZ939" t="s">
        <v>1186</v>
      </c>
      <c r="DA939" t="s">
        <v>154</v>
      </c>
      <c r="DB939" t="s">
        <v>299</v>
      </c>
      <c r="DE939">
        <v>1</v>
      </c>
      <c r="DF939">
        <v>1975</v>
      </c>
      <c r="DG939" t="s">
        <v>1187</v>
      </c>
      <c r="DH939">
        <v>2</v>
      </c>
      <c r="DI939" s="128" t="s">
        <v>696</v>
      </c>
      <c r="DJ9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39" s="130">
        <f>Table13[[#This Row],[JUST]]*Table13[[#This Row],[Storm Millage]]/1000</f>
        <v>15107.266278066483</v>
      </c>
      <c r="DL9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39" s="136">
        <f>Table13[[#This Row],[JUST]]*Table13[[#This Row],[Recreational Millage]]/1000</f>
        <v>16207.15473813793</v>
      </c>
      <c r="DN939" s="137">
        <f>Table13[[#This Row],[Recreational Assessment]]+Table13[[#This Row],[Storm Assessment]]</f>
        <v>31314.421016204411</v>
      </c>
      <c r="DO939" s="145" t="e">
        <f>Methodology!#REF!</f>
        <v>#REF!</v>
      </c>
      <c r="DP939" s="146" t="e">
        <f>(Table13[[#This Row],[JUST]]*Table13[[#This Row],[Ad Valorem Recreational Millage]])/1000</f>
        <v>#REF!</v>
      </c>
    </row>
    <row r="940" spans="1:120" x14ac:dyDescent="0.3">
      <c r="A940">
        <v>610</v>
      </c>
      <c r="B940">
        <v>1</v>
      </c>
      <c r="C940" s="165" t="s">
        <v>2016</v>
      </c>
      <c r="D940" t="s">
        <v>216</v>
      </c>
      <c r="E940" t="s">
        <v>159</v>
      </c>
      <c r="F940">
        <v>10004250</v>
      </c>
      <c r="G940" s="32" t="s">
        <v>181</v>
      </c>
      <c r="I940" t="s">
        <v>226</v>
      </c>
      <c r="J940">
        <v>1</v>
      </c>
      <c r="K940">
        <v>0</v>
      </c>
      <c r="L940">
        <v>0</v>
      </c>
      <c r="M940">
        <v>5.0999999999999997E-2</v>
      </c>
      <c r="N940" t="s">
        <v>135</v>
      </c>
      <c r="O940" t="s">
        <v>136</v>
      </c>
      <c r="S940" t="s">
        <v>140</v>
      </c>
      <c r="T940">
        <v>400</v>
      </c>
      <c r="U940" t="s">
        <v>682</v>
      </c>
      <c r="V940" t="s">
        <v>229</v>
      </c>
      <c r="W940" t="s">
        <v>2017</v>
      </c>
      <c r="X940" t="s">
        <v>2018</v>
      </c>
      <c r="Y940" t="s">
        <v>684</v>
      </c>
      <c r="AA940" t="s">
        <v>145</v>
      </c>
      <c r="AB940" t="s">
        <v>146</v>
      </c>
      <c r="AC940" s="119">
        <v>1978469</v>
      </c>
      <c r="AD940">
        <v>1978469</v>
      </c>
      <c r="AE940">
        <v>1978469</v>
      </c>
      <c r="AF940">
        <v>1836700</v>
      </c>
      <c r="AG940">
        <v>139849</v>
      </c>
      <c r="AH940">
        <v>0</v>
      </c>
      <c r="AI940">
        <v>1920</v>
      </c>
      <c r="AJ940">
        <v>0</v>
      </c>
      <c r="AK940">
        <v>0</v>
      </c>
      <c r="AL940">
        <v>0</v>
      </c>
      <c r="AM940">
        <v>0</v>
      </c>
      <c r="AN940" s="32">
        <v>0</v>
      </c>
      <c r="AO940">
        <v>0</v>
      </c>
      <c r="AP940">
        <v>0</v>
      </c>
      <c r="AQ940">
        <v>0</v>
      </c>
      <c r="AR940">
        <v>0</v>
      </c>
      <c r="AS940">
        <v>1</v>
      </c>
      <c r="AT940">
        <v>1974</v>
      </c>
      <c r="AV940">
        <v>3795</v>
      </c>
      <c r="AW940">
        <v>2455</v>
      </c>
      <c r="AX940">
        <v>1.5</v>
      </c>
      <c r="AY940">
        <v>3</v>
      </c>
      <c r="AZ940">
        <v>2</v>
      </c>
      <c r="BS940" t="s">
        <v>2019</v>
      </c>
      <c r="BV940" t="s">
        <v>2020</v>
      </c>
      <c r="BX940" t="s">
        <v>2021</v>
      </c>
      <c r="BY940" t="s">
        <v>171</v>
      </c>
      <c r="BZ940" t="s">
        <v>2022</v>
      </c>
      <c r="CB940" s="27">
        <v>34425</v>
      </c>
      <c r="CC940">
        <v>23100</v>
      </c>
      <c r="CD940" t="s">
        <v>210</v>
      </c>
      <c r="CE940" t="s">
        <v>181</v>
      </c>
      <c r="CF940" t="s">
        <v>181</v>
      </c>
      <c r="CG940" t="s">
        <v>2023</v>
      </c>
      <c r="CH940" s="27">
        <v>27273</v>
      </c>
      <c r="CI940">
        <v>114500</v>
      </c>
      <c r="CJ940" t="s">
        <v>210</v>
      </c>
      <c r="CK940" t="s">
        <v>151</v>
      </c>
      <c r="CL940" t="s">
        <v>151</v>
      </c>
      <c r="CM940" t="s">
        <v>2024</v>
      </c>
      <c r="CZ940" t="s">
        <v>2025</v>
      </c>
      <c r="DA940" t="s">
        <v>154</v>
      </c>
      <c r="DB940" t="s">
        <v>299</v>
      </c>
      <c r="DE940">
        <v>1</v>
      </c>
      <c r="DF940">
        <v>1975</v>
      </c>
      <c r="DG940" t="s">
        <v>2026</v>
      </c>
      <c r="DH940">
        <v>2</v>
      </c>
      <c r="DI940" s="128" t="s">
        <v>696</v>
      </c>
      <c r="DJ9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40" s="130">
        <f>Table13[[#This Row],[JUST]]*Table13[[#This Row],[Storm Millage]]/1000</f>
        <v>15126.395332462493</v>
      </c>
      <c r="DL9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40" s="136">
        <f>Table13[[#This Row],[JUST]]*Table13[[#This Row],[Recreational Millage]]/1000</f>
        <v>16227.676488326479</v>
      </c>
      <c r="DN940" s="137">
        <f>Table13[[#This Row],[Recreational Assessment]]+Table13[[#This Row],[Storm Assessment]]</f>
        <v>31354.071820788973</v>
      </c>
      <c r="DO940" s="145" t="e">
        <f>Methodology!#REF!</f>
        <v>#REF!</v>
      </c>
      <c r="DP940" s="146" t="e">
        <f>(Table13[[#This Row],[JUST]]*Table13[[#This Row],[Ad Valorem Recreational Millage]])/1000</f>
        <v>#REF!</v>
      </c>
    </row>
    <row r="941" spans="1:120" x14ac:dyDescent="0.3">
      <c r="A941">
        <v>1064</v>
      </c>
      <c r="B941">
        <v>1</v>
      </c>
      <c r="C941" s="165" t="s">
        <v>697</v>
      </c>
      <c r="D941" t="s">
        <v>216</v>
      </c>
      <c r="E941" t="s">
        <v>607</v>
      </c>
      <c r="F941">
        <v>10004237</v>
      </c>
      <c r="G941" s="32" t="s">
        <v>181</v>
      </c>
      <c r="I941" t="s">
        <v>226</v>
      </c>
      <c r="J941">
        <v>1</v>
      </c>
      <c r="K941">
        <v>0</v>
      </c>
      <c r="L941">
        <v>0</v>
      </c>
      <c r="M941">
        <v>5.0999999999999997E-2</v>
      </c>
      <c r="N941" t="s">
        <v>135</v>
      </c>
      <c r="O941" t="s">
        <v>136</v>
      </c>
      <c r="S941" t="s">
        <v>140</v>
      </c>
      <c r="T941">
        <v>400</v>
      </c>
      <c r="U941" t="s">
        <v>682</v>
      </c>
      <c r="V941" t="s">
        <v>229</v>
      </c>
      <c r="W941" t="s">
        <v>698</v>
      </c>
      <c r="X941" t="s">
        <v>133</v>
      </c>
      <c r="Y941" t="s">
        <v>684</v>
      </c>
      <c r="AA941" t="s">
        <v>145</v>
      </c>
      <c r="AB941" t="s">
        <v>146</v>
      </c>
      <c r="AC941" s="119">
        <v>1980197</v>
      </c>
      <c r="AD941">
        <v>1980197</v>
      </c>
      <c r="AE941">
        <v>1980197</v>
      </c>
      <c r="AF941">
        <v>1836700</v>
      </c>
      <c r="AG941">
        <v>141577</v>
      </c>
      <c r="AH941">
        <v>0</v>
      </c>
      <c r="AI941">
        <v>1920</v>
      </c>
      <c r="AJ941">
        <v>0</v>
      </c>
      <c r="AK941">
        <v>0</v>
      </c>
      <c r="AL941">
        <v>0</v>
      </c>
      <c r="AM941">
        <v>0</v>
      </c>
      <c r="AN941" s="32">
        <v>0</v>
      </c>
      <c r="AO941">
        <v>0</v>
      </c>
      <c r="AP941">
        <v>0</v>
      </c>
      <c r="AQ941">
        <v>0</v>
      </c>
      <c r="AR941">
        <v>0</v>
      </c>
      <c r="AS941">
        <v>1</v>
      </c>
      <c r="AT941">
        <v>1974</v>
      </c>
      <c r="AV941">
        <v>3701</v>
      </c>
      <c r="AW941">
        <v>2452</v>
      </c>
      <c r="AX941">
        <v>1.5</v>
      </c>
      <c r="AY941">
        <v>3</v>
      </c>
      <c r="AZ941">
        <v>2</v>
      </c>
      <c r="BS941" t="s">
        <v>699</v>
      </c>
      <c r="BV941" t="s">
        <v>700</v>
      </c>
      <c r="BX941" t="s">
        <v>701</v>
      </c>
      <c r="BY941" t="s">
        <v>149</v>
      </c>
      <c r="BZ941" t="s">
        <v>702</v>
      </c>
      <c r="CB941" s="27">
        <v>27334</v>
      </c>
      <c r="CC941">
        <v>118000</v>
      </c>
      <c r="CD941" t="s">
        <v>210</v>
      </c>
      <c r="CE941" t="s">
        <v>151</v>
      </c>
      <c r="CF941" t="s">
        <v>151</v>
      </c>
      <c r="CG941" t="s">
        <v>703</v>
      </c>
      <c r="CZ941" t="s">
        <v>704</v>
      </c>
      <c r="DA941" t="s">
        <v>154</v>
      </c>
      <c r="DB941" t="s">
        <v>299</v>
      </c>
      <c r="DE941">
        <v>1</v>
      </c>
      <c r="DF941">
        <v>1975</v>
      </c>
      <c r="DG941" t="s">
        <v>705</v>
      </c>
      <c r="DH941">
        <v>2</v>
      </c>
      <c r="DI941" s="128" t="s">
        <v>696</v>
      </c>
      <c r="DJ9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41" s="130">
        <f>Table13[[#This Row],[JUST]]*Table13[[#This Row],[Storm Millage]]/1000</f>
        <v>15139.606765714414</v>
      </c>
      <c r="DL9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41" s="136">
        <f>Table13[[#This Row],[JUST]]*Table13[[#This Row],[Recreational Millage]]/1000</f>
        <v>16241.84978342073</v>
      </c>
      <c r="DN941" s="137">
        <f>Table13[[#This Row],[Recreational Assessment]]+Table13[[#This Row],[Storm Assessment]]</f>
        <v>31381.456549135146</v>
      </c>
      <c r="DO941" s="145" t="e">
        <f>Methodology!#REF!</f>
        <v>#REF!</v>
      </c>
      <c r="DP941" s="146" t="e">
        <f>(Table13[[#This Row],[JUST]]*Table13[[#This Row],[Ad Valorem Recreational Millage]])/1000</f>
        <v>#REF!</v>
      </c>
    </row>
    <row r="942" spans="1:120" x14ac:dyDescent="0.3">
      <c r="A942">
        <v>1066</v>
      </c>
      <c r="B942">
        <v>1</v>
      </c>
      <c r="C942" s="165" t="s">
        <v>3246</v>
      </c>
      <c r="D942" t="s">
        <v>216</v>
      </c>
      <c r="E942" t="s">
        <v>3247</v>
      </c>
      <c r="F942">
        <v>10004258</v>
      </c>
      <c r="G942" s="32" t="s">
        <v>181</v>
      </c>
      <c r="I942" t="s">
        <v>226</v>
      </c>
      <c r="J942">
        <v>1</v>
      </c>
      <c r="K942">
        <v>0</v>
      </c>
      <c r="L942">
        <v>0</v>
      </c>
      <c r="M942">
        <v>4.5999999999999999E-2</v>
      </c>
      <c r="N942" t="s">
        <v>135</v>
      </c>
      <c r="O942" t="s">
        <v>136</v>
      </c>
      <c r="S942" t="s">
        <v>140</v>
      </c>
      <c r="T942">
        <v>400</v>
      </c>
      <c r="U942" t="s">
        <v>682</v>
      </c>
      <c r="V942" t="s">
        <v>229</v>
      </c>
      <c r="W942" t="s">
        <v>3248</v>
      </c>
      <c r="X942" t="s">
        <v>3249</v>
      </c>
      <c r="Y942" t="s">
        <v>684</v>
      </c>
      <c r="AA942" t="s">
        <v>145</v>
      </c>
      <c r="AB942" t="s">
        <v>146</v>
      </c>
      <c r="AC942" s="119">
        <v>1987085</v>
      </c>
      <c r="AD942">
        <v>1987085</v>
      </c>
      <c r="AE942">
        <v>1987085</v>
      </c>
      <c r="AF942">
        <v>1836700</v>
      </c>
      <c r="AG942">
        <v>147550</v>
      </c>
      <c r="AH942">
        <v>0</v>
      </c>
      <c r="AI942">
        <v>2835</v>
      </c>
      <c r="AJ942">
        <v>0</v>
      </c>
      <c r="AK942">
        <v>0</v>
      </c>
      <c r="AL942">
        <v>0</v>
      </c>
      <c r="AM942">
        <v>0</v>
      </c>
      <c r="AN942" s="32">
        <v>0</v>
      </c>
      <c r="AO942">
        <v>0</v>
      </c>
      <c r="AP942">
        <v>0</v>
      </c>
      <c r="AQ942">
        <v>0</v>
      </c>
      <c r="AR942">
        <v>0</v>
      </c>
      <c r="AS942">
        <v>1</v>
      </c>
      <c r="AT942">
        <v>1974</v>
      </c>
      <c r="AV942">
        <v>2922</v>
      </c>
      <c r="AW942">
        <v>2063</v>
      </c>
      <c r="AX942">
        <v>1.5</v>
      </c>
      <c r="AY942">
        <v>3</v>
      </c>
      <c r="AZ942">
        <v>3</v>
      </c>
      <c r="BS942" t="s">
        <v>3250</v>
      </c>
      <c r="BV942" t="s">
        <v>3251</v>
      </c>
      <c r="BX942" t="s">
        <v>3252</v>
      </c>
      <c r="BY942" t="s">
        <v>638</v>
      </c>
      <c r="BZ942" t="s">
        <v>3253</v>
      </c>
      <c r="CB942" s="27">
        <v>37778</v>
      </c>
      <c r="CC942">
        <v>2150000</v>
      </c>
      <c r="CD942" t="s">
        <v>210</v>
      </c>
      <c r="CE942" t="s">
        <v>151</v>
      </c>
      <c r="CF942" t="s">
        <v>151</v>
      </c>
      <c r="CG942" t="s">
        <v>3254</v>
      </c>
      <c r="CH942" s="27">
        <v>30225</v>
      </c>
      <c r="CI942">
        <v>356100</v>
      </c>
      <c r="CJ942" t="s">
        <v>210</v>
      </c>
      <c r="CK942" t="s">
        <v>151</v>
      </c>
      <c r="CL942" t="s">
        <v>151</v>
      </c>
      <c r="CM942" t="s">
        <v>3255</v>
      </c>
      <c r="CZ942" t="s">
        <v>3256</v>
      </c>
      <c r="DA942" t="s">
        <v>154</v>
      </c>
      <c r="DB942" t="s">
        <v>299</v>
      </c>
      <c r="DE942">
        <v>1</v>
      </c>
      <c r="DF942">
        <v>1975</v>
      </c>
      <c r="DG942" t="s">
        <v>3257</v>
      </c>
      <c r="DH942">
        <v>2</v>
      </c>
      <c r="DI942" s="128" t="s">
        <v>696</v>
      </c>
      <c r="DJ9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42" s="130">
        <f>Table13[[#This Row],[JUST]]*Table13[[#This Row],[Storm Millage]]/1000</f>
        <v>15192.2690065936</v>
      </c>
      <c r="DL9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42" s="136">
        <f>Table13[[#This Row],[JUST]]*Table13[[#This Row],[Recreational Millage]]/1000</f>
        <v>16298.346112476982</v>
      </c>
      <c r="DN942" s="137">
        <f>Table13[[#This Row],[Recreational Assessment]]+Table13[[#This Row],[Storm Assessment]]</f>
        <v>31490.615119070582</v>
      </c>
      <c r="DO942" s="145" t="e">
        <f>Methodology!#REF!</f>
        <v>#REF!</v>
      </c>
      <c r="DP942" s="146" t="e">
        <f>(Table13[[#This Row],[JUST]]*Table13[[#This Row],[Ad Valorem Recreational Millage]])/1000</f>
        <v>#REF!</v>
      </c>
    </row>
    <row r="943" spans="1:120" x14ac:dyDescent="0.3">
      <c r="A943">
        <v>613</v>
      </c>
      <c r="B943">
        <v>1</v>
      </c>
      <c r="C943" s="165" t="s">
        <v>743</v>
      </c>
      <c r="D943" t="s">
        <v>216</v>
      </c>
      <c r="E943" t="s">
        <v>390</v>
      </c>
      <c r="F943">
        <v>10004240</v>
      </c>
      <c r="G943" s="32" t="s">
        <v>181</v>
      </c>
      <c r="I943" t="s">
        <v>226</v>
      </c>
      <c r="J943">
        <v>1</v>
      </c>
      <c r="K943">
        <v>0</v>
      </c>
      <c r="L943">
        <v>0</v>
      </c>
      <c r="M943">
        <v>4.9000000000000002E-2</v>
      </c>
      <c r="N943" t="s">
        <v>135</v>
      </c>
      <c r="O943" t="s">
        <v>136</v>
      </c>
      <c r="S943" t="s">
        <v>140</v>
      </c>
      <c r="T943">
        <v>400</v>
      </c>
      <c r="U943" t="s">
        <v>682</v>
      </c>
      <c r="V943" t="s">
        <v>229</v>
      </c>
      <c r="W943" t="s">
        <v>744</v>
      </c>
      <c r="X943" t="s">
        <v>745</v>
      </c>
      <c r="Y943" t="s">
        <v>684</v>
      </c>
      <c r="AA943" t="s">
        <v>145</v>
      </c>
      <c r="AB943" t="s">
        <v>146</v>
      </c>
      <c r="AC943" s="119">
        <v>1988057</v>
      </c>
      <c r="AD943">
        <v>1988057</v>
      </c>
      <c r="AE943">
        <v>1988057</v>
      </c>
      <c r="AF943">
        <v>1836700</v>
      </c>
      <c r="AG943">
        <v>151357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 s="32">
        <v>0</v>
      </c>
      <c r="AO943">
        <v>0</v>
      </c>
      <c r="AP943">
        <v>0</v>
      </c>
      <c r="AQ943">
        <v>0</v>
      </c>
      <c r="AR943">
        <v>0</v>
      </c>
      <c r="AS943">
        <v>1</v>
      </c>
      <c r="AT943">
        <v>1974</v>
      </c>
      <c r="AV943">
        <v>4007</v>
      </c>
      <c r="AW943">
        <v>2392</v>
      </c>
      <c r="AX943">
        <v>1.5</v>
      </c>
      <c r="AY943">
        <v>3</v>
      </c>
      <c r="AZ943">
        <v>3</v>
      </c>
      <c r="BS943" t="s">
        <v>746</v>
      </c>
      <c r="BV943" t="s">
        <v>747</v>
      </c>
      <c r="BX943" t="s">
        <v>748</v>
      </c>
      <c r="BY943" t="s">
        <v>749</v>
      </c>
      <c r="BZ943" t="s">
        <v>750</v>
      </c>
      <c r="CB943" s="27">
        <v>43496</v>
      </c>
      <c r="CC943">
        <v>3750000</v>
      </c>
      <c r="CD943" t="s">
        <v>210</v>
      </c>
      <c r="CE943" t="s">
        <v>181</v>
      </c>
      <c r="CF943" t="s">
        <v>181</v>
      </c>
      <c r="CG943" t="s">
        <v>751</v>
      </c>
      <c r="CH943" s="27">
        <v>41053</v>
      </c>
      <c r="CI943">
        <v>2285000</v>
      </c>
      <c r="CJ943" t="s">
        <v>210</v>
      </c>
      <c r="CK943" t="s">
        <v>181</v>
      </c>
      <c r="CL943" t="s">
        <v>181</v>
      </c>
      <c r="CM943" t="s">
        <v>752</v>
      </c>
      <c r="CN943" s="27">
        <v>38698</v>
      </c>
      <c r="CO943">
        <v>2490000</v>
      </c>
      <c r="CP943" t="s">
        <v>210</v>
      </c>
      <c r="CQ943" t="s">
        <v>151</v>
      </c>
      <c r="CR943" t="s">
        <v>151</v>
      </c>
      <c r="CS943" t="s">
        <v>753</v>
      </c>
      <c r="CT943" s="27">
        <v>37447</v>
      </c>
      <c r="CU943">
        <v>2100000</v>
      </c>
      <c r="CV943" t="s">
        <v>210</v>
      </c>
      <c r="CW943" t="s">
        <v>151</v>
      </c>
      <c r="CX943" t="s">
        <v>151</v>
      </c>
      <c r="CY943" t="s">
        <v>754</v>
      </c>
      <c r="CZ943" t="s">
        <v>755</v>
      </c>
      <c r="DA943" t="s">
        <v>154</v>
      </c>
      <c r="DB943" t="s">
        <v>299</v>
      </c>
      <c r="DE943">
        <v>1</v>
      </c>
      <c r="DF943">
        <v>1975</v>
      </c>
      <c r="DG943" t="s">
        <v>756</v>
      </c>
      <c r="DH943">
        <v>2</v>
      </c>
      <c r="DI943" s="128" t="s">
        <v>696</v>
      </c>
      <c r="DJ9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43" s="130">
        <f>Table13[[#This Row],[JUST]]*Table13[[#This Row],[Storm Millage]]/1000</f>
        <v>15199.700437797805</v>
      </c>
      <c r="DL9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43" s="136">
        <f>Table13[[#This Row],[JUST]]*Table13[[#This Row],[Recreational Millage]]/1000</f>
        <v>16306.318590967499</v>
      </c>
      <c r="DN943" s="137">
        <f>Table13[[#This Row],[Recreational Assessment]]+Table13[[#This Row],[Storm Assessment]]</f>
        <v>31506.019028765302</v>
      </c>
      <c r="DO943" s="145" t="e">
        <f>Methodology!#REF!</f>
        <v>#REF!</v>
      </c>
      <c r="DP943" s="146" t="e">
        <f>(Table13[[#This Row],[JUST]]*Table13[[#This Row],[Ad Valorem Recreational Millage]])/1000</f>
        <v>#REF!</v>
      </c>
    </row>
    <row r="944" spans="1:120" x14ac:dyDescent="0.3">
      <c r="A944">
        <v>607</v>
      </c>
      <c r="B944">
        <v>1</v>
      </c>
      <c r="C944" s="165" t="s">
        <v>3190</v>
      </c>
      <c r="D944" t="s">
        <v>216</v>
      </c>
      <c r="E944" t="s">
        <v>3191</v>
      </c>
      <c r="F944">
        <v>10004255</v>
      </c>
      <c r="G944" s="32" t="s">
        <v>181</v>
      </c>
      <c r="I944" t="s">
        <v>226</v>
      </c>
      <c r="J944">
        <v>1</v>
      </c>
      <c r="K944">
        <v>0</v>
      </c>
      <c r="L944">
        <v>0</v>
      </c>
      <c r="M944">
        <v>4.5999999999999999E-2</v>
      </c>
      <c r="N944" t="s">
        <v>135</v>
      </c>
      <c r="O944" t="s">
        <v>136</v>
      </c>
      <c r="S944" t="s">
        <v>140</v>
      </c>
      <c r="T944">
        <v>400</v>
      </c>
      <c r="U944" t="s">
        <v>682</v>
      </c>
      <c r="V944" t="s">
        <v>229</v>
      </c>
      <c r="W944" t="s">
        <v>3192</v>
      </c>
      <c r="X944" t="s">
        <v>3193</v>
      </c>
      <c r="Y944" t="s">
        <v>684</v>
      </c>
      <c r="AA944" t="s">
        <v>145</v>
      </c>
      <c r="AB944" t="s">
        <v>146</v>
      </c>
      <c r="AC944" s="119">
        <v>1988058</v>
      </c>
      <c r="AD944">
        <v>1988058</v>
      </c>
      <c r="AE944">
        <v>1988058</v>
      </c>
      <c r="AF944">
        <v>1836700</v>
      </c>
      <c r="AG944">
        <v>151358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 s="32">
        <v>0</v>
      </c>
      <c r="AO944">
        <v>0</v>
      </c>
      <c r="AP944">
        <v>0</v>
      </c>
      <c r="AQ944">
        <v>0</v>
      </c>
      <c r="AR944">
        <v>0</v>
      </c>
      <c r="AS944">
        <v>1</v>
      </c>
      <c r="AT944">
        <v>1974</v>
      </c>
      <c r="AV944">
        <v>3404</v>
      </c>
      <c r="AW944">
        <v>2242</v>
      </c>
      <c r="AX944">
        <v>1.5</v>
      </c>
      <c r="AY944">
        <v>3</v>
      </c>
      <c r="AZ944">
        <v>2</v>
      </c>
      <c r="BS944" t="s">
        <v>3194</v>
      </c>
      <c r="BU944" t="s">
        <v>1156</v>
      </c>
      <c r="BV944" t="s">
        <v>1157</v>
      </c>
      <c r="BX944" t="s">
        <v>1158</v>
      </c>
      <c r="BY944" t="s">
        <v>430</v>
      </c>
      <c r="BZ944" t="s">
        <v>1159</v>
      </c>
      <c r="CB944" s="27">
        <v>29983</v>
      </c>
      <c r="CC944">
        <v>365000</v>
      </c>
      <c r="CD944" t="s">
        <v>210</v>
      </c>
      <c r="CE944" t="s">
        <v>151</v>
      </c>
      <c r="CF944" t="s">
        <v>151</v>
      </c>
      <c r="CG944" t="s">
        <v>3195</v>
      </c>
      <c r="CZ944" t="s">
        <v>3196</v>
      </c>
      <c r="DA944" t="s">
        <v>154</v>
      </c>
      <c r="DB944" t="s">
        <v>299</v>
      </c>
      <c r="DE944">
        <v>1</v>
      </c>
      <c r="DF944">
        <v>1975</v>
      </c>
      <c r="DG944" t="s">
        <v>3197</v>
      </c>
      <c r="DH944">
        <v>2</v>
      </c>
      <c r="DI944" s="128" t="s">
        <v>696</v>
      </c>
      <c r="DJ9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44" s="130">
        <f>Table13[[#This Row],[JUST]]*Table13[[#This Row],[Storm Millage]]/1000</f>
        <v>15199.70808330316</v>
      </c>
      <c r="DL9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44" s="136">
        <f>Table13[[#This Row],[JUST]]*Table13[[#This Row],[Recreational Millage]]/1000</f>
        <v>16306.326793105864</v>
      </c>
      <c r="DN944" s="137">
        <f>Table13[[#This Row],[Recreational Assessment]]+Table13[[#This Row],[Storm Assessment]]</f>
        <v>31506.034876409023</v>
      </c>
      <c r="DO944" s="145" t="e">
        <f>Methodology!#REF!</f>
        <v>#REF!</v>
      </c>
      <c r="DP944" s="146" t="e">
        <f>(Table13[[#This Row],[JUST]]*Table13[[#This Row],[Ad Valorem Recreational Millage]])/1000</f>
        <v>#REF!</v>
      </c>
    </row>
    <row r="945" spans="1:120" x14ac:dyDescent="0.3">
      <c r="A945">
        <v>654</v>
      </c>
      <c r="B945">
        <v>1</v>
      </c>
      <c r="C945" s="165" t="s">
        <v>757</v>
      </c>
      <c r="D945" t="s">
        <v>216</v>
      </c>
      <c r="E945" t="s">
        <v>365</v>
      </c>
      <c r="F945">
        <v>10004241</v>
      </c>
      <c r="G945" s="32" t="s">
        <v>181</v>
      </c>
      <c r="I945" t="s">
        <v>226</v>
      </c>
      <c r="J945">
        <v>1</v>
      </c>
      <c r="K945">
        <v>0</v>
      </c>
      <c r="L945">
        <v>0</v>
      </c>
      <c r="M945">
        <v>4.9000000000000002E-2</v>
      </c>
      <c r="N945" t="s">
        <v>135</v>
      </c>
      <c r="O945" t="s">
        <v>136</v>
      </c>
      <c r="S945" t="s">
        <v>140</v>
      </c>
      <c r="T945">
        <v>400</v>
      </c>
      <c r="U945" t="s">
        <v>682</v>
      </c>
      <c r="V945" t="s">
        <v>229</v>
      </c>
      <c r="W945" t="s">
        <v>758</v>
      </c>
      <c r="X945" t="s">
        <v>759</v>
      </c>
      <c r="Y945" t="s">
        <v>684</v>
      </c>
      <c r="AA945" t="s">
        <v>145</v>
      </c>
      <c r="AB945" t="s">
        <v>146</v>
      </c>
      <c r="AC945" s="119">
        <v>1999534</v>
      </c>
      <c r="AD945">
        <v>1999534</v>
      </c>
      <c r="AE945">
        <v>1999534</v>
      </c>
      <c r="AF945">
        <v>1836700</v>
      </c>
      <c r="AG945">
        <v>159999</v>
      </c>
      <c r="AH945">
        <v>0</v>
      </c>
      <c r="AI945">
        <v>2835</v>
      </c>
      <c r="AJ945">
        <v>0</v>
      </c>
      <c r="AK945">
        <v>0</v>
      </c>
      <c r="AL945">
        <v>0</v>
      </c>
      <c r="AM945">
        <v>0</v>
      </c>
      <c r="AN945" s="32">
        <v>0</v>
      </c>
      <c r="AO945">
        <v>0</v>
      </c>
      <c r="AP945">
        <v>0</v>
      </c>
      <c r="AQ945">
        <v>0</v>
      </c>
      <c r="AR945">
        <v>0</v>
      </c>
      <c r="AS945">
        <v>1</v>
      </c>
      <c r="AT945">
        <v>1974</v>
      </c>
      <c r="AV945">
        <v>3861</v>
      </c>
      <c r="AW945">
        <v>2582</v>
      </c>
      <c r="AX945">
        <v>1.5</v>
      </c>
      <c r="AY945">
        <v>3</v>
      </c>
      <c r="AZ945">
        <v>2</v>
      </c>
      <c r="BS945" t="s">
        <v>760</v>
      </c>
      <c r="BV945" t="s">
        <v>761</v>
      </c>
      <c r="BX945" t="s">
        <v>762</v>
      </c>
      <c r="BY945" t="s">
        <v>430</v>
      </c>
      <c r="BZ945" t="s">
        <v>763</v>
      </c>
      <c r="CB945" s="27">
        <v>34851</v>
      </c>
      <c r="CC945">
        <v>780000</v>
      </c>
      <c r="CD945" t="s">
        <v>210</v>
      </c>
      <c r="CE945" t="s">
        <v>151</v>
      </c>
      <c r="CF945" t="s">
        <v>151</v>
      </c>
      <c r="CG945" t="s">
        <v>764</v>
      </c>
      <c r="CZ945" t="s">
        <v>765</v>
      </c>
      <c r="DA945" t="s">
        <v>154</v>
      </c>
      <c r="DB945" t="s">
        <v>299</v>
      </c>
      <c r="DE945">
        <v>1</v>
      </c>
      <c r="DF945">
        <v>1975</v>
      </c>
      <c r="DG945" t="s">
        <v>766</v>
      </c>
      <c r="DH945">
        <v>2</v>
      </c>
      <c r="DI945" s="128" t="s">
        <v>696</v>
      </c>
      <c r="DJ9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45" s="130">
        <f>Table13[[#This Row],[JUST]]*Table13[[#This Row],[Storm Millage]]/1000</f>
        <v>15287.447902747052</v>
      </c>
      <c r="DL9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45" s="136">
        <f>Table13[[#This Row],[JUST]]*Table13[[#This Row],[Recreational Millage]]/1000</f>
        <v>16400.454532979489</v>
      </c>
      <c r="DN945" s="137">
        <f>Table13[[#This Row],[Recreational Assessment]]+Table13[[#This Row],[Storm Assessment]]</f>
        <v>31687.902435726541</v>
      </c>
      <c r="DO945" s="145" t="e">
        <f>Methodology!#REF!</f>
        <v>#REF!</v>
      </c>
      <c r="DP945" s="146" t="e">
        <f>(Table13[[#This Row],[JUST]]*Table13[[#This Row],[Ad Valorem Recreational Millage]])/1000</f>
        <v>#REF!</v>
      </c>
    </row>
    <row r="946" spans="1:120" x14ac:dyDescent="0.3">
      <c r="A946">
        <v>839</v>
      </c>
      <c r="B946">
        <v>1</v>
      </c>
      <c r="C946" s="165" t="s">
        <v>4110</v>
      </c>
      <c r="D946" t="s">
        <v>216</v>
      </c>
      <c r="E946" t="s">
        <v>4111</v>
      </c>
      <c r="F946">
        <v>10439966</v>
      </c>
      <c r="G946" s="32" t="s">
        <v>181</v>
      </c>
      <c r="I946" t="s">
        <v>226</v>
      </c>
      <c r="J946">
        <v>1</v>
      </c>
      <c r="K946">
        <v>0</v>
      </c>
      <c r="L946">
        <v>0</v>
      </c>
      <c r="M946">
        <v>0.32700000000000001</v>
      </c>
      <c r="N946" t="s">
        <v>135</v>
      </c>
      <c r="O946" t="s">
        <v>136</v>
      </c>
      <c r="R946" t="s">
        <v>4112</v>
      </c>
      <c r="S946" t="s">
        <v>140</v>
      </c>
      <c r="T946">
        <v>120</v>
      </c>
      <c r="U946" t="s">
        <v>228</v>
      </c>
      <c r="V946" t="s">
        <v>229</v>
      </c>
      <c r="W946" t="s">
        <v>4113</v>
      </c>
      <c r="X946" t="s">
        <v>4114</v>
      </c>
      <c r="Y946" t="s">
        <v>189</v>
      </c>
      <c r="AA946" t="s">
        <v>145</v>
      </c>
      <c r="AB946" t="s">
        <v>146</v>
      </c>
      <c r="AC946" s="30">
        <v>2454821</v>
      </c>
      <c r="AD946">
        <v>2454821</v>
      </c>
      <c r="AE946">
        <v>2404821</v>
      </c>
      <c r="AF946">
        <v>1600000</v>
      </c>
      <c r="AG946">
        <v>709226</v>
      </c>
      <c r="AH946">
        <v>15468</v>
      </c>
      <c r="AI946">
        <v>130127</v>
      </c>
      <c r="AJ946">
        <v>0</v>
      </c>
      <c r="AK946">
        <v>0</v>
      </c>
      <c r="AL946">
        <v>0</v>
      </c>
      <c r="AM946">
        <v>0</v>
      </c>
      <c r="AN946">
        <v>50000</v>
      </c>
      <c r="AO946">
        <v>0</v>
      </c>
      <c r="AP946">
        <v>0</v>
      </c>
      <c r="AQ946">
        <v>0</v>
      </c>
      <c r="AR946">
        <v>0</v>
      </c>
      <c r="AS946">
        <v>1</v>
      </c>
      <c r="AT946">
        <v>1998</v>
      </c>
      <c r="AV946">
        <v>7034</v>
      </c>
      <c r="AW946">
        <v>2897</v>
      </c>
      <c r="AX946">
        <v>2</v>
      </c>
      <c r="AY946">
        <v>4</v>
      </c>
      <c r="AZ946">
        <v>3</v>
      </c>
      <c r="BA946" t="s">
        <v>233</v>
      </c>
      <c r="BC946" t="s">
        <v>233</v>
      </c>
      <c r="BS946" t="s">
        <v>4115</v>
      </c>
      <c r="BV946" t="s">
        <v>4116</v>
      </c>
      <c r="BX946" t="s">
        <v>145</v>
      </c>
      <c r="BY946" t="s">
        <v>149</v>
      </c>
      <c r="BZ946" t="s">
        <v>146</v>
      </c>
      <c r="CB946" s="27">
        <v>41661</v>
      </c>
      <c r="CC946">
        <v>2710000</v>
      </c>
      <c r="CD946" t="s">
        <v>210</v>
      </c>
      <c r="CE946" t="s">
        <v>181</v>
      </c>
      <c r="CF946" t="s">
        <v>181</v>
      </c>
      <c r="CG946" t="s">
        <v>4117</v>
      </c>
      <c r="CH946" s="27">
        <v>35982</v>
      </c>
      <c r="CI946">
        <v>1900000</v>
      </c>
      <c r="CJ946" t="s">
        <v>210</v>
      </c>
      <c r="CK946" t="s">
        <v>616</v>
      </c>
      <c r="CL946" t="s">
        <v>151</v>
      </c>
      <c r="CM946" t="s">
        <v>4118</v>
      </c>
      <c r="CN946" s="27">
        <v>35688</v>
      </c>
      <c r="CO946">
        <v>399900</v>
      </c>
      <c r="CP946" t="s">
        <v>150</v>
      </c>
      <c r="CQ946" t="s">
        <v>181</v>
      </c>
      <c r="CR946" t="s">
        <v>181</v>
      </c>
      <c r="CS946" t="s">
        <v>4119</v>
      </c>
      <c r="CT946" s="27">
        <v>35555</v>
      </c>
      <c r="CU946">
        <v>1175000</v>
      </c>
      <c r="CV946" t="s">
        <v>210</v>
      </c>
      <c r="CW946" t="s">
        <v>208</v>
      </c>
      <c r="CX946" t="s">
        <v>208</v>
      </c>
      <c r="CY946" t="s">
        <v>4106</v>
      </c>
      <c r="CZ946" t="s">
        <v>4120</v>
      </c>
      <c r="DA946" t="s">
        <v>154</v>
      </c>
      <c r="DB946" t="s">
        <v>299</v>
      </c>
      <c r="DE946">
        <v>1</v>
      </c>
      <c r="DF946">
        <v>1997</v>
      </c>
      <c r="DG946" t="s">
        <v>4121</v>
      </c>
      <c r="DH946">
        <v>36</v>
      </c>
      <c r="DI946" s="128" t="s">
        <v>3667</v>
      </c>
      <c r="DJ9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46" s="130">
        <f>Table13[[#This Row],[JUST]]*Table13[[#This Row],[Storm Millage]]/1000</f>
        <v>21736.991006705171</v>
      </c>
      <c r="DL9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46" s="136">
        <f>Table13[[#This Row],[JUST]]*Table13[[#This Row],[Recreational Millage]]/1000</f>
        <v>10434.11254697476</v>
      </c>
      <c r="DN946" s="137">
        <f>Table13[[#This Row],[Recreational Assessment]]+Table13[[#This Row],[Storm Assessment]]</f>
        <v>32171.103553679932</v>
      </c>
      <c r="DO946" s="145" t="e">
        <f>Methodology!#REF!</f>
        <v>#REF!</v>
      </c>
      <c r="DP946" s="146" t="e">
        <f>(Table13[[#This Row],[JUST]]*Table13[[#This Row],[Ad Valorem Recreational Millage]])/1000</f>
        <v>#REF!</v>
      </c>
    </row>
    <row r="947" spans="1:120" x14ac:dyDescent="0.3">
      <c r="A947">
        <v>1063</v>
      </c>
      <c r="B947">
        <v>1</v>
      </c>
      <c r="C947" s="165" t="s">
        <v>3176</v>
      </c>
      <c r="D947" t="s">
        <v>216</v>
      </c>
      <c r="E947" t="s">
        <v>3177</v>
      </c>
      <c r="F947">
        <v>10004254</v>
      </c>
      <c r="G947" s="32" t="s">
        <v>181</v>
      </c>
      <c r="I947" t="s">
        <v>226</v>
      </c>
      <c r="J947">
        <v>1</v>
      </c>
      <c r="K947">
        <v>0</v>
      </c>
      <c r="L947">
        <v>0</v>
      </c>
      <c r="M947">
        <v>4.9000000000000002E-2</v>
      </c>
      <c r="N947" t="s">
        <v>135</v>
      </c>
      <c r="O947" t="s">
        <v>136</v>
      </c>
      <c r="S947" t="s">
        <v>140</v>
      </c>
      <c r="T947">
        <v>400</v>
      </c>
      <c r="U947" t="s">
        <v>682</v>
      </c>
      <c r="V947" t="s">
        <v>229</v>
      </c>
      <c r="W947" t="s">
        <v>3178</v>
      </c>
      <c r="X947" t="s">
        <v>3179</v>
      </c>
      <c r="Y947" t="s">
        <v>684</v>
      </c>
      <c r="AA947" t="s">
        <v>145</v>
      </c>
      <c r="AB947" t="s">
        <v>146</v>
      </c>
      <c r="AC947" s="119">
        <v>2064771</v>
      </c>
      <c r="AD947">
        <v>2064771</v>
      </c>
      <c r="AE947">
        <v>2064771</v>
      </c>
      <c r="AF947">
        <v>1836700</v>
      </c>
      <c r="AG947">
        <v>226851</v>
      </c>
      <c r="AH947">
        <v>0</v>
      </c>
      <c r="AI947">
        <v>1220</v>
      </c>
      <c r="AJ947">
        <v>4010</v>
      </c>
      <c r="AK947">
        <v>0</v>
      </c>
      <c r="AL947">
        <v>0</v>
      </c>
      <c r="AM947">
        <v>0</v>
      </c>
      <c r="AN947" s="32">
        <v>0</v>
      </c>
      <c r="AO947">
        <v>0</v>
      </c>
      <c r="AP947">
        <v>0</v>
      </c>
      <c r="AQ947">
        <v>0</v>
      </c>
      <c r="AR947">
        <v>0</v>
      </c>
      <c r="AS947">
        <v>1</v>
      </c>
      <c r="AT947">
        <v>1974</v>
      </c>
      <c r="AV947">
        <v>4266</v>
      </c>
      <c r="AW947">
        <v>2562</v>
      </c>
      <c r="AX947">
        <v>1.5</v>
      </c>
      <c r="AY947">
        <v>3</v>
      </c>
      <c r="AZ947">
        <v>2</v>
      </c>
      <c r="BS947" t="s">
        <v>3180</v>
      </c>
      <c r="BV947" t="s">
        <v>3181</v>
      </c>
      <c r="BX947" t="s">
        <v>3182</v>
      </c>
      <c r="BY947" t="s">
        <v>149</v>
      </c>
      <c r="BZ947" t="s">
        <v>3183</v>
      </c>
      <c r="CB947" s="27">
        <v>42465</v>
      </c>
      <c r="CC947">
        <v>2395000</v>
      </c>
      <c r="CD947" t="s">
        <v>210</v>
      </c>
      <c r="CE947" t="s">
        <v>181</v>
      </c>
      <c r="CF947" t="s">
        <v>181</v>
      </c>
      <c r="CG947" t="s">
        <v>3184</v>
      </c>
      <c r="CH947" s="27">
        <v>40697</v>
      </c>
      <c r="CI947">
        <v>1975000</v>
      </c>
      <c r="CJ947" t="s">
        <v>210</v>
      </c>
      <c r="CK947" t="s">
        <v>181</v>
      </c>
      <c r="CL947" t="s">
        <v>181</v>
      </c>
      <c r="CM947" t="s">
        <v>3185</v>
      </c>
      <c r="CN947" s="27">
        <v>40667</v>
      </c>
      <c r="CO947">
        <v>2100000</v>
      </c>
      <c r="CP947" t="s">
        <v>210</v>
      </c>
      <c r="CQ947" t="s">
        <v>181</v>
      </c>
      <c r="CR947" t="s">
        <v>181</v>
      </c>
      <c r="CS947" t="s">
        <v>3186</v>
      </c>
      <c r="CT947" s="27">
        <v>38089</v>
      </c>
      <c r="CU947">
        <v>1925000</v>
      </c>
      <c r="CV947" t="s">
        <v>210</v>
      </c>
      <c r="CW947" t="s">
        <v>151</v>
      </c>
      <c r="CX947" t="s">
        <v>151</v>
      </c>
      <c r="CY947" t="s">
        <v>3187</v>
      </c>
      <c r="CZ947" t="s">
        <v>3188</v>
      </c>
      <c r="DA947" t="s">
        <v>154</v>
      </c>
      <c r="DB947" t="s">
        <v>299</v>
      </c>
      <c r="DE947">
        <v>1</v>
      </c>
      <c r="DF947">
        <v>1975</v>
      </c>
      <c r="DG947" t="s">
        <v>3189</v>
      </c>
      <c r="DH947">
        <v>2</v>
      </c>
      <c r="DI947" s="128" t="s">
        <v>696</v>
      </c>
      <c r="DJ94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47" s="130">
        <f>Table13[[#This Row],[JUST]]*Table13[[#This Row],[Storm Millage]]/1000</f>
        <v>15786.217735533846</v>
      </c>
      <c r="DL94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47" s="136">
        <f>Table13[[#This Row],[JUST]]*Table13[[#This Row],[Recreational Millage]]/1000</f>
        <v>16935.537433479298</v>
      </c>
      <c r="DN947" s="137">
        <f>Table13[[#This Row],[Recreational Assessment]]+Table13[[#This Row],[Storm Assessment]]</f>
        <v>32721.755169013144</v>
      </c>
      <c r="DO947" s="145" t="e">
        <f>Methodology!#REF!</f>
        <v>#REF!</v>
      </c>
      <c r="DP947" s="146" t="e">
        <f>(Table13[[#This Row],[JUST]]*Table13[[#This Row],[Ad Valorem Recreational Millage]])/1000</f>
        <v>#REF!</v>
      </c>
    </row>
    <row r="948" spans="1:120" x14ac:dyDescent="0.3">
      <c r="A948">
        <v>491</v>
      </c>
      <c r="B948">
        <v>1</v>
      </c>
      <c r="C948" s="165" t="s">
        <v>3880</v>
      </c>
      <c r="D948" t="s">
        <v>1128</v>
      </c>
      <c r="E948" t="s">
        <v>3818</v>
      </c>
      <c r="F948">
        <v>10004900</v>
      </c>
      <c r="G948" s="32" t="s">
        <v>196</v>
      </c>
      <c r="H948" t="s">
        <v>299</v>
      </c>
      <c r="I948" t="s">
        <v>226</v>
      </c>
      <c r="J948">
        <v>1</v>
      </c>
      <c r="K948">
        <v>0</v>
      </c>
      <c r="L948">
        <v>0</v>
      </c>
      <c r="M948">
        <v>9.3899999999999997E-2</v>
      </c>
      <c r="N948" t="s">
        <v>135</v>
      </c>
      <c r="O948" t="s">
        <v>136</v>
      </c>
      <c r="S948" t="s">
        <v>140</v>
      </c>
      <c r="T948">
        <v>420</v>
      </c>
      <c r="U948" t="s">
        <v>3791</v>
      </c>
      <c r="V948" t="s">
        <v>205</v>
      </c>
      <c r="W948" t="s">
        <v>3881</v>
      </c>
      <c r="X948" t="s">
        <v>3882</v>
      </c>
      <c r="Y948" t="s">
        <v>189</v>
      </c>
      <c r="AA948" t="s">
        <v>145</v>
      </c>
      <c r="AB948" t="s">
        <v>146</v>
      </c>
      <c r="AC948" s="119">
        <v>1919428</v>
      </c>
      <c r="AD948">
        <v>1919428</v>
      </c>
      <c r="AE948">
        <v>1919428</v>
      </c>
      <c r="AF948">
        <v>0</v>
      </c>
      <c r="AG948">
        <v>1906219</v>
      </c>
      <c r="AH948">
        <v>0</v>
      </c>
      <c r="AI948">
        <v>13209</v>
      </c>
      <c r="AJ948">
        <v>0</v>
      </c>
      <c r="AK948">
        <v>0</v>
      </c>
      <c r="AL948">
        <v>0</v>
      </c>
      <c r="AM948">
        <v>0</v>
      </c>
      <c r="AN948" s="32">
        <v>0</v>
      </c>
      <c r="AO948">
        <v>0</v>
      </c>
      <c r="AP948">
        <v>0</v>
      </c>
      <c r="AQ948">
        <v>0</v>
      </c>
      <c r="AR948">
        <v>0</v>
      </c>
      <c r="AS948">
        <v>1</v>
      </c>
      <c r="AT948">
        <v>1996</v>
      </c>
      <c r="AV948">
        <v>2470</v>
      </c>
      <c r="AW948">
        <v>2470</v>
      </c>
      <c r="AX948">
        <v>2</v>
      </c>
      <c r="AY948">
        <v>3</v>
      </c>
      <c r="AZ948">
        <v>2.5</v>
      </c>
      <c r="BC948" t="s">
        <v>233</v>
      </c>
      <c r="BD948" t="s">
        <v>233</v>
      </c>
      <c r="BS948" t="s">
        <v>3807</v>
      </c>
      <c r="BV948" t="s">
        <v>3808</v>
      </c>
      <c r="BX948" t="s">
        <v>3809</v>
      </c>
      <c r="BY948" t="s">
        <v>785</v>
      </c>
      <c r="BZ948" t="s">
        <v>3810</v>
      </c>
      <c r="CB948" s="27">
        <v>40676</v>
      </c>
      <c r="CC948">
        <v>1150000</v>
      </c>
      <c r="CD948" t="s">
        <v>210</v>
      </c>
      <c r="CE948" t="s">
        <v>733</v>
      </c>
      <c r="CF948" t="s">
        <v>733</v>
      </c>
      <c r="CG948" t="s">
        <v>3883</v>
      </c>
      <c r="CH948" s="27">
        <v>40644</v>
      </c>
      <c r="CI948">
        <v>975500</v>
      </c>
      <c r="CJ948" t="s">
        <v>210</v>
      </c>
      <c r="CK948" t="s">
        <v>733</v>
      </c>
      <c r="CL948" t="s">
        <v>733</v>
      </c>
      <c r="CM948" t="s">
        <v>3884</v>
      </c>
      <c r="CN948" s="27">
        <v>39478</v>
      </c>
      <c r="CO948">
        <v>1560000</v>
      </c>
      <c r="CP948" t="s">
        <v>210</v>
      </c>
      <c r="CQ948" t="s">
        <v>151</v>
      </c>
      <c r="CR948" t="s">
        <v>151</v>
      </c>
      <c r="CS948" t="s">
        <v>3885</v>
      </c>
      <c r="CT948" s="27">
        <v>38006</v>
      </c>
      <c r="CU948">
        <v>1500000</v>
      </c>
      <c r="CV948" t="s">
        <v>210</v>
      </c>
      <c r="CW948" t="s">
        <v>151</v>
      </c>
      <c r="CX948" t="s">
        <v>151</v>
      </c>
      <c r="CY948" t="s">
        <v>3886</v>
      </c>
      <c r="CZ948" t="s">
        <v>3887</v>
      </c>
      <c r="DA948" t="s">
        <v>154</v>
      </c>
      <c r="DB948" t="s">
        <v>299</v>
      </c>
      <c r="DE948">
        <v>1</v>
      </c>
      <c r="DF948">
        <v>1997</v>
      </c>
      <c r="DG948" t="s">
        <v>3888</v>
      </c>
      <c r="DH948">
        <v>36</v>
      </c>
      <c r="DI948" s="128" t="s">
        <v>3667</v>
      </c>
      <c r="DJ9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48" s="130">
        <f>Table13[[#This Row],[JUST]]*Table13[[#This Row],[Storm Millage]]/1000</f>
        <v>16996.183906695478</v>
      </c>
      <c r="DL9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48" s="136">
        <f>Table13[[#This Row],[JUST]]*Table13[[#This Row],[Recreational Millage]]/1000</f>
        <v>15743.414037134529</v>
      </c>
      <c r="DN948" s="137">
        <f>Table13[[#This Row],[Recreational Assessment]]+Table13[[#This Row],[Storm Assessment]]</f>
        <v>32739.597943830006</v>
      </c>
      <c r="DO948" s="145" t="e">
        <f>Methodology!#REF!</f>
        <v>#REF!</v>
      </c>
      <c r="DP948" s="146" t="e">
        <f>(Table13[[#This Row],[JUST]]*Table13[[#This Row],[Ad Valorem Recreational Millage]])/1000</f>
        <v>#REF!</v>
      </c>
    </row>
    <row r="949" spans="1:120" x14ac:dyDescent="0.3">
      <c r="A949">
        <v>310</v>
      </c>
      <c r="B949">
        <v>1</v>
      </c>
      <c r="C949" s="165" t="s">
        <v>3902</v>
      </c>
      <c r="D949" t="s">
        <v>3890</v>
      </c>
      <c r="E949" t="s">
        <v>3903</v>
      </c>
      <c r="F949">
        <v>10004902</v>
      </c>
      <c r="G949" s="32" t="s">
        <v>196</v>
      </c>
      <c r="H949" t="s">
        <v>299</v>
      </c>
      <c r="I949" t="s">
        <v>226</v>
      </c>
      <c r="J949">
        <v>1</v>
      </c>
      <c r="K949">
        <v>0</v>
      </c>
      <c r="L949">
        <v>0</v>
      </c>
      <c r="M949">
        <v>9.3899999999999997E-2</v>
      </c>
      <c r="N949" t="s">
        <v>135</v>
      </c>
      <c r="O949" t="s">
        <v>136</v>
      </c>
      <c r="S949" t="s">
        <v>140</v>
      </c>
      <c r="T949">
        <v>420</v>
      </c>
      <c r="U949" t="s">
        <v>3791</v>
      </c>
      <c r="V949" t="s">
        <v>205</v>
      </c>
      <c r="W949" t="s">
        <v>3904</v>
      </c>
      <c r="X949" t="s">
        <v>3905</v>
      </c>
      <c r="Y949" t="s">
        <v>189</v>
      </c>
      <c r="AA949" t="s">
        <v>145</v>
      </c>
      <c r="AB949" t="s">
        <v>146</v>
      </c>
      <c r="AC949" s="119">
        <v>1919428</v>
      </c>
      <c r="AD949">
        <v>1919428</v>
      </c>
      <c r="AE949">
        <v>1919428</v>
      </c>
      <c r="AF949">
        <v>0</v>
      </c>
      <c r="AG949">
        <v>1906219</v>
      </c>
      <c r="AH949">
        <v>0</v>
      </c>
      <c r="AI949">
        <v>13209</v>
      </c>
      <c r="AJ949">
        <v>0</v>
      </c>
      <c r="AK949">
        <v>0</v>
      </c>
      <c r="AL949">
        <v>0</v>
      </c>
      <c r="AM949">
        <v>0</v>
      </c>
      <c r="AN949" s="32">
        <v>0</v>
      </c>
      <c r="AO949">
        <v>0</v>
      </c>
      <c r="AP949">
        <v>0</v>
      </c>
      <c r="AQ949">
        <v>0</v>
      </c>
      <c r="AR949">
        <v>0</v>
      </c>
      <c r="AS949">
        <v>1</v>
      </c>
      <c r="AT949">
        <v>1996</v>
      </c>
      <c r="AV949">
        <v>2470</v>
      </c>
      <c r="AW949">
        <v>2470</v>
      </c>
      <c r="AX949">
        <v>2</v>
      </c>
      <c r="AY949">
        <v>3</v>
      </c>
      <c r="AZ949">
        <v>2.5</v>
      </c>
      <c r="BC949" t="s">
        <v>233</v>
      </c>
      <c r="BD949" t="s">
        <v>233</v>
      </c>
      <c r="BS949" t="s">
        <v>3893</v>
      </c>
      <c r="BV949" t="s">
        <v>3894</v>
      </c>
      <c r="BX949" t="s">
        <v>3895</v>
      </c>
      <c r="BY949" t="s">
        <v>458</v>
      </c>
      <c r="BZ949" t="s">
        <v>3896</v>
      </c>
      <c r="CB949" s="27">
        <v>39610</v>
      </c>
      <c r="CC949">
        <v>2750000</v>
      </c>
      <c r="CD949" t="s">
        <v>210</v>
      </c>
      <c r="CE949" t="s">
        <v>208</v>
      </c>
      <c r="CF949" t="s">
        <v>208</v>
      </c>
      <c r="CG949" t="s">
        <v>3897</v>
      </c>
      <c r="CH949" s="27">
        <v>38006</v>
      </c>
      <c r="CI949">
        <v>1500000</v>
      </c>
      <c r="CJ949" t="s">
        <v>210</v>
      </c>
      <c r="CK949" t="s">
        <v>151</v>
      </c>
      <c r="CL949" t="s">
        <v>151</v>
      </c>
      <c r="CM949" t="s">
        <v>3906</v>
      </c>
      <c r="CN949" s="27">
        <v>35125</v>
      </c>
      <c r="CO949">
        <v>759000</v>
      </c>
      <c r="CP949" t="s">
        <v>210</v>
      </c>
      <c r="CQ949" t="s">
        <v>616</v>
      </c>
      <c r="CR949" t="s">
        <v>151</v>
      </c>
      <c r="CS949" t="s">
        <v>3907</v>
      </c>
      <c r="CZ949" t="s">
        <v>3908</v>
      </c>
      <c r="DA949" t="s">
        <v>154</v>
      </c>
      <c r="DB949" t="s">
        <v>299</v>
      </c>
      <c r="DE949">
        <v>1</v>
      </c>
      <c r="DF949">
        <v>1997</v>
      </c>
      <c r="DG949" t="s">
        <v>3909</v>
      </c>
      <c r="DH949">
        <v>36</v>
      </c>
      <c r="DI949" s="128" t="s">
        <v>3667</v>
      </c>
      <c r="DJ9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49" s="130">
        <f>Table13[[#This Row],[JUST]]*Table13[[#This Row],[Storm Millage]]/1000</f>
        <v>16996.183906695478</v>
      </c>
      <c r="DL9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49" s="136">
        <f>Table13[[#This Row],[JUST]]*Table13[[#This Row],[Recreational Millage]]/1000</f>
        <v>15743.414037134529</v>
      </c>
      <c r="DN949" s="137">
        <f>Table13[[#This Row],[Recreational Assessment]]+Table13[[#This Row],[Storm Assessment]]</f>
        <v>32739.597943830006</v>
      </c>
      <c r="DO949" s="145" t="e">
        <f>Methodology!#REF!</f>
        <v>#REF!</v>
      </c>
      <c r="DP949" s="146" t="e">
        <f>(Table13[[#This Row],[JUST]]*Table13[[#This Row],[Ad Valorem Recreational Millage]])/1000</f>
        <v>#REF!</v>
      </c>
    </row>
    <row r="950" spans="1:120" x14ac:dyDescent="0.3">
      <c r="A950">
        <v>493</v>
      </c>
      <c r="B950">
        <v>1</v>
      </c>
      <c r="C950" s="165" t="s">
        <v>3889</v>
      </c>
      <c r="D950" t="s">
        <v>3890</v>
      </c>
      <c r="E950" t="s">
        <v>3842</v>
      </c>
      <c r="F950">
        <v>10004901</v>
      </c>
      <c r="G950" s="32" t="s">
        <v>196</v>
      </c>
      <c r="H950" t="s">
        <v>299</v>
      </c>
      <c r="I950" t="s">
        <v>226</v>
      </c>
      <c r="J950">
        <v>1</v>
      </c>
      <c r="K950">
        <v>0</v>
      </c>
      <c r="L950">
        <v>0</v>
      </c>
      <c r="M950">
        <v>9.3899999999999997E-2</v>
      </c>
      <c r="N950" t="s">
        <v>135</v>
      </c>
      <c r="O950" t="s">
        <v>136</v>
      </c>
      <c r="S950" t="s">
        <v>140</v>
      </c>
      <c r="T950">
        <v>420</v>
      </c>
      <c r="U950" t="s">
        <v>3791</v>
      </c>
      <c r="V950" t="s">
        <v>205</v>
      </c>
      <c r="W950" t="s">
        <v>3891</v>
      </c>
      <c r="X950" t="s">
        <v>3892</v>
      </c>
      <c r="Y950" t="s">
        <v>189</v>
      </c>
      <c r="AA950" t="s">
        <v>145</v>
      </c>
      <c r="AB950" t="s">
        <v>146</v>
      </c>
      <c r="AC950" s="119">
        <v>1929118</v>
      </c>
      <c r="AD950">
        <v>1929118</v>
      </c>
      <c r="AE950">
        <v>1929118</v>
      </c>
      <c r="AF950">
        <v>0</v>
      </c>
      <c r="AG950">
        <v>1915909</v>
      </c>
      <c r="AH950">
        <v>0</v>
      </c>
      <c r="AI950">
        <v>13209</v>
      </c>
      <c r="AJ950">
        <v>0</v>
      </c>
      <c r="AK950">
        <v>0</v>
      </c>
      <c r="AL950">
        <v>0</v>
      </c>
      <c r="AM950">
        <v>0</v>
      </c>
      <c r="AN950" s="32">
        <v>0</v>
      </c>
      <c r="AO950">
        <v>0</v>
      </c>
      <c r="AP950">
        <v>0</v>
      </c>
      <c r="AQ950">
        <v>0</v>
      </c>
      <c r="AR950">
        <v>0</v>
      </c>
      <c r="AS950">
        <v>1</v>
      </c>
      <c r="AT950">
        <v>1996</v>
      </c>
      <c r="AV950">
        <v>2470</v>
      </c>
      <c r="AW950">
        <v>2470</v>
      </c>
      <c r="AX950">
        <v>2</v>
      </c>
      <c r="AY950">
        <v>3</v>
      </c>
      <c r="AZ950">
        <v>2.5</v>
      </c>
      <c r="BC950" t="s">
        <v>233</v>
      </c>
      <c r="BD950" t="s">
        <v>233</v>
      </c>
      <c r="BS950" t="s">
        <v>3893</v>
      </c>
      <c r="BV950" t="s">
        <v>3894</v>
      </c>
      <c r="BX950" t="s">
        <v>3895</v>
      </c>
      <c r="BY950" t="s">
        <v>458</v>
      </c>
      <c r="BZ950" t="s">
        <v>3896</v>
      </c>
      <c r="CB950" s="27">
        <v>39610</v>
      </c>
      <c r="CC950">
        <v>2750000</v>
      </c>
      <c r="CD950" t="s">
        <v>210</v>
      </c>
      <c r="CE950" t="s">
        <v>208</v>
      </c>
      <c r="CF950" t="s">
        <v>208</v>
      </c>
      <c r="CG950" t="s">
        <v>3897</v>
      </c>
      <c r="CH950" s="27">
        <v>38005</v>
      </c>
      <c r="CI950">
        <v>1500000</v>
      </c>
      <c r="CJ950" t="s">
        <v>210</v>
      </c>
      <c r="CK950" t="s">
        <v>151</v>
      </c>
      <c r="CL950" t="s">
        <v>151</v>
      </c>
      <c r="CM950" t="s">
        <v>3898</v>
      </c>
      <c r="CN950" s="27">
        <v>35156</v>
      </c>
      <c r="CO950">
        <v>759000</v>
      </c>
      <c r="CP950" t="s">
        <v>210</v>
      </c>
      <c r="CQ950" t="s">
        <v>616</v>
      </c>
      <c r="CR950" t="s">
        <v>151</v>
      </c>
      <c r="CS950" t="s">
        <v>3899</v>
      </c>
      <c r="CZ950" t="s">
        <v>3900</v>
      </c>
      <c r="DA950" t="s">
        <v>154</v>
      </c>
      <c r="DB950" t="s">
        <v>299</v>
      </c>
      <c r="DE950">
        <v>1</v>
      </c>
      <c r="DF950">
        <v>1997</v>
      </c>
      <c r="DG950" t="s">
        <v>3901</v>
      </c>
      <c r="DH950">
        <v>36</v>
      </c>
      <c r="DI950" s="128" t="s">
        <v>3667</v>
      </c>
      <c r="DJ9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50" s="130">
        <f>Table13[[#This Row],[JUST]]*Table13[[#This Row],[Storm Millage]]/1000</f>
        <v>17081.987084546316</v>
      </c>
      <c r="DL9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50" s="136">
        <f>Table13[[#This Row],[JUST]]*Table13[[#This Row],[Recreational Millage]]/1000</f>
        <v>15822.892757888752</v>
      </c>
      <c r="DN950" s="137">
        <f>Table13[[#This Row],[Recreational Assessment]]+Table13[[#This Row],[Storm Assessment]]</f>
        <v>32904.879842435068</v>
      </c>
      <c r="DO950" s="145" t="e">
        <f>Methodology!#REF!</f>
        <v>#REF!</v>
      </c>
      <c r="DP950" s="146" t="e">
        <f>(Table13[[#This Row],[JUST]]*Table13[[#This Row],[Ad Valorem Recreational Millage]])/1000</f>
        <v>#REF!</v>
      </c>
    </row>
    <row r="951" spans="1:120" x14ac:dyDescent="0.3">
      <c r="A951">
        <v>703</v>
      </c>
      <c r="B951">
        <v>1</v>
      </c>
      <c r="C951" s="165" t="s">
        <v>5226</v>
      </c>
      <c r="D951" t="s">
        <v>135</v>
      </c>
      <c r="E951" t="s">
        <v>170</v>
      </c>
      <c r="F951">
        <v>10004117</v>
      </c>
      <c r="G951" s="32" t="s">
        <v>181</v>
      </c>
      <c r="I951" t="s">
        <v>226</v>
      </c>
      <c r="J951">
        <v>1</v>
      </c>
      <c r="K951">
        <v>0</v>
      </c>
      <c r="L951">
        <v>0</v>
      </c>
      <c r="M951">
        <v>0.31019999999999998</v>
      </c>
      <c r="N951" t="s">
        <v>135</v>
      </c>
      <c r="O951" t="s">
        <v>136</v>
      </c>
      <c r="R951" t="s">
        <v>227</v>
      </c>
      <c r="S951" t="s">
        <v>140</v>
      </c>
      <c r="T951">
        <v>121</v>
      </c>
      <c r="U951" t="s">
        <v>3670</v>
      </c>
      <c r="V951" t="s">
        <v>205</v>
      </c>
      <c r="W951" t="s">
        <v>5227</v>
      </c>
      <c r="X951" t="s">
        <v>5228</v>
      </c>
      <c r="Y951" t="s">
        <v>5229</v>
      </c>
      <c r="AA951" t="s">
        <v>145</v>
      </c>
      <c r="AB951" t="s">
        <v>146</v>
      </c>
      <c r="AC951" s="119">
        <v>4023002</v>
      </c>
      <c r="AD951">
        <v>4023002</v>
      </c>
      <c r="AE951">
        <v>4023002</v>
      </c>
      <c r="AF951">
        <v>1449000</v>
      </c>
      <c r="AG951">
        <v>2243391</v>
      </c>
      <c r="AH951">
        <v>157378</v>
      </c>
      <c r="AI951">
        <v>173233</v>
      </c>
      <c r="AJ951">
        <v>0</v>
      </c>
      <c r="AK951">
        <v>0</v>
      </c>
      <c r="AL951">
        <v>0</v>
      </c>
      <c r="AM951">
        <v>0</v>
      </c>
      <c r="AN951" s="32">
        <v>0</v>
      </c>
      <c r="AO951">
        <v>0</v>
      </c>
      <c r="AP951">
        <v>0</v>
      </c>
      <c r="AQ951">
        <v>0</v>
      </c>
      <c r="AR951">
        <v>0</v>
      </c>
      <c r="AS951">
        <v>1</v>
      </c>
      <c r="AT951">
        <v>2016</v>
      </c>
      <c r="AV951">
        <v>9798</v>
      </c>
      <c r="AW951">
        <v>5310</v>
      </c>
      <c r="AX951">
        <v>2</v>
      </c>
      <c r="AY951">
        <v>4</v>
      </c>
      <c r="AZ951">
        <v>6.5</v>
      </c>
      <c r="BA951" t="s">
        <v>233</v>
      </c>
      <c r="BC951" t="s">
        <v>233</v>
      </c>
      <c r="BE951" t="s">
        <v>233</v>
      </c>
      <c r="BS951" t="s">
        <v>5230</v>
      </c>
      <c r="BU951" t="s">
        <v>5231</v>
      </c>
      <c r="BV951" t="s">
        <v>5232</v>
      </c>
      <c r="BX951" t="s">
        <v>5233</v>
      </c>
      <c r="BY951" t="s">
        <v>458</v>
      </c>
      <c r="BZ951" t="s">
        <v>5234</v>
      </c>
      <c r="CB951" s="27">
        <v>42731</v>
      </c>
      <c r="CC951">
        <v>7500000</v>
      </c>
      <c r="CD951" t="s">
        <v>210</v>
      </c>
      <c r="CE951" t="s">
        <v>181</v>
      </c>
      <c r="CF951" t="s">
        <v>181</v>
      </c>
      <c r="CG951" t="s">
        <v>5235</v>
      </c>
      <c r="CH951" s="27">
        <v>38883</v>
      </c>
      <c r="CI951">
        <v>3500000</v>
      </c>
      <c r="CJ951" t="s">
        <v>150</v>
      </c>
      <c r="CK951" t="s">
        <v>151</v>
      </c>
      <c r="CL951" t="s">
        <v>151</v>
      </c>
      <c r="CM951" t="s">
        <v>5236</v>
      </c>
      <c r="CN951" s="27">
        <v>38434</v>
      </c>
      <c r="CO951">
        <v>2500000</v>
      </c>
      <c r="CP951" t="s">
        <v>210</v>
      </c>
      <c r="CQ951" t="s">
        <v>151</v>
      </c>
      <c r="CR951" t="s">
        <v>383</v>
      </c>
      <c r="CS951" t="s">
        <v>5237</v>
      </c>
      <c r="CT951" s="27">
        <v>36564</v>
      </c>
      <c r="CU951">
        <v>3200000</v>
      </c>
      <c r="CV951" t="s">
        <v>210</v>
      </c>
      <c r="CW951" t="s">
        <v>208</v>
      </c>
      <c r="CX951" t="s">
        <v>208</v>
      </c>
      <c r="CY951" t="s">
        <v>5238</v>
      </c>
      <c r="CZ951" t="s">
        <v>5239</v>
      </c>
      <c r="DA951" t="s">
        <v>154</v>
      </c>
      <c r="DB951" t="s">
        <v>299</v>
      </c>
      <c r="DE951">
        <v>1</v>
      </c>
      <c r="DF951">
        <v>1900</v>
      </c>
      <c r="DG951" t="s">
        <v>5240</v>
      </c>
      <c r="DH951">
        <v>7</v>
      </c>
      <c r="DI951" s="128" t="s">
        <v>156</v>
      </c>
      <c r="DJ9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51" s="130">
        <f>Table13[[#This Row],[JUST]]*Table13[[#This Row],[Storm Millage]]/1000</f>
        <v>0</v>
      </c>
      <c r="DL9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51" s="136">
        <f>Table13[[#This Row],[JUST]]*Table13[[#This Row],[Recreational Millage]]/1000</f>
        <v>32997.219045580401</v>
      </c>
      <c r="DN951" s="137">
        <f>Table13[[#This Row],[Recreational Assessment]]+Table13[[#This Row],[Storm Assessment]]</f>
        <v>32997.219045580401</v>
      </c>
      <c r="DO951" s="145" t="e">
        <f>Methodology!#REF!</f>
        <v>#REF!</v>
      </c>
      <c r="DP951" s="146" t="e">
        <f>(Table13[[#This Row],[JUST]]*Table13[[#This Row],[Ad Valorem Recreational Millage]])/1000</f>
        <v>#REF!</v>
      </c>
    </row>
    <row r="952" spans="1:120" x14ac:dyDescent="0.3">
      <c r="A952">
        <v>866</v>
      </c>
      <c r="B952">
        <v>1</v>
      </c>
      <c r="C952" s="165" t="s">
        <v>3668</v>
      </c>
      <c r="D952" t="s">
        <v>216</v>
      </c>
      <c r="E952" t="s">
        <v>132</v>
      </c>
      <c r="F952">
        <v>10442775</v>
      </c>
      <c r="G952" s="32" t="s">
        <v>181</v>
      </c>
      <c r="I952" t="s">
        <v>408</v>
      </c>
      <c r="J952">
        <v>2</v>
      </c>
      <c r="K952">
        <v>0</v>
      </c>
      <c r="L952">
        <v>0</v>
      </c>
      <c r="M952">
        <v>1.171</v>
      </c>
      <c r="N952" t="s">
        <v>135</v>
      </c>
      <c r="O952" t="s">
        <v>136</v>
      </c>
      <c r="R952" t="s">
        <v>3669</v>
      </c>
      <c r="S952" t="s">
        <v>140</v>
      </c>
      <c r="T952">
        <v>121</v>
      </c>
      <c r="U952" t="s">
        <v>3670</v>
      </c>
      <c r="V952" t="s">
        <v>205</v>
      </c>
      <c r="W952" t="s">
        <v>3671</v>
      </c>
      <c r="X952" t="s">
        <v>3672</v>
      </c>
      <c r="Y952" t="s">
        <v>3673</v>
      </c>
      <c r="AA952" t="s">
        <v>145</v>
      </c>
      <c r="AB952" t="s">
        <v>146</v>
      </c>
      <c r="AC952" s="30">
        <v>2575121</v>
      </c>
      <c r="AD952">
        <v>2575121</v>
      </c>
      <c r="AE952">
        <v>2525121</v>
      </c>
      <c r="AF952">
        <v>1199810</v>
      </c>
      <c r="AG952">
        <v>1276460</v>
      </c>
      <c r="AH952">
        <v>14254</v>
      </c>
      <c r="AI952">
        <v>84597</v>
      </c>
      <c r="AJ952">
        <v>0</v>
      </c>
      <c r="AK952">
        <v>0</v>
      </c>
      <c r="AL952">
        <v>0</v>
      </c>
      <c r="AM952">
        <v>0</v>
      </c>
      <c r="AN952">
        <v>50000</v>
      </c>
      <c r="AO952">
        <v>0</v>
      </c>
      <c r="AP952">
        <v>0</v>
      </c>
      <c r="AQ952">
        <v>0</v>
      </c>
      <c r="AR952">
        <v>0</v>
      </c>
      <c r="AS952">
        <v>1</v>
      </c>
      <c r="AT952">
        <v>2002</v>
      </c>
      <c r="AV952">
        <v>10928</v>
      </c>
      <c r="AW952">
        <v>4385</v>
      </c>
      <c r="AX952">
        <v>2</v>
      </c>
      <c r="AY952">
        <v>4</v>
      </c>
      <c r="AZ952">
        <v>4.5</v>
      </c>
      <c r="BA952" t="s">
        <v>233</v>
      </c>
      <c r="BB952" t="s">
        <v>233</v>
      </c>
      <c r="BC952" t="s">
        <v>233</v>
      </c>
      <c r="BS952" t="s">
        <v>3674</v>
      </c>
      <c r="BV952" t="s">
        <v>3675</v>
      </c>
      <c r="BX952" t="s">
        <v>819</v>
      </c>
      <c r="BY952" t="s">
        <v>331</v>
      </c>
      <c r="BZ952" t="s">
        <v>820</v>
      </c>
      <c r="CB952" s="27">
        <v>42607</v>
      </c>
      <c r="CC952">
        <v>3299000</v>
      </c>
      <c r="CD952" t="s">
        <v>210</v>
      </c>
      <c r="CE952" t="s">
        <v>181</v>
      </c>
      <c r="CF952" t="s">
        <v>181</v>
      </c>
      <c r="CG952" t="s">
        <v>3676</v>
      </c>
      <c r="CH952" s="27">
        <v>38075</v>
      </c>
      <c r="CI952">
        <v>2782500</v>
      </c>
      <c r="CJ952" t="s">
        <v>210</v>
      </c>
      <c r="CK952" t="s">
        <v>151</v>
      </c>
      <c r="CL952" t="s">
        <v>151</v>
      </c>
      <c r="CM952" t="s">
        <v>3677</v>
      </c>
      <c r="CN952" s="27">
        <v>36328</v>
      </c>
      <c r="CO952">
        <v>1950000</v>
      </c>
      <c r="CP952" t="s">
        <v>150</v>
      </c>
      <c r="CQ952" t="s">
        <v>151</v>
      </c>
      <c r="CR952" t="s">
        <v>151</v>
      </c>
      <c r="CS952" t="s">
        <v>3678</v>
      </c>
      <c r="CT952" s="27">
        <v>35859</v>
      </c>
      <c r="CU952">
        <v>1250000</v>
      </c>
      <c r="CV952" t="s">
        <v>150</v>
      </c>
      <c r="CW952" t="s">
        <v>196</v>
      </c>
      <c r="CX952" t="s">
        <v>196</v>
      </c>
      <c r="CY952" t="s">
        <v>3679</v>
      </c>
      <c r="CZ952" t="s">
        <v>3680</v>
      </c>
      <c r="DA952" t="s">
        <v>154</v>
      </c>
      <c r="DB952" t="s">
        <v>299</v>
      </c>
      <c r="DE952">
        <v>1</v>
      </c>
      <c r="DF952">
        <v>1998</v>
      </c>
      <c r="DG952" t="s">
        <v>3681</v>
      </c>
      <c r="DH952">
        <v>36</v>
      </c>
      <c r="DI952" s="128" t="s">
        <v>3667</v>
      </c>
      <c r="DJ95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52" s="130">
        <f>Table13[[#This Row],[JUST]]*Table13[[#This Row],[Storm Millage]]/1000</f>
        <v>22802.225505720227</v>
      </c>
      <c r="DL95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52" s="136">
        <f>Table13[[#This Row],[JUST]]*Table13[[#This Row],[Recreational Millage]]/1000</f>
        <v>10945.44259482797</v>
      </c>
      <c r="DN952" s="137">
        <f>Table13[[#This Row],[Recreational Assessment]]+Table13[[#This Row],[Storm Assessment]]</f>
        <v>33747.668100548195</v>
      </c>
      <c r="DO952" s="145" t="e">
        <f>Methodology!#REF!</f>
        <v>#REF!</v>
      </c>
      <c r="DP952" s="146" t="e">
        <f>(Table13[[#This Row],[JUST]]*Table13[[#This Row],[Ad Valorem Recreational Millage]])/1000</f>
        <v>#REF!</v>
      </c>
    </row>
    <row r="953" spans="1:120" x14ac:dyDescent="0.3">
      <c r="A953">
        <v>617</v>
      </c>
      <c r="B953">
        <v>1</v>
      </c>
      <c r="C953" s="165" t="s">
        <v>3233</v>
      </c>
      <c r="D953" t="s">
        <v>216</v>
      </c>
      <c r="E953" t="s">
        <v>3234</v>
      </c>
      <c r="F953">
        <v>10004257</v>
      </c>
      <c r="G953" s="32" t="s">
        <v>181</v>
      </c>
      <c r="I953" t="s">
        <v>226</v>
      </c>
      <c r="J953">
        <v>1</v>
      </c>
      <c r="K953">
        <v>0</v>
      </c>
      <c r="L953">
        <v>0</v>
      </c>
      <c r="M953">
        <v>5.1999999999999998E-2</v>
      </c>
      <c r="N953" t="s">
        <v>135</v>
      </c>
      <c r="O953" t="s">
        <v>136</v>
      </c>
      <c r="S953" t="s">
        <v>140</v>
      </c>
      <c r="T953">
        <v>400</v>
      </c>
      <c r="U953" t="s">
        <v>682</v>
      </c>
      <c r="V953" t="s">
        <v>229</v>
      </c>
      <c r="W953" t="s">
        <v>3235</v>
      </c>
      <c r="X953" t="s">
        <v>320</v>
      </c>
      <c r="Y953" t="s">
        <v>684</v>
      </c>
      <c r="AA953" t="s">
        <v>145</v>
      </c>
      <c r="AB953" t="s">
        <v>146</v>
      </c>
      <c r="AC953" s="119">
        <v>2176224</v>
      </c>
      <c r="AD953">
        <v>2176224</v>
      </c>
      <c r="AE953">
        <v>2176224</v>
      </c>
      <c r="AF953">
        <v>1836700</v>
      </c>
      <c r="AG953">
        <v>339524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 s="32">
        <v>0</v>
      </c>
      <c r="AO953">
        <v>0</v>
      </c>
      <c r="AP953">
        <v>0</v>
      </c>
      <c r="AQ953">
        <v>0</v>
      </c>
      <c r="AR953">
        <v>0</v>
      </c>
      <c r="AS953">
        <v>1</v>
      </c>
      <c r="AT953">
        <v>1974</v>
      </c>
      <c r="AV953">
        <v>2956</v>
      </c>
      <c r="AW953">
        <v>2089</v>
      </c>
      <c r="AX953">
        <v>1</v>
      </c>
      <c r="AY953">
        <v>4</v>
      </c>
      <c r="AZ953">
        <v>4.5</v>
      </c>
      <c r="BS953" t="s">
        <v>3236</v>
      </c>
      <c r="BT953" t="s">
        <v>3237</v>
      </c>
      <c r="BV953" t="s">
        <v>3238</v>
      </c>
      <c r="BX953" t="s">
        <v>934</v>
      </c>
      <c r="BY953" t="s">
        <v>149</v>
      </c>
      <c r="BZ953" t="s">
        <v>3239</v>
      </c>
      <c r="CB953" s="27">
        <v>44103</v>
      </c>
      <c r="CC953">
        <v>3150000</v>
      </c>
      <c r="CD953" t="s">
        <v>210</v>
      </c>
      <c r="CE953" t="s">
        <v>181</v>
      </c>
      <c r="CF953" t="s">
        <v>181</v>
      </c>
      <c r="CG953" t="s">
        <v>3240</v>
      </c>
      <c r="CH953" s="27">
        <v>42235</v>
      </c>
      <c r="CI953">
        <v>2100000</v>
      </c>
      <c r="CJ953" t="s">
        <v>210</v>
      </c>
      <c r="CK953" t="s">
        <v>181</v>
      </c>
      <c r="CL953" t="s">
        <v>181</v>
      </c>
      <c r="CM953" t="s">
        <v>3241</v>
      </c>
      <c r="CN953" s="27">
        <v>30803</v>
      </c>
      <c r="CO953">
        <v>475000</v>
      </c>
      <c r="CP953" t="s">
        <v>210</v>
      </c>
      <c r="CQ953" t="s">
        <v>151</v>
      </c>
      <c r="CR953" t="s">
        <v>151</v>
      </c>
      <c r="CS953" t="s">
        <v>3242</v>
      </c>
      <c r="CT953" s="27">
        <v>27515</v>
      </c>
      <c r="CU953">
        <v>126000</v>
      </c>
      <c r="CV953" t="s">
        <v>210</v>
      </c>
      <c r="CW953" t="s">
        <v>151</v>
      </c>
      <c r="CX953" t="s">
        <v>151</v>
      </c>
      <c r="CY953" t="s">
        <v>3243</v>
      </c>
      <c r="CZ953" t="s">
        <v>3244</v>
      </c>
      <c r="DA953" t="s">
        <v>154</v>
      </c>
      <c r="DB953" t="s">
        <v>299</v>
      </c>
      <c r="DE953">
        <v>1</v>
      </c>
      <c r="DF953">
        <v>1975</v>
      </c>
      <c r="DG953" t="s">
        <v>3245</v>
      </c>
      <c r="DH953">
        <v>2</v>
      </c>
      <c r="DI953" s="128" t="s">
        <v>696</v>
      </c>
      <c r="DJ9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53" s="130">
        <f>Table13[[#This Row],[JUST]]*Table13[[#This Row],[Storm Millage]]/1000</f>
        <v>16638.332243766698</v>
      </c>
      <c r="DL9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53" s="136">
        <f>Table13[[#This Row],[JUST]]*Table13[[#This Row],[Recreational Millage]]/1000</f>
        <v>17849.69036064341</v>
      </c>
      <c r="DN953" s="137">
        <f>Table13[[#This Row],[Recreational Assessment]]+Table13[[#This Row],[Storm Assessment]]</f>
        <v>34488.022604410107</v>
      </c>
      <c r="DO953" s="145" t="e">
        <f>Methodology!#REF!</f>
        <v>#REF!</v>
      </c>
      <c r="DP953" s="146" t="e">
        <f>(Table13[[#This Row],[JUST]]*Table13[[#This Row],[Ad Valorem Recreational Millage]])/1000</f>
        <v>#REF!</v>
      </c>
    </row>
    <row r="954" spans="1:120" x14ac:dyDescent="0.3">
      <c r="A954">
        <v>785</v>
      </c>
      <c r="B954">
        <v>1</v>
      </c>
      <c r="C954" s="165" t="s">
        <v>5273</v>
      </c>
      <c r="D954" t="s">
        <v>540</v>
      </c>
      <c r="E954" t="s">
        <v>258</v>
      </c>
      <c r="F954">
        <v>10488748</v>
      </c>
      <c r="G954" s="32" t="s">
        <v>181</v>
      </c>
      <c r="I954" t="s">
        <v>226</v>
      </c>
      <c r="J954">
        <v>1</v>
      </c>
      <c r="K954">
        <v>0</v>
      </c>
      <c r="L954">
        <v>0</v>
      </c>
      <c r="M954">
        <v>0.55589999999999995</v>
      </c>
      <c r="N954" t="s">
        <v>135</v>
      </c>
      <c r="O954" t="s">
        <v>136</v>
      </c>
      <c r="R954" t="s">
        <v>227</v>
      </c>
      <c r="S954" t="s">
        <v>140</v>
      </c>
      <c r="T954">
        <v>121</v>
      </c>
      <c r="U954" t="s">
        <v>3670</v>
      </c>
      <c r="V954" t="s">
        <v>205</v>
      </c>
      <c r="W954" t="s">
        <v>5274</v>
      </c>
      <c r="X954" t="s">
        <v>5275</v>
      </c>
      <c r="Y954" t="s">
        <v>5229</v>
      </c>
      <c r="AA954" t="s">
        <v>145</v>
      </c>
      <c r="AB954" t="s">
        <v>146</v>
      </c>
      <c r="AC954" s="119">
        <v>4227999</v>
      </c>
      <c r="AD954">
        <v>4227999</v>
      </c>
      <c r="AE954">
        <v>4227999</v>
      </c>
      <c r="AF954">
        <v>1811250</v>
      </c>
      <c r="AG954">
        <v>2251554</v>
      </c>
      <c r="AH954">
        <v>76886</v>
      </c>
      <c r="AI954">
        <v>88309</v>
      </c>
      <c r="AJ954">
        <v>0</v>
      </c>
      <c r="AK954">
        <v>0</v>
      </c>
      <c r="AL954">
        <v>0</v>
      </c>
      <c r="AM954">
        <v>0</v>
      </c>
      <c r="AN954" s="32">
        <v>0</v>
      </c>
      <c r="AO954">
        <v>0</v>
      </c>
      <c r="AP954">
        <v>0</v>
      </c>
      <c r="AQ954">
        <v>0</v>
      </c>
      <c r="AR954">
        <v>0</v>
      </c>
      <c r="AS954">
        <v>1</v>
      </c>
      <c r="AT954">
        <v>2010</v>
      </c>
      <c r="AV954">
        <v>15895</v>
      </c>
      <c r="AW954">
        <v>5184</v>
      </c>
      <c r="AX954">
        <v>1</v>
      </c>
      <c r="AY954">
        <v>4</v>
      </c>
      <c r="AZ954">
        <v>6.5</v>
      </c>
      <c r="BA954" t="s">
        <v>233</v>
      </c>
      <c r="BB954" t="s">
        <v>233</v>
      </c>
      <c r="BC954" t="s">
        <v>233</v>
      </c>
      <c r="BE954" t="s">
        <v>233</v>
      </c>
      <c r="BS954" t="s">
        <v>5276</v>
      </c>
      <c r="BU954" t="s">
        <v>5277</v>
      </c>
      <c r="BV954" t="s">
        <v>5278</v>
      </c>
      <c r="BX954" t="s">
        <v>5233</v>
      </c>
      <c r="BY954" t="s">
        <v>458</v>
      </c>
      <c r="BZ954" t="s">
        <v>5234</v>
      </c>
      <c r="CB954" s="27">
        <v>40526</v>
      </c>
      <c r="CC954">
        <v>7000000</v>
      </c>
      <c r="CD954" t="s">
        <v>210</v>
      </c>
      <c r="CE954" t="s">
        <v>181</v>
      </c>
      <c r="CF954" t="s">
        <v>181</v>
      </c>
      <c r="CG954" t="s">
        <v>5279</v>
      </c>
      <c r="CH954" s="27">
        <v>39329</v>
      </c>
      <c r="CI954">
        <v>3500000</v>
      </c>
      <c r="CJ954" t="s">
        <v>150</v>
      </c>
      <c r="CK954" t="s">
        <v>151</v>
      </c>
      <c r="CL954" t="s">
        <v>151</v>
      </c>
      <c r="CM954" t="s">
        <v>5280</v>
      </c>
      <c r="CN954" s="27">
        <v>38069</v>
      </c>
      <c r="CO954">
        <v>1750000</v>
      </c>
      <c r="CP954" t="s">
        <v>210</v>
      </c>
      <c r="CQ954" t="s">
        <v>151</v>
      </c>
      <c r="CR954" t="s">
        <v>151</v>
      </c>
      <c r="CS954" t="s">
        <v>5281</v>
      </c>
      <c r="CT954" s="27">
        <v>36564</v>
      </c>
      <c r="CU954">
        <v>3200000</v>
      </c>
      <c r="CV954" t="s">
        <v>210</v>
      </c>
      <c r="CW954" t="s">
        <v>208</v>
      </c>
      <c r="CX954" t="s">
        <v>208</v>
      </c>
      <c r="CY954" t="s">
        <v>5238</v>
      </c>
      <c r="CZ954" t="s">
        <v>5282</v>
      </c>
      <c r="DA954" t="s">
        <v>154</v>
      </c>
      <c r="DB954" t="s">
        <v>299</v>
      </c>
      <c r="DE954">
        <v>1</v>
      </c>
      <c r="DF954">
        <v>2004</v>
      </c>
      <c r="DG954" t="s">
        <v>5283</v>
      </c>
      <c r="DH954">
        <v>7</v>
      </c>
      <c r="DI954" s="128" t="s">
        <v>156</v>
      </c>
      <c r="DJ9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954" s="130">
        <f>Table13[[#This Row],[JUST]]*Table13[[#This Row],[Storm Millage]]/1000</f>
        <v>0</v>
      </c>
      <c r="DL9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54" s="136">
        <f>Table13[[#This Row],[JUST]]*Table13[[#This Row],[Recreational Millage]]/1000</f>
        <v>34678.632803934692</v>
      </c>
      <c r="DN954" s="137">
        <f>Table13[[#This Row],[Recreational Assessment]]+Table13[[#This Row],[Storm Assessment]]</f>
        <v>34678.632803934692</v>
      </c>
      <c r="DO954" s="145" t="e">
        <f>Methodology!#REF!</f>
        <v>#REF!</v>
      </c>
      <c r="DP954" s="146" t="e">
        <f>(Table13[[#This Row],[JUST]]*Table13[[#This Row],[Ad Valorem Recreational Millage]])/1000</f>
        <v>#REF!</v>
      </c>
    </row>
    <row r="955" spans="1:120" x14ac:dyDescent="0.3">
      <c r="A955">
        <v>608</v>
      </c>
      <c r="B955">
        <v>1</v>
      </c>
      <c r="C955" s="165" t="s">
        <v>3312</v>
      </c>
      <c r="D955" t="s">
        <v>216</v>
      </c>
      <c r="E955" t="s">
        <v>438</v>
      </c>
      <c r="F955">
        <v>10004234</v>
      </c>
      <c r="G955" s="32" t="s">
        <v>181</v>
      </c>
      <c r="I955" t="s">
        <v>226</v>
      </c>
      <c r="J955">
        <v>1</v>
      </c>
      <c r="K955">
        <v>0</v>
      </c>
      <c r="L955">
        <v>0</v>
      </c>
      <c r="M955">
        <v>5.5E-2</v>
      </c>
      <c r="N955" t="s">
        <v>135</v>
      </c>
      <c r="O955" t="s">
        <v>136</v>
      </c>
      <c r="S955" t="s">
        <v>140</v>
      </c>
      <c r="T955">
        <v>400</v>
      </c>
      <c r="U955" t="s">
        <v>682</v>
      </c>
      <c r="V955" t="s">
        <v>229</v>
      </c>
      <c r="W955" t="s">
        <v>3313</v>
      </c>
      <c r="X955" t="s">
        <v>3314</v>
      </c>
      <c r="Y955" t="s">
        <v>684</v>
      </c>
      <c r="AA955" t="s">
        <v>145</v>
      </c>
      <c r="AB955" t="s">
        <v>146</v>
      </c>
      <c r="AC955" s="119">
        <v>2189134</v>
      </c>
      <c r="AD955">
        <v>1489402</v>
      </c>
      <c r="AE955">
        <v>1489402</v>
      </c>
      <c r="AF955">
        <v>1836700</v>
      </c>
      <c r="AG955">
        <v>352434</v>
      </c>
      <c r="AH955">
        <v>0</v>
      </c>
      <c r="AI955">
        <v>0</v>
      </c>
      <c r="AJ955">
        <v>134913</v>
      </c>
      <c r="AK955">
        <v>0</v>
      </c>
      <c r="AL955">
        <v>0</v>
      </c>
      <c r="AM955">
        <v>0</v>
      </c>
      <c r="AN955" s="32">
        <v>0</v>
      </c>
      <c r="AO955">
        <v>0</v>
      </c>
      <c r="AP955">
        <v>0</v>
      </c>
      <c r="AQ955">
        <v>0</v>
      </c>
      <c r="AR955">
        <v>0</v>
      </c>
      <c r="AS955">
        <v>1</v>
      </c>
      <c r="AT955">
        <v>1974</v>
      </c>
      <c r="AV955">
        <v>3495</v>
      </c>
      <c r="AW955">
        <v>2363</v>
      </c>
      <c r="AX955">
        <v>1.7999999499999999</v>
      </c>
      <c r="AY955">
        <v>2</v>
      </c>
      <c r="AZ955">
        <v>2</v>
      </c>
      <c r="BS955" t="s">
        <v>3315</v>
      </c>
      <c r="BV955" t="s">
        <v>3316</v>
      </c>
      <c r="BX955" t="s">
        <v>3317</v>
      </c>
      <c r="BY955" t="s">
        <v>749</v>
      </c>
      <c r="BZ955" t="s">
        <v>3318</v>
      </c>
      <c r="CB955" s="27">
        <v>43311</v>
      </c>
      <c r="CC955">
        <v>2362653</v>
      </c>
      <c r="CD955" t="s">
        <v>210</v>
      </c>
      <c r="CE955" t="s">
        <v>1269</v>
      </c>
      <c r="CF955" t="s">
        <v>1269</v>
      </c>
      <c r="CG955" t="s">
        <v>3319</v>
      </c>
      <c r="CH955" s="27">
        <v>43106</v>
      </c>
      <c r="CI955">
        <v>2300000</v>
      </c>
      <c r="CJ955" t="s">
        <v>210</v>
      </c>
      <c r="CK955" t="s">
        <v>181</v>
      </c>
      <c r="CL955" t="s">
        <v>181</v>
      </c>
      <c r="CM955" t="s">
        <v>3320</v>
      </c>
      <c r="CN955" s="27">
        <v>36573</v>
      </c>
      <c r="CO955">
        <v>3100000</v>
      </c>
      <c r="CP955" t="s">
        <v>210</v>
      </c>
      <c r="CQ955" t="s">
        <v>208</v>
      </c>
      <c r="CR955" t="s">
        <v>208</v>
      </c>
      <c r="CS955" t="s">
        <v>3321</v>
      </c>
      <c r="CT955" s="27">
        <v>31533</v>
      </c>
      <c r="CU955">
        <v>435000</v>
      </c>
      <c r="CV955" t="s">
        <v>210</v>
      </c>
      <c r="CW955" t="s">
        <v>151</v>
      </c>
      <c r="CX955" t="s">
        <v>151</v>
      </c>
      <c r="CY955" t="s">
        <v>3322</v>
      </c>
      <c r="CZ955" t="s">
        <v>3323</v>
      </c>
      <c r="DA955" t="s">
        <v>154</v>
      </c>
      <c r="DB955" t="s">
        <v>299</v>
      </c>
      <c r="DE955">
        <v>1</v>
      </c>
      <c r="DF955">
        <v>1975</v>
      </c>
      <c r="DG955" t="s">
        <v>3324</v>
      </c>
      <c r="DH955">
        <v>2</v>
      </c>
      <c r="DI955" s="128" t="s">
        <v>696</v>
      </c>
      <c r="DJ9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55" s="130">
        <f>Table13[[#This Row],[JUST]]*Table13[[#This Row],[Storm Millage]]/1000</f>
        <v>16737.035717888401</v>
      </c>
      <c r="DL9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55" s="136">
        <f>Table13[[#This Row],[JUST]]*Table13[[#This Row],[Recreational Millage]]/1000</f>
        <v>17955.579966932059</v>
      </c>
      <c r="DN955" s="137">
        <f>Table13[[#This Row],[Recreational Assessment]]+Table13[[#This Row],[Storm Assessment]]</f>
        <v>34692.615684820455</v>
      </c>
      <c r="DO955" s="145" t="e">
        <f>Methodology!#REF!</f>
        <v>#REF!</v>
      </c>
      <c r="DP955" s="146" t="e">
        <f>(Table13[[#This Row],[JUST]]*Table13[[#This Row],[Ad Valorem Recreational Millage]])/1000</f>
        <v>#REF!</v>
      </c>
    </row>
    <row r="956" spans="1:120" x14ac:dyDescent="0.3">
      <c r="A956">
        <v>940</v>
      </c>
      <c r="B956">
        <v>1</v>
      </c>
      <c r="C956" s="165" t="s">
        <v>4492</v>
      </c>
      <c r="D956" t="s">
        <v>801</v>
      </c>
      <c r="E956" t="s">
        <v>314</v>
      </c>
      <c r="F956">
        <v>10005130</v>
      </c>
      <c r="G956" s="32" t="s">
        <v>383</v>
      </c>
      <c r="I956" t="s">
        <v>226</v>
      </c>
      <c r="J956">
        <v>1</v>
      </c>
      <c r="K956">
        <v>102</v>
      </c>
      <c r="L956">
        <v>0</v>
      </c>
      <c r="M956">
        <v>1.1859999999999999</v>
      </c>
      <c r="N956" t="s">
        <v>135</v>
      </c>
      <c r="O956" t="s">
        <v>136</v>
      </c>
      <c r="R956" t="s">
        <v>3669</v>
      </c>
      <c r="S956" t="s">
        <v>140</v>
      </c>
      <c r="T956">
        <v>810</v>
      </c>
      <c r="U956" t="s">
        <v>3584</v>
      </c>
      <c r="V956" t="s">
        <v>229</v>
      </c>
      <c r="W956" t="s">
        <v>4493</v>
      </c>
      <c r="X956" t="s">
        <v>4494</v>
      </c>
      <c r="Y956" t="s">
        <v>189</v>
      </c>
      <c r="AA956" t="s">
        <v>145</v>
      </c>
      <c r="AB956" t="s">
        <v>146</v>
      </c>
      <c r="AC956" s="30">
        <v>2859370</v>
      </c>
      <c r="AD956">
        <v>1882739</v>
      </c>
      <c r="AE956">
        <v>1832739</v>
      </c>
      <c r="AF956">
        <v>2346000</v>
      </c>
      <c r="AG956">
        <v>465208</v>
      </c>
      <c r="AH956">
        <v>0</v>
      </c>
      <c r="AI956">
        <v>48162</v>
      </c>
      <c r="AJ956">
        <v>0</v>
      </c>
      <c r="AK956">
        <v>0</v>
      </c>
      <c r="AL956">
        <v>0</v>
      </c>
      <c r="AM956">
        <v>0</v>
      </c>
      <c r="AN956">
        <v>50000</v>
      </c>
      <c r="AO956">
        <v>0</v>
      </c>
      <c r="AP956">
        <v>0</v>
      </c>
      <c r="AQ956">
        <v>0</v>
      </c>
      <c r="AR956">
        <v>0</v>
      </c>
      <c r="AS956">
        <v>2</v>
      </c>
      <c r="AT956">
        <v>1982</v>
      </c>
      <c r="AV956">
        <v>7507</v>
      </c>
      <c r="AW956">
        <v>3208</v>
      </c>
      <c r="AX956">
        <v>1.5</v>
      </c>
      <c r="AY956">
        <v>5</v>
      </c>
      <c r="AZ956">
        <v>3</v>
      </c>
      <c r="BA956" t="s">
        <v>233</v>
      </c>
      <c r="BC956" t="s">
        <v>233</v>
      </c>
      <c r="BS956" t="s">
        <v>4495</v>
      </c>
      <c r="BT956" t="s">
        <v>4496</v>
      </c>
      <c r="BV956" t="s">
        <v>4497</v>
      </c>
      <c r="BX956" t="s">
        <v>145</v>
      </c>
      <c r="BY956" t="s">
        <v>149</v>
      </c>
      <c r="BZ956" t="s">
        <v>146</v>
      </c>
      <c r="CB956" s="27">
        <v>32874</v>
      </c>
      <c r="CC956">
        <v>1125000</v>
      </c>
      <c r="CD956" t="s">
        <v>210</v>
      </c>
      <c r="CE956" t="s">
        <v>151</v>
      </c>
      <c r="CF956" t="s">
        <v>151</v>
      </c>
      <c r="CG956" t="s">
        <v>4498</v>
      </c>
      <c r="CH956" s="27">
        <v>29983</v>
      </c>
      <c r="CI956">
        <v>200000</v>
      </c>
      <c r="CJ956" t="s">
        <v>150</v>
      </c>
      <c r="CK956" t="s">
        <v>151</v>
      </c>
      <c r="CL956" t="s">
        <v>151</v>
      </c>
      <c r="CM956" t="s">
        <v>4499</v>
      </c>
      <c r="CZ956" t="s">
        <v>4500</v>
      </c>
      <c r="DA956" t="s">
        <v>154</v>
      </c>
      <c r="DB956" t="s">
        <v>299</v>
      </c>
      <c r="DE956">
        <v>2</v>
      </c>
      <c r="DF956">
        <v>1979</v>
      </c>
      <c r="DG956" t="s">
        <v>4501</v>
      </c>
      <c r="DH956">
        <v>4</v>
      </c>
      <c r="DI956" s="128" t="s">
        <v>3279</v>
      </c>
      <c r="DJ9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56" s="130">
        <f>Table13[[#This Row],[JUST]]*Table13[[#This Row],[Storm Millage]]/1000</f>
        <v>22642.062115009285</v>
      </c>
      <c r="DL9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56" s="136">
        <f>Table13[[#This Row],[JUST]]*Table13[[#This Row],[Recreational Millage]]/1000</f>
        <v>12153.630913799099</v>
      </c>
      <c r="DN956" s="137">
        <f>Table13[[#This Row],[Recreational Assessment]]+Table13[[#This Row],[Storm Assessment]]</f>
        <v>34795.693028808382</v>
      </c>
      <c r="DO956" s="145" t="e">
        <f>Methodology!#REF!</f>
        <v>#REF!</v>
      </c>
      <c r="DP956" s="146" t="e">
        <f>(Table13[[#This Row],[JUST]]*Table13[[#This Row],[Ad Valorem Recreational Millage]])/1000</f>
        <v>#REF!</v>
      </c>
    </row>
    <row r="957" spans="1:120" x14ac:dyDescent="0.3">
      <c r="A957">
        <v>480</v>
      </c>
      <c r="B957">
        <v>1</v>
      </c>
      <c r="C957" s="165" t="s">
        <v>3865</v>
      </c>
      <c r="D957" t="s">
        <v>1128</v>
      </c>
      <c r="E957" t="s">
        <v>3775</v>
      </c>
      <c r="F957">
        <v>10004899</v>
      </c>
      <c r="G957" s="32" t="s">
        <v>196</v>
      </c>
      <c r="H957" t="s">
        <v>299</v>
      </c>
      <c r="I957" t="s">
        <v>226</v>
      </c>
      <c r="J957">
        <v>1</v>
      </c>
      <c r="K957">
        <v>0</v>
      </c>
      <c r="L957">
        <v>0</v>
      </c>
      <c r="M957">
        <v>9.3899999999999997E-2</v>
      </c>
      <c r="N957" t="s">
        <v>135</v>
      </c>
      <c r="O957" t="s">
        <v>136</v>
      </c>
      <c r="S957" t="s">
        <v>140</v>
      </c>
      <c r="T957">
        <v>420</v>
      </c>
      <c r="U957" t="s">
        <v>3791</v>
      </c>
      <c r="V957" t="s">
        <v>205</v>
      </c>
      <c r="W957" t="s">
        <v>3866</v>
      </c>
      <c r="X957" t="s">
        <v>3867</v>
      </c>
      <c r="Y957" t="s">
        <v>189</v>
      </c>
      <c r="AA957" t="s">
        <v>145</v>
      </c>
      <c r="AB957" t="s">
        <v>146</v>
      </c>
      <c r="AC957" s="119">
        <v>2077698</v>
      </c>
      <c r="AD957">
        <v>2077698</v>
      </c>
      <c r="AE957">
        <v>2077698</v>
      </c>
      <c r="AF957">
        <v>0</v>
      </c>
      <c r="AG957">
        <v>2064489</v>
      </c>
      <c r="AH957">
        <v>0</v>
      </c>
      <c r="AI957">
        <v>13209</v>
      </c>
      <c r="AJ957">
        <v>0</v>
      </c>
      <c r="AK957">
        <v>0</v>
      </c>
      <c r="AL957">
        <v>0</v>
      </c>
      <c r="AM957">
        <v>0</v>
      </c>
      <c r="AN957" s="32">
        <v>0</v>
      </c>
      <c r="AO957">
        <v>0</v>
      </c>
      <c r="AP957">
        <v>0</v>
      </c>
      <c r="AQ957">
        <v>0</v>
      </c>
      <c r="AR957">
        <v>0</v>
      </c>
      <c r="AS957">
        <v>1</v>
      </c>
      <c r="AT957">
        <v>1996</v>
      </c>
      <c r="AV957">
        <v>2470</v>
      </c>
      <c r="AW957">
        <v>2470</v>
      </c>
      <c r="AX957">
        <v>2</v>
      </c>
      <c r="AY957">
        <v>3</v>
      </c>
      <c r="AZ957">
        <v>2.5</v>
      </c>
      <c r="BC957" t="s">
        <v>233</v>
      </c>
      <c r="BD957" t="s">
        <v>233</v>
      </c>
      <c r="BS957" t="s">
        <v>3868</v>
      </c>
      <c r="BT957" t="s">
        <v>3869</v>
      </c>
      <c r="BV957" t="s">
        <v>3870</v>
      </c>
      <c r="BX957" t="s">
        <v>3871</v>
      </c>
      <c r="BY957" t="s">
        <v>3872</v>
      </c>
      <c r="BZ957" t="s">
        <v>3873</v>
      </c>
      <c r="CB957" s="27">
        <v>42628</v>
      </c>
      <c r="CC957">
        <v>1739500</v>
      </c>
      <c r="CD957" t="s">
        <v>210</v>
      </c>
      <c r="CE957" t="s">
        <v>178</v>
      </c>
      <c r="CF957" t="s">
        <v>178</v>
      </c>
      <c r="CG957" t="s">
        <v>3874</v>
      </c>
      <c r="CH957" s="27">
        <v>39489</v>
      </c>
      <c r="CI957">
        <v>1600000</v>
      </c>
      <c r="CJ957" t="s">
        <v>210</v>
      </c>
      <c r="CK957" t="s">
        <v>151</v>
      </c>
      <c r="CL957" t="s">
        <v>151</v>
      </c>
      <c r="CM957" t="s">
        <v>3875</v>
      </c>
      <c r="CN957" s="27">
        <v>38006</v>
      </c>
      <c r="CO957">
        <v>1500000</v>
      </c>
      <c r="CP957" t="s">
        <v>210</v>
      </c>
      <c r="CQ957" t="s">
        <v>151</v>
      </c>
      <c r="CR957" t="s">
        <v>151</v>
      </c>
      <c r="CS957" t="s">
        <v>3876</v>
      </c>
      <c r="CT957" s="27">
        <v>36175</v>
      </c>
      <c r="CU957">
        <v>1350000</v>
      </c>
      <c r="CV957" t="s">
        <v>210</v>
      </c>
      <c r="CW957" t="s">
        <v>151</v>
      </c>
      <c r="CX957" t="s">
        <v>151</v>
      </c>
      <c r="CY957" t="s">
        <v>3877</v>
      </c>
      <c r="CZ957" t="s">
        <v>3878</v>
      </c>
      <c r="DA957" t="s">
        <v>154</v>
      </c>
      <c r="DB957" t="s">
        <v>299</v>
      </c>
      <c r="DE957">
        <v>1</v>
      </c>
      <c r="DF957">
        <v>1997</v>
      </c>
      <c r="DG957" t="s">
        <v>3879</v>
      </c>
      <c r="DH957">
        <v>36</v>
      </c>
      <c r="DI957" s="128" t="s">
        <v>3667</v>
      </c>
      <c r="DJ9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57" s="130">
        <f>Table13[[#This Row],[JUST]]*Table13[[#This Row],[Storm Millage]]/1000</f>
        <v>18397.635811592503</v>
      </c>
      <c r="DL9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57" s="136">
        <f>Table13[[#This Row],[JUST]]*Table13[[#This Row],[Recreational Millage]]/1000</f>
        <v>17041.566476120148</v>
      </c>
      <c r="DN957" s="137">
        <f>Table13[[#This Row],[Recreational Assessment]]+Table13[[#This Row],[Storm Assessment]]</f>
        <v>35439.202287712651</v>
      </c>
      <c r="DO957" s="145" t="e">
        <f>Methodology!#REF!</f>
        <v>#REF!</v>
      </c>
      <c r="DP957" s="146" t="e">
        <f>(Table13[[#This Row],[JUST]]*Table13[[#This Row],[Ad Valorem Recreational Millage]])/1000</f>
        <v>#REF!</v>
      </c>
    </row>
    <row r="958" spans="1:120" x14ac:dyDescent="0.3">
      <c r="A958">
        <v>630</v>
      </c>
      <c r="B958">
        <v>1</v>
      </c>
      <c r="C958" s="165" t="s">
        <v>4693</v>
      </c>
      <c r="D958" t="s">
        <v>4694</v>
      </c>
      <c r="E958" t="s">
        <v>170</v>
      </c>
      <c r="F958">
        <v>10005048</v>
      </c>
      <c r="G958" s="32" t="s">
        <v>383</v>
      </c>
      <c r="I958" t="s">
        <v>226</v>
      </c>
      <c r="J958">
        <v>1</v>
      </c>
      <c r="K958">
        <v>100</v>
      </c>
      <c r="L958">
        <v>0</v>
      </c>
      <c r="M958">
        <v>1.0620000000000001</v>
      </c>
      <c r="N958" t="s">
        <v>135</v>
      </c>
      <c r="O958" t="s">
        <v>136</v>
      </c>
      <c r="P958" t="s">
        <v>137</v>
      </c>
      <c r="Q958" t="s">
        <v>138</v>
      </c>
      <c r="R958" t="s">
        <v>3669</v>
      </c>
      <c r="S958" t="s">
        <v>140</v>
      </c>
      <c r="T958">
        <v>810</v>
      </c>
      <c r="U958" t="s">
        <v>3584</v>
      </c>
      <c r="V958" t="s">
        <v>229</v>
      </c>
      <c r="W958" t="s">
        <v>4695</v>
      </c>
      <c r="X958" t="s">
        <v>4696</v>
      </c>
      <c r="Y958" t="s">
        <v>189</v>
      </c>
      <c r="AA958" t="s">
        <v>145</v>
      </c>
      <c r="AB958" t="s">
        <v>146</v>
      </c>
      <c r="AC958" s="30">
        <v>2915071</v>
      </c>
      <c r="AD958">
        <v>1816440</v>
      </c>
      <c r="AE958">
        <v>1766440</v>
      </c>
      <c r="AF958">
        <v>2244000</v>
      </c>
      <c r="AG958">
        <v>517968</v>
      </c>
      <c r="AH958">
        <v>17363</v>
      </c>
      <c r="AI958">
        <v>135740</v>
      </c>
      <c r="AJ958">
        <v>0</v>
      </c>
      <c r="AK958">
        <v>0</v>
      </c>
      <c r="AL958">
        <v>0</v>
      </c>
      <c r="AM958">
        <v>0</v>
      </c>
      <c r="AN958">
        <v>50000</v>
      </c>
      <c r="AO958">
        <v>0</v>
      </c>
      <c r="AP958">
        <v>0</v>
      </c>
      <c r="AQ958">
        <v>0</v>
      </c>
      <c r="AR958">
        <v>0</v>
      </c>
      <c r="AS958">
        <v>2</v>
      </c>
      <c r="AT958">
        <v>1969</v>
      </c>
      <c r="AV958">
        <v>8397</v>
      </c>
      <c r="AW958">
        <v>4011</v>
      </c>
      <c r="AX958">
        <v>2</v>
      </c>
      <c r="AY958">
        <v>4</v>
      </c>
      <c r="AZ958">
        <v>4</v>
      </c>
      <c r="BC958" t="s">
        <v>233</v>
      </c>
      <c r="BS958" t="s">
        <v>4697</v>
      </c>
      <c r="BV958" t="s">
        <v>4698</v>
      </c>
      <c r="BX958" t="s">
        <v>145</v>
      </c>
      <c r="BY958" t="s">
        <v>149</v>
      </c>
      <c r="BZ958" t="s">
        <v>146</v>
      </c>
      <c r="CB958" s="27">
        <v>29526</v>
      </c>
      <c r="CC958">
        <v>267500</v>
      </c>
      <c r="CD958" t="s">
        <v>210</v>
      </c>
      <c r="CE958" t="s">
        <v>151</v>
      </c>
      <c r="CF958" t="s">
        <v>151</v>
      </c>
      <c r="CG958" t="s">
        <v>4699</v>
      </c>
      <c r="CH958" s="27">
        <v>29526</v>
      </c>
      <c r="CI958">
        <v>267500</v>
      </c>
      <c r="CJ958" t="s">
        <v>210</v>
      </c>
      <c r="CK958" t="s">
        <v>151</v>
      </c>
      <c r="CL958" t="s">
        <v>151</v>
      </c>
      <c r="CM958" t="s">
        <v>4700</v>
      </c>
      <c r="CZ958" t="s">
        <v>4701</v>
      </c>
      <c r="DA958" t="s">
        <v>154</v>
      </c>
      <c r="DB958" t="s">
        <v>299</v>
      </c>
      <c r="DE958">
        <v>2</v>
      </c>
      <c r="DF958">
        <v>1900</v>
      </c>
      <c r="DG958" t="s">
        <v>4702</v>
      </c>
      <c r="DH958">
        <v>4</v>
      </c>
      <c r="DI958" s="128" t="s">
        <v>3279</v>
      </c>
      <c r="DJ9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58" s="130">
        <f>Table13[[#This Row],[JUST]]*Table13[[#This Row],[Storm Millage]]/1000</f>
        <v>23083.133225732323</v>
      </c>
      <c r="DL9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58" s="136">
        <f>Table13[[#This Row],[JUST]]*Table13[[#This Row],[Recreational Millage]]/1000</f>
        <v>12390.385651916069</v>
      </c>
      <c r="DN958" s="137">
        <f>Table13[[#This Row],[Recreational Assessment]]+Table13[[#This Row],[Storm Assessment]]</f>
        <v>35473.518877648392</v>
      </c>
      <c r="DO958" s="145" t="e">
        <f>Methodology!#REF!</f>
        <v>#REF!</v>
      </c>
      <c r="DP958" s="146" t="e">
        <f>(Table13[[#This Row],[JUST]]*Table13[[#This Row],[Ad Valorem Recreational Millage]])/1000</f>
        <v>#REF!</v>
      </c>
    </row>
    <row r="959" spans="1:120" x14ac:dyDescent="0.3">
      <c r="A959">
        <v>1122</v>
      </c>
      <c r="B959">
        <v>1</v>
      </c>
      <c r="C959" s="165" t="s">
        <v>4045</v>
      </c>
      <c r="D959" t="s">
        <v>3573</v>
      </c>
      <c r="E959" s="30" t="s">
        <v>4046</v>
      </c>
      <c r="F959">
        <v>10586834</v>
      </c>
      <c r="G959" s="32" t="s">
        <v>181</v>
      </c>
      <c r="I959" s="32" t="s">
        <v>226</v>
      </c>
      <c r="J959" s="29">
        <v>1</v>
      </c>
      <c r="K959" s="30">
        <v>0</v>
      </c>
      <c r="L959" s="29">
        <v>0</v>
      </c>
      <c r="M959" s="30">
        <v>0.40189999999999998</v>
      </c>
      <c r="N959" s="31" t="s">
        <v>135</v>
      </c>
      <c r="O959" t="s">
        <v>136</v>
      </c>
      <c r="R959" t="s">
        <v>227</v>
      </c>
      <c r="S959" t="s">
        <v>140</v>
      </c>
      <c r="T959">
        <v>120</v>
      </c>
      <c r="U959" t="s">
        <v>228</v>
      </c>
      <c r="V959" t="s">
        <v>229</v>
      </c>
      <c r="W959" t="s">
        <v>4047</v>
      </c>
      <c r="X959" t="s">
        <v>4048</v>
      </c>
      <c r="Y959" t="s">
        <v>189</v>
      </c>
      <c r="AA959" t="s">
        <v>145</v>
      </c>
      <c r="AB959" t="s">
        <v>146</v>
      </c>
      <c r="AC959" s="32">
        <v>2111605</v>
      </c>
      <c r="AD959">
        <v>2111605</v>
      </c>
      <c r="AE959">
        <v>2111605</v>
      </c>
      <c r="AF959">
        <v>1950000</v>
      </c>
      <c r="AG959">
        <v>133322</v>
      </c>
      <c r="AH959">
        <v>13269</v>
      </c>
      <c r="AI959">
        <v>15014</v>
      </c>
      <c r="AJ959">
        <v>0</v>
      </c>
      <c r="AK959">
        <v>0</v>
      </c>
      <c r="AL959">
        <v>0</v>
      </c>
      <c r="AM959">
        <v>0</v>
      </c>
      <c r="AN959" s="32">
        <v>0</v>
      </c>
      <c r="AO959">
        <v>0</v>
      </c>
      <c r="AP959">
        <v>0</v>
      </c>
      <c r="AQ959">
        <v>0</v>
      </c>
      <c r="AR959">
        <v>0</v>
      </c>
      <c r="AS959">
        <v>1</v>
      </c>
      <c r="AT959">
        <v>1976</v>
      </c>
      <c r="AV959">
        <v>4382</v>
      </c>
      <c r="AW959">
        <v>2805</v>
      </c>
      <c r="AX959">
        <v>2</v>
      </c>
      <c r="AY959">
        <v>2</v>
      </c>
      <c r="AZ959">
        <v>2.5</v>
      </c>
      <c r="BA959" t="s">
        <v>233</v>
      </c>
      <c r="BC959" t="s">
        <v>233</v>
      </c>
      <c r="BS959" t="s">
        <v>4049</v>
      </c>
      <c r="BV959" t="s">
        <v>3765</v>
      </c>
      <c r="BX959" t="s">
        <v>3766</v>
      </c>
      <c r="BY959" t="s">
        <v>638</v>
      </c>
      <c r="BZ959" t="s">
        <v>3767</v>
      </c>
      <c r="CB959">
        <v>44174</v>
      </c>
      <c r="CC959">
        <v>5000000</v>
      </c>
      <c r="CD959" t="s">
        <v>210</v>
      </c>
      <c r="CE959" t="s">
        <v>181</v>
      </c>
      <c r="CF959" t="s">
        <v>181</v>
      </c>
      <c r="CG959" t="s">
        <v>4050</v>
      </c>
      <c r="CH959">
        <v>43899</v>
      </c>
      <c r="CI959">
        <v>2650000</v>
      </c>
      <c r="CJ959" t="s">
        <v>210</v>
      </c>
      <c r="CK959" t="s">
        <v>181</v>
      </c>
      <c r="CL959" t="s">
        <v>181</v>
      </c>
      <c r="CM959" t="s">
        <v>4051</v>
      </c>
      <c r="CZ959" t="s">
        <v>4052</v>
      </c>
      <c r="DA959" t="s">
        <v>154</v>
      </c>
      <c r="DB959" t="s">
        <v>299</v>
      </c>
      <c r="DE959">
        <v>1</v>
      </c>
      <c r="DF959">
        <v>2018</v>
      </c>
      <c r="DG959" t="s">
        <v>4053</v>
      </c>
      <c r="DH959">
        <v>36</v>
      </c>
      <c r="DI959" s="128" t="s">
        <v>3667</v>
      </c>
      <c r="DJ9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59" s="130">
        <f>Table13[[#This Row],[JUST]]*Table13[[#This Row],[Storm Millage]]/1000</f>
        <v>18697.876095533516</v>
      </c>
      <c r="DL9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59" s="136">
        <f>Table13[[#This Row],[JUST]]*Table13[[#This Row],[Recreational Millage]]/1000</f>
        <v>17319.676381653004</v>
      </c>
      <c r="DN959" s="138">
        <f>Table13[[#This Row],[Recreational Assessment]]+Table13[[#This Row],[Storm Assessment]]</f>
        <v>36017.552477186517</v>
      </c>
      <c r="DO959" s="145" t="e">
        <f>Methodology!#REF!</f>
        <v>#REF!</v>
      </c>
      <c r="DP959" s="146" t="e">
        <f>(Table13[[#This Row],[JUST]]*Table13[[#This Row],[Ad Valorem Recreational Millage]])/1000</f>
        <v>#REF!</v>
      </c>
    </row>
    <row r="960" spans="1:120" x14ac:dyDescent="0.3">
      <c r="A960">
        <v>313</v>
      </c>
      <c r="B960">
        <v>1</v>
      </c>
      <c r="C960" s="165" t="s">
        <v>3910</v>
      </c>
      <c r="D960" t="s">
        <v>216</v>
      </c>
      <c r="E960" t="s">
        <v>3842</v>
      </c>
      <c r="F960">
        <v>10004849</v>
      </c>
      <c r="G960" s="32" t="s">
        <v>196</v>
      </c>
      <c r="H960" t="s">
        <v>299</v>
      </c>
      <c r="I960" t="s">
        <v>226</v>
      </c>
      <c r="J960">
        <v>1</v>
      </c>
      <c r="K960">
        <v>0</v>
      </c>
      <c r="L960">
        <v>0</v>
      </c>
      <c r="M960">
        <v>5.8520000000000003E-2</v>
      </c>
      <c r="N960" t="s">
        <v>135</v>
      </c>
      <c r="O960" t="s">
        <v>136</v>
      </c>
      <c r="S960" t="s">
        <v>140</v>
      </c>
      <c r="T960">
        <v>421</v>
      </c>
      <c r="U960" t="s">
        <v>3911</v>
      </c>
      <c r="V960" t="s">
        <v>205</v>
      </c>
      <c r="W960" t="s">
        <v>3912</v>
      </c>
      <c r="X960" t="s">
        <v>3913</v>
      </c>
      <c r="Y960" t="s">
        <v>189</v>
      </c>
      <c r="AA960" t="s">
        <v>145</v>
      </c>
      <c r="AB960" t="s">
        <v>146</v>
      </c>
      <c r="AC960" s="119">
        <v>2122110</v>
      </c>
      <c r="AD960">
        <v>2122110</v>
      </c>
      <c r="AE960">
        <v>2122110</v>
      </c>
      <c r="AF960">
        <v>0</v>
      </c>
      <c r="AG960">
        <v>2109510</v>
      </c>
      <c r="AH960">
        <v>0</v>
      </c>
      <c r="AI960">
        <v>12600</v>
      </c>
      <c r="AJ960">
        <v>0</v>
      </c>
      <c r="AK960">
        <v>0</v>
      </c>
      <c r="AL960">
        <v>0</v>
      </c>
      <c r="AM960">
        <v>0</v>
      </c>
      <c r="AN960" s="32">
        <v>0</v>
      </c>
      <c r="AO960">
        <v>0</v>
      </c>
      <c r="AP960">
        <v>0</v>
      </c>
      <c r="AQ960">
        <v>0</v>
      </c>
      <c r="AR960">
        <v>0</v>
      </c>
      <c r="AS960">
        <v>1</v>
      </c>
      <c r="AT960">
        <v>1938</v>
      </c>
      <c r="AV960">
        <v>3405</v>
      </c>
      <c r="AW960">
        <v>3405</v>
      </c>
      <c r="AX960">
        <v>1</v>
      </c>
      <c r="AY960">
        <v>4</v>
      </c>
      <c r="AZ960">
        <v>4.5</v>
      </c>
      <c r="BA960" t="s">
        <v>233</v>
      </c>
      <c r="BC960" t="s">
        <v>233</v>
      </c>
      <c r="BD960" t="s">
        <v>233</v>
      </c>
      <c r="BS960" t="s">
        <v>3914</v>
      </c>
      <c r="BT960" t="s">
        <v>3915</v>
      </c>
      <c r="BV960" t="s">
        <v>3916</v>
      </c>
      <c r="BX960" t="s">
        <v>3917</v>
      </c>
      <c r="BY960" t="s">
        <v>3076</v>
      </c>
      <c r="BZ960" t="s">
        <v>3918</v>
      </c>
      <c r="CB960" s="27">
        <v>43619</v>
      </c>
      <c r="CC960">
        <v>3475000</v>
      </c>
      <c r="CD960" t="s">
        <v>210</v>
      </c>
      <c r="CE960" t="s">
        <v>181</v>
      </c>
      <c r="CF960" t="s">
        <v>181</v>
      </c>
      <c r="CG960" t="s">
        <v>3919</v>
      </c>
      <c r="CH960" s="27">
        <v>41661</v>
      </c>
      <c r="CI960">
        <v>1550000</v>
      </c>
      <c r="CJ960" t="s">
        <v>210</v>
      </c>
      <c r="CK960" t="s">
        <v>733</v>
      </c>
      <c r="CL960" t="s">
        <v>733</v>
      </c>
      <c r="CM960" t="s">
        <v>3920</v>
      </c>
      <c r="CN960" s="27">
        <v>40192</v>
      </c>
      <c r="CO960">
        <v>3680400</v>
      </c>
      <c r="CP960" t="s">
        <v>210</v>
      </c>
      <c r="CQ960" t="s">
        <v>733</v>
      </c>
      <c r="CR960" t="s">
        <v>733</v>
      </c>
      <c r="CS960" t="s">
        <v>3921</v>
      </c>
      <c r="CT960" s="27">
        <v>29891</v>
      </c>
      <c r="CU960">
        <v>375000</v>
      </c>
      <c r="CV960" t="s">
        <v>210</v>
      </c>
      <c r="CW960" t="s">
        <v>181</v>
      </c>
      <c r="CX960" t="s">
        <v>181</v>
      </c>
      <c r="CY960" t="s">
        <v>3922</v>
      </c>
      <c r="CZ960" t="s">
        <v>3923</v>
      </c>
      <c r="DA960" t="s">
        <v>154</v>
      </c>
      <c r="DB960" t="s">
        <v>242</v>
      </c>
      <c r="DE960">
        <v>1</v>
      </c>
      <c r="DF960">
        <v>1982</v>
      </c>
      <c r="DG960" t="s">
        <v>3924</v>
      </c>
      <c r="DH960">
        <v>36</v>
      </c>
      <c r="DI960" s="128" t="s">
        <v>3667</v>
      </c>
      <c r="DJ9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60" s="130">
        <f>Table13[[#This Row],[JUST]]*Table13[[#This Row],[Storm Millage]]/1000</f>
        <v>18790.895949333622</v>
      </c>
      <c r="DL9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60" s="136">
        <f>Table13[[#This Row],[JUST]]*Table13[[#This Row],[Recreational Millage]]/1000</f>
        <v>17405.83984517448</v>
      </c>
      <c r="DN960" s="137">
        <f>Table13[[#This Row],[Recreational Assessment]]+Table13[[#This Row],[Storm Assessment]]</f>
        <v>36196.735794508102</v>
      </c>
      <c r="DO960" s="145" t="e">
        <f>Methodology!#REF!</f>
        <v>#REF!</v>
      </c>
      <c r="DP960" s="146" t="e">
        <f>(Table13[[#This Row],[JUST]]*Table13[[#This Row],[Ad Valorem Recreational Millage]])/1000</f>
        <v>#REF!</v>
      </c>
    </row>
    <row r="961" spans="1:120" x14ac:dyDescent="0.3">
      <c r="A961">
        <v>977</v>
      </c>
      <c r="B961">
        <v>1</v>
      </c>
      <c r="C961" s="165" t="s">
        <v>4306</v>
      </c>
      <c r="D961" t="s">
        <v>801</v>
      </c>
      <c r="E961" t="s">
        <v>4307</v>
      </c>
      <c r="F961">
        <v>10445577</v>
      </c>
      <c r="G961" s="32" t="s">
        <v>181</v>
      </c>
      <c r="I961" t="s">
        <v>226</v>
      </c>
      <c r="J961">
        <v>1</v>
      </c>
      <c r="K961">
        <v>0</v>
      </c>
      <c r="L961">
        <v>0</v>
      </c>
      <c r="M961">
        <v>1.3340000000000001</v>
      </c>
      <c r="N961" t="s">
        <v>135</v>
      </c>
      <c r="O961" t="s">
        <v>136</v>
      </c>
      <c r="R961" t="s">
        <v>3669</v>
      </c>
      <c r="S961" t="s">
        <v>140</v>
      </c>
      <c r="T961">
        <v>120</v>
      </c>
      <c r="U961" t="s">
        <v>228</v>
      </c>
      <c r="V961" t="s">
        <v>229</v>
      </c>
      <c r="W961" t="s">
        <v>4308</v>
      </c>
      <c r="X961" t="s">
        <v>4309</v>
      </c>
      <c r="Y961" t="s">
        <v>189</v>
      </c>
      <c r="AA961" t="s">
        <v>145</v>
      </c>
      <c r="AB961" t="s">
        <v>146</v>
      </c>
      <c r="AC961" s="119">
        <v>2138254</v>
      </c>
      <c r="AD961">
        <v>2138254</v>
      </c>
      <c r="AE961">
        <v>2138254</v>
      </c>
      <c r="AF961">
        <v>2120000</v>
      </c>
      <c r="AG961">
        <v>13690</v>
      </c>
      <c r="AH961">
        <v>655</v>
      </c>
      <c r="AI961">
        <v>3909</v>
      </c>
      <c r="AJ961">
        <v>0</v>
      </c>
      <c r="AK961">
        <v>0</v>
      </c>
      <c r="AL961">
        <v>0</v>
      </c>
      <c r="AM961">
        <v>0</v>
      </c>
      <c r="AN961" s="32">
        <v>0</v>
      </c>
      <c r="AO961">
        <v>0</v>
      </c>
      <c r="AP961">
        <v>0</v>
      </c>
      <c r="AQ961">
        <v>0</v>
      </c>
      <c r="AR961">
        <v>0</v>
      </c>
      <c r="AS961">
        <v>1</v>
      </c>
      <c r="AT961">
        <v>1954</v>
      </c>
      <c r="AV961">
        <v>6012</v>
      </c>
      <c r="AW961">
        <v>2262</v>
      </c>
      <c r="AX961">
        <v>1</v>
      </c>
      <c r="AY961">
        <v>3</v>
      </c>
      <c r="AZ961">
        <v>3</v>
      </c>
      <c r="BB961" t="s">
        <v>233</v>
      </c>
      <c r="BC961" t="s">
        <v>233</v>
      </c>
      <c r="BS961" t="s">
        <v>4310</v>
      </c>
      <c r="BV961" t="s">
        <v>4311</v>
      </c>
      <c r="BX961" t="s">
        <v>4312</v>
      </c>
      <c r="BY961" t="s">
        <v>873</v>
      </c>
      <c r="BZ961" t="s">
        <v>4313</v>
      </c>
      <c r="CZ961" t="s">
        <v>4314</v>
      </c>
      <c r="DA961" t="s">
        <v>154</v>
      </c>
      <c r="DB961" t="s">
        <v>299</v>
      </c>
      <c r="DE961">
        <v>1</v>
      </c>
      <c r="DF961">
        <v>1998</v>
      </c>
      <c r="DG961" t="s">
        <v>4315</v>
      </c>
      <c r="DH961">
        <v>36</v>
      </c>
      <c r="DI961" s="128" t="s">
        <v>3667</v>
      </c>
      <c r="DJ9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61" s="130">
        <f>Table13[[#This Row],[JUST]]*Table13[[#This Row],[Storm Millage]]/1000</f>
        <v>18933.848116848993</v>
      </c>
      <c r="DL9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61" s="136">
        <f>Table13[[#This Row],[JUST]]*Table13[[#This Row],[Recreational Millage]]/1000</f>
        <v>17538.255166934658</v>
      </c>
      <c r="DN961" s="137">
        <f>Table13[[#This Row],[Recreational Assessment]]+Table13[[#This Row],[Storm Assessment]]</f>
        <v>36472.103283783654</v>
      </c>
      <c r="DO961" s="145" t="e">
        <f>Methodology!#REF!</f>
        <v>#REF!</v>
      </c>
      <c r="DP961" s="146" t="e">
        <f>(Table13[[#This Row],[JUST]]*Table13[[#This Row],[Ad Valorem Recreational Millage]])/1000</f>
        <v>#REF!</v>
      </c>
    </row>
    <row r="962" spans="1:120" x14ac:dyDescent="0.3">
      <c r="A962">
        <v>908</v>
      </c>
      <c r="B962">
        <v>1</v>
      </c>
      <c r="C962" s="165" t="s">
        <v>4470</v>
      </c>
      <c r="D962" t="s">
        <v>801</v>
      </c>
      <c r="E962" t="s">
        <v>365</v>
      </c>
      <c r="F962">
        <v>10005128</v>
      </c>
      <c r="G962" s="32" t="s">
        <v>181</v>
      </c>
      <c r="I962" t="s">
        <v>226</v>
      </c>
      <c r="J962">
        <v>1</v>
      </c>
      <c r="K962">
        <v>153</v>
      </c>
      <c r="L962">
        <v>0</v>
      </c>
      <c r="M962">
        <v>1.8</v>
      </c>
      <c r="N962" t="s">
        <v>135</v>
      </c>
      <c r="O962" t="s">
        <v>136</v>
      </c>
      <c r="R962" t="s">
        <v>3669</v>
      </c>
      <c r="S962" t="s">
        <v>140</v>
      </c>
      <c r="T962">
        <v>120</v>
      </c>
      <c r="U962" t="s">
        <v>228</v>
      </c>
      <c r="V962" t="s">
        <v>229</v>
      </c>
      <c r="W962" t="s">
        <v>4471</v>
      </c>
      <c r="X962" t="s">
        <v>4472</v>
      </c>
      <c r="Y962" t="s">
        <v>189</v>
      </c>
      <c r="AA962" t="s">
        <v>145</v>
      </c>
      <c r="AB962" t="s">
        <v>146</v>
      </c>
      <c r="AC962" s="30">
        <v>3004145</v>
      </c>
      <c r="AD962">
        <v>2595550</v>
      </c>
      <c r="AE962">
        <v>2545550</v>
      </c>
      <c r="AF962">
        <v>2856000</v>
      </c>
      <c r="AG962">
        <v>143646</v>
      </c>
      <c r="AH962">
        <v>608</v>
      </c>
      <c r="AI962">
        <v>3891</v>
      </c>
      <c r="AJ962">
        <v>0</v>
      </c>
      <c r="AK962">
        <v>0</v>
      </c>
      <c r="AL962">
        <v>0</v>
      </c>
      <c r="AM962">
        <v>0</v>
      </c>
      <c r="AN962">
        <v>50000</v>
      </c>
      <c r="AO962">
        <v>0</v>
      </c>
      <c r="AP962">
        <v>0</v>
      </c>
      <c r="AQ962">
        <v>0</v>
      </c>
      <c r="AR962">
        <v>0</v>
      </c>
      <c r="AS962">
        <v>1</v>
      </c>
      <c r="AT962">
        <v>1958</v>
      </c>
      <c r="AV962">
        <v>4995</v>
      </c>
      <c r="AW962">
        <v>3071</v>
      </c>
      <c r="AX962">
        <v>1</v>
      </c>
      <c r="AY962">
        <v>5</v>
      </c>
      <c r="AZ962">
        <v>4</v>
      </c>
      <c r="BA962" t="s">
        <v>233</v>
      </c>
      <c r="BS962" t="s">
        <v>4473</v>
      </c>
      <c r="BV962" t="s">
        <v>4474</v>
      </c>
      <c r="BX962" t="s">
        <v>4475</v>
      </c>
      <c r="BY962" t="s">
        <v>238</v>
      </c>
      <c r="BZ962" t="s">
        <v>4476</v>
      </c>
      <c r="CB962" s="27">
        <v>40471</v>
      </c>
      <c r="CC962">
        <v>520000</v>
      </c>
      <c r="CD962" t="s">
        <v>210</v>
      </c>
      <c r="CE962" t="s">
        <v>181</v>
      </c>
      <c r="CF962" t="s">
        <v>320</v>
      </c>
      <c r="CG962" t="s">
        <v>4477</v>
      </c>
      <c r="CZ962" t="s">
        <v>4478</v>
      </c>
      <c r="DA962" t="s">
        <v>154</v>
      </c>
      <c r="DB962" t="s">
        <v>299</v>
      </c>
      <c r="DE962">
        <v>1</v>
      </c>
      <c r="DF962">
        <v>1900</v>
      </c>
      <c r="DG962" t="s">
        <v>4479</v>
      </c>
      <c r="DH962">
        <v>4</v>
      </c>
      <c r="DI962" s="128" t="s">
        <v>3279</v>
      </c>
      <c r="DJ9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62" s="130">
        <f>Table13[[#This Row],[JUST]]*Table13[[#This Row],[Storm Millage]]/1000</f>
        <v>23788.470079945779</v>
      </c>
      <c r="DL9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62" s="136">
        <f>Table13[[#This Row],[JUST]]*Table13[[#This Row],[Recreational Millage]]/1000</f>
        <v>12768.990911122028</v>
      </c>
      <c r="DN962" s="137">
        <f>Table13[[#This Row],[Recreational Assessment]]+Table13[[#This Row],[Storm Assessment]]</f>
        <v>36557.460991067805</v>
      </c>
      <c r="DO962" s="145" t="e">
        <f>Methodology!#REF!</f>
        <v>#REF!</v>
      </c>
      <c r="DP962" s="146" t="e">
        <f>(Table13[[#This Row],[JUST]]*Table13[[#This Row],[Ad Valorem Recreational Millage]])/1000</f>
        <v>#REF!</v>
      </c>
    </row>
    <row r="963" spans="1:120" x14ac:dyDescent="0.3">
      <c r="A963">
        <v>834</v>
      </c>
      <c r="B963">
        <v>1</v>
      </c>
      <c r="C963" s="165" t="s">
        <v>3925</v>
      </c>
      <c r="D963" t="s">
        <v>216</v>
      </c>
      <c r="E963" t="s">
        <v>3926</v>
      </c>
      <c r="F963">
        <v>10004833</v>
      </c>
      <c r="G963" s="32" t="s">
        <v>181</v>
      </c>
      <c r="I963" t="s">
        <v>226</v>
      </c>
      <c r="J963">
        <v>1</v>
      </c>
      <c r="K963">
        <v>0</v>
      </c>
      <c r="L963">
        <v>0</v>
      </c>
      <c r="M963">
        <v>0.81699999999999995</v>
      </c>
      <c r="N963" t="s">
        <v>135</v>
      </c>
      <c r="O963" t="s">
        <v>136</v>
      </c>
      <c r="R963" t="s">
        <v>227</v>
      </c>
      <c r="S963" t="s">
        <v>140</v>
      </c>
      <c r="T963">
        <v>120</v>
      </c>
      <c r="U963" t="s">
        <v>228</v>
      </c>
      <c r="V963" t="s">
        <v>229</v>
      </c>
      <c r="W963" t="s">
        <v>3927</v>
      </c>
      <c r="X963" t="s">
        <v>3928</v>
      </c>
      <c r="Y963" t="s">
        <v>189</v>
      </c>
      <c r="AA963" t="s">
        <v>145</v>
      </c>
      <c r="AB963" t="s">
        <v>146</v>
      </c>
      <c r="AC963" s="30">
        <v>2835939</v>
      </c>
      <c r="AD963">
        <v>2682335</v>
      </c>
      <c r="AE963">
        <v>2632335</v>
      </c>
      <c r="AF963">
        <v>2750000</v>
      </c>
      <c r="AG963">
        <v>67309</v>
      </c>
      <c r="AH963">
        <v>10592</v>
      </c>
      <c r="AI963">
        <v>8038</v>
      </c>
      <c r="AJ963">
        <v>0</v>
      </c>
      <c r="AK963">
        <v>0</v>
      </c>
      <c r="AL963">
        <v>0</v>
      </c>
      <c r="AM963">
        <v>0</v>
      </c>
      <c r="AN963">
        <v>50000</v>
      </c>
      <c r="AO963">
        <v>0</v>
      </c>
      <c r="AP963">
        <v>0</v>
      </c>
      <c r="AQ963">
        <v>0</v>
      </c>
      <c r="AR963">
        <v>0</v>
      </c>
      <c r="AS963">
        <v>1</v>
      </c>
      <c r="AT963">
        <v>1967</v>
      </c>
      <c r="AV963">
        <v>5497</v>
      </c>
      <c r="AW963">
        <v>3681</v>
      </c>
      <c r="AX963">
        <v>2</v>
      </c>
      <c r="AY963">
        <v>4</v>
      </c>
      <c r="AZ963">
        <v>3</v>
      </c>
      <c r="BC963" t="s">
        <v>233</v>
      </c>
      <c r="BE963" t="s">
        <v>233</v>
      </c>
      <c r="BS963" t="s">
        <v>3929</v>
      </c>
      <c r="BV963" t="s">
        <v>3930</v>
      </c>
      <c r="BX963" t="s">
        <v>1619</v>
      </c>
      <c r="BY963" t="s">
        <v>149</v>
      </c>
      <c r="BZ963" t="s">
        <v>3931</v>
      </c>
      <c r="CB963" s="27">
        <v>40001</v>
      </c>
      <c r="CC963">
        <v>366800</v>
      </c>
      <c r="CD963" t="s">
        <v>210</v>
      </c>
      <c r="CE963" t="s">
        <v>320</v>
      </c>
      <c r="CF963" t="s">
        <v>320</v>
      </c>
      <c r="CG963" t="s">
        <v>3932</v>
      </c>
      <c r="CH963" s="27">
        <v>34304</v>
      </c>
      <c r="CI963">
        <v>1200000</v>
      </c>
      <c r="CJ963" t="s">
        <v>210</v>
      </c>
      <c r="CK963" t="s">
        <v>181</v>
      </c>
      <c r="CL963" t="s">
        <v>181</v>
      </c>
      <c r="CM963" t="s">
        <v>3933</v>
      </c>
      <c r="CZ963" t="s">
        <v>3934</v>
      </c>
      <c r="DA963" t="s">
        <v>154</v>
      </c>
      <c r="DB963" t="s">
        <v>299</v>
      </c>
      <c r="DE963">
        <v>1</v>
      </c>
      <c r="DF963">
        <v>1900</v>
      </c>
      <c r="DG963" t="s">
        <v>3935</v>
      </c>
      <c r="DH963">
        <v>36</v>
      </c>
      <c r="DI963" s="128" t="s">
        <v>3667</v>
      </c>
      <c r="DJ9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63" s="130">
        <f>Table13[[#This Row],[JUST]]*Table13[[#This Row],[Storm Millage]]/1000</f>
        <v>25111.721196194943</v>
      </c>
      <c r="DL9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63" s="136">
        <f>Table13[[#This Row],[JUST]]*Table13[[#This Row],[Recreational Millage]]/1000</f>
        <v>12054.038442051398</v>
      </c>
      <c r="DN963" s="137">
        <f>Table13[[#This Row],[Recreational Assessment]]+Table13[[#This Row],[Storm Assessment]]</f>
        <v>37165.759638246338</v>
      </c>
      <c r="DO963" s="145" t="e">
        <f>Methodology!#REF!</f>
        <v>#REF!</v>
      </c>
      <c r="DP963" s="146" t="e">
        <f>(Table13[[#This Row],[JUST]]*Table13[[#This Row],[Ad Valorem Recreational Millage]])/1000</f>
        <v>#REF!</v>
      </c>
    </row>
    <row r="964" spans="1:120" x14ac:dyDescent="0.3">
      <c r="A964">
        <v>1131</v>
      </c>
      <c r="B964">
        <v>1</v>
      </c>
      <c r="C964" s="165" t="s">
        <v>4075</v>
      </c>
      <c r="D964" t="s">
        <v>216</v>
      </c>
      <c r="E964" t="s">
        <v>4076</v>
      </c>
      <c r="F964">
        <v>10004818</v>
      </c>
      <c r="G964" s="32" t="s">
        <v>181</v>
      </c>
      <c r="I964" t="s">
        <v>226</v>
      </c>
      <c r="J964">
        <v>1</v>
      </c>
      <c r="K964">
        <v>0</v>
      </c>
      <c r="L964">
        <v>0</v>
      </c>
      <c r="M964">
        <v>0.59899999999999998</v>
      </c>
      <c r="N964" t="s">
        <v>135</v>
      </c>
      <c r="O964" t="s">
        <v>136</v>
      </c>
      <c r="R964" t="s">
        <v>227</v>
      </c>
      <c r="S964" t="s">
        <v>140</v>
      </c>
      <c r="T964">
        <v>121</v>
      </c>
      <c r="U964" t="s">
        <v>3670</v>
      </c>
      <c r="V964" t="s">
        <v>205</v>
      </c>
      <c r="W964" t="s">
        <v>4077</v>
      </c>
      <c r="X964" t="s">
        <v>4078</v>
      </c>
      <c r="Y964" t="s">
        <v>189</v>
      </c>
      <c r="AA964" t="s">
        <v>145</v>
      </c>
      <c r="AB964" t="s">
        <v>146</v>
      </c>
      <c r="AC964" s="119">
        <v>2199993</v>
      </c>
      <c r="AD964">
        <v>2199993</v>
      </c>
      <c r="AE964">
        <v>2199993</v>
      </c>
      <c r="AF964">
        <v>1800000</v>
      </c>
      <c r="AG964">
        <v>354037</v>
      </c>
      <c r="AH964">
        <v>18231</v>
      </c>
      <c r="AI964">
        <v>27725</v>
      </c>
      <c r="AJ964">
        <v>0</v>
      </c>
      <c r="AK964">
        <v>0</v>
      </c>
      <c r="AL964">
        <v>0</v>
      </c>
      <c r="AM964">
        <v>0</v>
      </c>
      <c r="AN964" s="32">
        <v>0</v>
      </c>
      <c r="AO964">
        <v>0</v>
      </c>
      <c r="AP964">
        <v>0</v>
      </c>
      <c r="AQ964">
        <v>0</v>
      </c>
      <c r="AR964">
        <v>0</v>
      </c>
      <c r="AS964">
        <v>1</v>
      </c>
      <c r="AT964">
        <v>2003</v>
      </c>
      <c r="AV964">
        <v>10922</v>
      </c>
      <c r="AW964">
        <v>3867</v>
      </c>
      <c r="AX964">
        <v>2</v>
      </c>
      <c r="AY964">
        <v>3</v>
      </c>
      <c r="AZ964">
        <v>3.5</v>
      </c>
      <c r="BA964" t="s">
        <v>233</v>
      </c>
      <c r="BB964" t="s">
        <v>233</v>
      </c>
      <c r="BC964" t="s">
        <v>233</v>
      </c>
      <c r="BS964" t="s">
        <v>4079</v>
      </c>
      <c r="BT964" t="s">
        <v>4080</v>
      </c>
      <c r="BV964" t="s">
        <v>4081</v>
      </c>
      <c r="BX964" t="s">
        <v>4082</v>
      </c>
      <c r="BY964" t="s">
        <v>1821</v>
      </c>
      <c r="BZ964" t="s">
        <v>4083</v>
      </c>
      <c r="CB964" s="27">
        <v>40991</v>
      </c>
      <c r="CC964">
        <v>3250000</v>
      </c>
      <c r="CD964" t="s">
        <v>210</v>
      </c>
      <c r="CE964" t="s">
        <v>181</v>
      </c>
      <c r="CF964" t="s">
        <v>181</v>
      </c>
      <c r="CG964" t="s">
        <v>4084</v>
      </c>
      <c r="CH964" s="27">
        <v>35795</v>
      </c>
      <c r="CI964">
        <v>1300000</v>
      </c>
      <c r="CJ964" t="s">
        <v>210</v>
      </c>
      <c r="CK964" t="s">
        <v>196</v>
      </c>
      <c r="CL964" t="s">
        <v>196</v>
      </c>
      <c r="CM964" t="s">
        <v>4085</v>
      </c>
      <c r="CZ964" t="s">
        <v>4086</v>
      </c>
      <c r="DA964" t="s">
        <v>154</v>
      </c>
      <c r="DB964" t="s">
        <v>299</v>
      </c>
      <c r="DE964">
        <v>1</v>
      </c>
      <c r="DF964">
        <v>1983</v>
      </c>
      <c r="DG964" t="s">
        <v>4087</v>
      </c>
      <c r="DH964">
        <v>36</v>
      </c>
      <c r="DI964" s="128" t="s">
        <v>3667</v>
      </c>
      <c r="DJ96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64" s="130">
        <f>Table13[[#This Row],[JUST]]*Table13[[#This Row],[Storm Millage]]/1000</f>
        <v>19480.535670753317</v>
      </c>
      <c r="DL96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64" s="136">
        <f>Table13[[#This Row],[JUST]]*Table13[[#This Row],[Recreational Millage]]/1000</f>
        <v>18044.646987434648</v>
      </c>
      <c r="DN964" s="137">
        <f>Table13[[#This Row],[Recreational Assessment]]+Table13[[#This Row],[Storm Assessment]]</f>
        <v>37525.182658187965</v>
      </c>
      <c r="DO964" s="145" t="e">
        <f>Methodology!#REF!</f>
        <v>#REF!</v>
      </c>
      <c r="DP964" s="146" t="e">
        <f>(Table13[[#This Row],[JUST]]*Table13[[#This Row],[Ad Valorem Recreational Millage]])/1000</f>
        <v>#REF!</v>
      </c>
    </row>
    <row r="965" spans="1:120" x14ac:dyDescent="0.3">
      <c r="A965">
        <v>1130</v>
      </c>
      <c r="B965">
        <v>1</v>
      </c>
      <c r="C965" s="165" t="s">
        <v>4063</v>
      </c>
      <c r="D965" t="s">
        <v>216</v>
      </c>
      <c r="E965" t="s">
        <v>595</v>
      </c>
      <c r="F965">
        <v>10004819</v>
      </c>
      <c r="G965" s="32" t="s">
        <v>181</v>
      </c>
      <c r="I965" t="s">
        <v>226</v>
      </c>
      <c r="J965">
        <v>1</v>
      </c>
      <c r="K965">
        <v>0</v>
      </c>
      <c r="L965">
        <v>0</v>
      </c>
      <c r="M965">
        <v>1.083</v>
      </c>
      <c r="N965" t="s">
        <v>135</v>
      </c>
      <c r="O965" t="s">
        <v>136</v>
      </c>
      <c r="P965" t="s">
        <v>137</v>
      </c>
      <c r="Q965" t="s">
        <v>138</v>
      </c>
      <c r="R965" t="s">
        <v>227</v>
      </c>
      <c r="S965" t="s">
        <v>140</v>
      </c>
      <c r="T965">
        <v>120</v>
      </c>
      <c r="U965" t="s">
        <v>228</v>
      </c>
      <c r="V965" t="s">
        <v>229</v>
      </c>
      <c r="W965" t="s">
        <v>4064</v>
      </c>
      <c r="X965" t="s">
        <v>4065</v>
      </c>
      <c r="Y965" t="s">
        <v>189</v>
      </c>
      <c r="AA965" t="s">
        <v>145</v>
      </c>
      <c r="AB965" t="s">
        <v>146</v>
      </c>
      <c r="AC965" s="30">
        <v>2957210</v>
      </c>
      <c r="AD965">
        <v>1837256</v>
      </c>
      <c r="AE965">
        <v>1787256</v>
      </c>
      <c r="AF965">
        <v>2833479</v>
      </c>
      <c r="AG965">
        <v>123731</v>
      </c>
      <c r="AH965">
        <v>33479</v>
      </c>
      <c r="AI965">
        <v>28452</v>
      </c>
      <c r="AJ965">
        <v>0</v>
      </c>
      <c r="AK965">
        <v>0</v>
      </c>
      <c r="AL965">
        <v>0</v>
      </c>
      <c r="AM965">
        <v>0</v>
      </c>
      <c r="AN965">
        <v>50000</v>
      </c>
      <c r="AO965">
        <v>0</v>
      </c>
      <c r="AP965">
        <v>0</v>
      </c>
      <c r="AQ965">
        <v>0</v>
      </c>
      <c r="AR965">
        <v>0</v>
      </c>
      <c r="AS965">
        <v>1</v>
      </c>
      <c r="AT965">
        <v>1930</v>
      </c>
      <c r="AV965">
        <v>3107</v>
      </c>
      <c r="AW965">
        <v>2112</v>
      </c>
      <c r="AX965">
        <v>2</v>
      </c>
      <c r="AY965">
        <v>3</v>
      </c>
      <c r="AZ965">
        <v>1</v>
      </c>
      <c r="BA965" t="s">
        <v>233</v>
      </c>
      <c r="BC965" t="s">
        <v>233</v>
      </c>
      <c r="BS965" t="s">
        <v>4066</v>
      </c>
      <c r="BT965" t="s">
        <v>4067</v>
      </c>
      <c r="BV965" t="s">
        <v>4068</v>
      </c>
      <c r="BX965" t="s">
        <v>4069</v>
      </c>
      <c r="BY965" t="s">
        <v>331</v>
      </c>
      <c r="BZ965" t="s">
        <v>4070</v>
      </c>
      <c r="CB965" s="27">
        <v>35370</v>
      </c>
      <c r="CC965">
        <v>400000</v>
      </c>
      <c r="CD965" t="s">
        <v>210</v>
      </c>
      <c r="CE965" t="s">
        <v>181</v>
      </c>
      <c r="CF965" t="s">
        <v>181</v>
      </c>
      <c r="CG965" t="s">
        <v>4071</v>
      </c>
      <c r="CH965" s="27">
        <v>32234</v>
      </c>
      <c r="CI965">
        <v>415000</v>
      </c>
      <c r="CJ965" t="s">
        <v>210</v>
      </c>
      <c r="CK965" t="s">
        <v>151</v>
      </c>
      <c r="CL965" t="s">
        <v>151</v>
      </c>
      <c r="CM965" t="s">
        <v>4072</v>
      </c>
      <c r="CZ965" t="s">
        <v>4073</v>
      </c>
      <c r="DA965" t="s">
        <v>154</v>
      </c>
      <c r="DB965" t="s">
        <v>299</v>
      </c>
      <c r="DE965">
        <v>1</v>
      </c>
      <c r="DF965">
        <v>1900</v>
      </c>
      <c r="DG965" t="s">
        <v>4074</v>
      </c>
      <c r="DH965">
        <v>36</v>
      </c>
      <c r="DI965" s="128" t="s">
        <v>3667</v>
      </c>
      <c r="DJ96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65" s="130">
        <f>Table13[[#This Row],[JUST]]*Table13[[#This Row],[Storm Millage]]/1000</f>
        <v>26185.553722629309</v>
      </c>
      <c r="DL96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65" s="136">
        <f>Table13[[#This Row],[JUST]]*Table13[[#This Row],[Recreational Millage]]/1000</f>
        <v>12569.495684222691</v>
      </c>
      <c r="DN965" s="137">
        <f>Table13[[#This Row],[Recreational Assessment]]+Table13[[#This Row],[Storm Assessment]]</f>
        <v>38755.049406851998</v>
      </c>
      <c r="DO965" s="145" t="e">
        <f>Methodology!#REF!</f>
        <v>#REF!</v>
      </c>
      <c r="DP965" s="146" t="e">
        <f>(Table13[[#This Row],[JUST]]*Table13[[#This Row],[Ad Valorem Recreational Millage]])/1000</f>
        <v>#REF!</v>
      </c>
    </row>
    <row r="966" spans="1:120" x14ac:dyDescent="0.3">
      <c r="A966">
        <v>1105</v>
      </c>
      <c r="B966">
        <v>1</v>
      </c>
      <c r="C966" s="165" t="s">
        <v>4454</v>
      </c>
      <c r="D966" t="s">
        <v>801</v>
      </c>
      <c r="E966" t="s">
        <v>595</v>
      </c>
      <c r="F966">
        <v>10005126</v>
      </c>
      <c r="G966" s="32" t="s">
        <v>383</v>
      </c>
      <c r="I966" t="s">
        <v>226</v>
      </c>
      <c r="J966">
        <v>1</v>
      </c>
      <c r="K966">
        <v>102</v>
      </c>
      <c r="L966">
        <v>0</v>
      </c>
      <c r="M966">
        <v>1.21</v>
      </c>
      <c r="N966" t="s">
        <v>135</v>
      </c>
      <c r="O966" t="s">
        <v>136</v>
      </c>
      <c r="R966" t="s">
        <v>3669</v>
      </c>
      <c r="S966" t="s">
        <v>140</v>
      </c>
      <c r="T966">
        <v>810</v>
      </c>
      <c r="U966" t="s">
        <v>3584</v>
      </c>
      <c r="V966" t="s">
        <v>229</v>
      </c>
      <c r="W966" t="s">
        <v>4455</v>
      </c>
      <c r="X966" t="s">
        <v>4456</v>
      </c>
      <c r="Y966" t="s">
        <v>189</v>
      </c>
      <c r="AA966" t="s">
        <v>145</v>
      </c>
      <c r="AB966" t="s">
        <v>146</v>
      </c>
      <c r="AC966" s="119">
        <v>2463678</v>
      </c>
      <c r="AD966">
        <v>2463678</v>
      </c>
      <c r="AE966">
        <v>2463678</v>
      </c>
      <c r="AF966">
        <v>2346000</v>
      </c>
      <c r="AG966">
        <v>91189</v>
      </c>
      <c r="AH966">
        <v>0</v>
      </c>
      <c r="AI966">
        <v>26489</v>
      </c>
      <c r="AJ966">
        <v>0</v>
      </c>
      <c r="AK966">
        <v>0</v>
      </c>
      <c r="AL966">
        <v>0</v>
      </c>
      <c r="AM966">
        <v>0</v>
      </c>
      <c r="AN966" s="32">
        <v>0</v>
      </c>
      <c r="AO966">
        <v>0</v>
      </c>
      <c r="AP966">
        <v>0</v>
      </c>
      <c r="AQ966">
        <v>0</v>
      </c>
      <c r="AR966">
        <v>0</v>
      </c>
      <c r="AS966">
        <v>2</v>
      </c>
      <c r="AT966">
        <v>1956</v>
      </c>
      <c r="AV966">
        <v>3945</v>
      </c>
      <c r="AW966">
        <v>2256</v>
      </c>
      <c r="AX966">
        <v>1</v>
      </c>
      <c r="AY966">
        <v>4</v>
      </c>
      <c r="AZ966">
        <v>4</v>
      </c>
      <c r="BC966" t="s">
        <v>233</v>
      </c>
      <c r="BS966" t="s">
        <v>4444</v>
      </c>
      <c r="BT966" t="s">
        <v>4445</v>
      </c>
      <c r="BU966" t="s">
        <v>4446</v>
      </c>
      <c r="BV966" t="s">
        <v>4447</v>
      </c>
      <c r="BX966" t="s">
        <v>4448</v>
      </c>
      <c r="BY966" t="s">
        <v>343</v>
      </c>
      <c r="BZ966" t="s">
        <v>4449</v>
      </c>
      <c r="CB966" s="27">
        <v>36760</v>
      </c>
      <c r="CC966">
        <v>125500</v>
      </c>
      <c r="CD966" t="s">
        <v>210</v>
      </c>
      <c r="CE966" t="s">
        <v>196</v>
      </c>
      <c r="CF966" t="s">
        <v>196</v>
      </c>
      <c r="CG966" t="s">
        <v>4450</v>
      </c>
      <c r="CH966" s="27">
        <v>36760</v>
      </c>
      <c r="CI966">
        <v>125500</v>
      </c>
      <c r="CJ966" t="s">
        <v>210</v>
      </c>
      <c r="CK966" t="s">
        <v>196</v>
      </c>
      <c r="CL966" t="s">
        <v>196</v>
      </c>
      <c r="CM966" t="s">
        <v>4451</v>
      </c>
      <c r="CZ966" t="s">
        <v>4457</v>
      </c>
      <c r="DA966" t="s">
        <v>154</v>
      </c>
      <c r="DB966" t="s">
        <v>299</v>
      </c>
      <c r="DE966">
        <v>2</v>
      </c>
      <c r="DF966">
        <v>1900</v>
      </c>
      <c r="DG966" t="s">
        <v>4458</v>
      </c>
      <c r="DH966">
        <v>4</v>
      </c>
      <c r="DI966" s="128" t="s">
        <v>3279</v>
      </c>
      <c r="DJ9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66" s="130">
        <f>Table13[[#This Row],[JUST]]*Table13[[#This Row],[Storm Millage]]/1000</f>
        <v>19508.755532645948</v>
      </c>
      <c r="DL9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66" s="136">
        <f>Table13[[#This Row],[JUST]]*Table13[[#This Row],[Recreational Millage]]/1000</f>
        <v>20207.427842138142</v>
      </c>
      <c r="DN966" s="137">
        <f>Table13[[#This Row],[Recreational Assessment]]+Table13[[#This Row],[Storm Assessment]]</f>
        <v>39716.183374784086</v>
      </c>
      <c r="DO966" s="145" t="e">
        <f>Methodology!#REF!</f>
        <v>#REF!</v>
      </c>
      <c r="DP966" s="146" t="e">
        <f>(Table13[[#This Row],[JUST]]*Table13[[#This Row],[Ad Valorem Recreational Millage]])/1000</f>
        <v>#REF!</v>
      </c>
    </row>
    <row r="967" spans="1:120" x14ac:dyDescent="0.3">
      <c r="A967">
        <v>1019</v>
      </c>
      <c r="B967">
        <v>1</v>
      </c>
      <c r="C967" s="165" t="s">
        <v>3682</v>
      </c>
      <c r="D967" t="s">
        <v>216</v>
      </c>
      <c r="E967" t="s">
        <v>258</v>
      </c>
      <c r="F967">
        <v>10442776</v>
      </c>
      <c r="G967" s="32" t="s">
        <v>181</v>
      </c>
      <c r="I967" t="s">
        <v>226</v>
      </c>
      <c r="J967">
        <v>1</v>
      </c>
      <c r="K967">
        <v>0</v>
      </c>
      <c r="L967">
        <v>0</v>
      </c>
      <c r="M967">
        <v>1.0580000000000001</v>
      </c>
      <c r="N967" t="s">
        <v>135</v>
      </c>
      <c r="O967" t="s">
        <v>136</v>
      </c>
      <c r="R967" t="s">
        <v>3669</v>
      </c>
      <c r="S967" t="s">
        <v>140</v>
      </c>
      <c r="T967">
        <v>121</v>
      </c>
      <c r="U967" t="s">
        <v>3670</v>
      </c>
      <c r="V967" t="s">
        <v>205</v>
      </c>
      <c r="W967" t="s">
        <v>3683</v>
      </c>
      <c r="X967" t="s">
        <v>3684</v>
      </c>
      <c r="Y967" t="s">
        <v>3673</v>
      </c>
      <c r="AA967" t="s">
        <v>145</v>
      </c>
      <c r="AB967" t="s">
        <v>146</v>
      </c>
      <c r="AC967" s="119">
        <v>2439478</v>
      </c>
      <c r="AD967">
        <v>2439478</v>
      </c>
      <c r="AE967">
        <v>2439478</v>
      </c>
      <c r="AF967">
        <v>1199500</v>
      </c>
      <c r="AG967">
        <v>1150692</v>
      </c>
      <c r="AH967">
        <v>33450</v>
      </c>
      <c r="AI967">
        <v>55836</v>
      </c>
      <c r="AJ967">
        <v>0</v>
      </c>
      <c r="AK967">
        <v>0</v>
      </c>
      <c r="AL967">
        <v>0</v>
      </c>
      <c r="AM967">
        <v>0</v>
      </c>
      <c r="AN967" s="32">
        <v>0</v>
      </c>
      <c r="AO967">
        <v>0</v>
      </c>
      <c r="AP967">
        <v>0</v>
      </c>
      <c r="AQ967">
        <v>0</v>
      </c>
      <c r="AR967">
        <v>0</v>
      </c>
      <c r="AS967">
        <v>1</v>
      </c>
      <c r="AT967">
        <v>2000</v>
      </c>
      <c r="AV967">
        <v>10399</v>
      </c>
      <c r="AW967">
        <v>3691</v>
      </c>
      <c r="AX967">
        <v>2</v>
      </c>
      <c r="AY967">
        <v>3</v>
      </c>
      <c r="AZ967">
        <v>3.5</v>
      </c>
      <c r="BA967" t="s">
        <v>233</v>
      </c>
      <c r="BB967" t="s">
        <v>233</v>
      </c>
      <c r="BC967" t="s">
        <v>233</v>
      </c>
      <c r="BS967" t="s">
        <v>3685</v>
      </c>
      <c r="BT967" t="s">
        <v>3686</v>
      </c>
      <c r="BV967" t="s">
        <v>3687</v>
      </c>
      <c r="BX967" t="s">
        <v>3688</v>
      </c>
      <c r="BY967" t="s">
        <v>444</v>
      </c>
      <c r="BZ967" t="s">
        <v>3689</v>
      </c>
      <c r="CB967" s="27">
        <v>43171</v>
      </c>
      <c r="CC967">
        <v>3250000</v>
      </c>
      <c r="CD967" t="s">
        <v>210</v>
      </c>
      <c r="CE967" t="s">
        <v>181</v>
      </c>
      <c r="CF967" t="s">
        <v>181</v>
      </c>
      <c r="CG967" t="s">
        <v>3690</v>
      </c>
      <c r="CH967" s="27">
        <v>36277</v>
      </c>
      <c r="CI967">
        <v>1600000</v>
      </c>
      <c r="CJ967" t="s">
        <v>150</v>
      </c>
      <c r="CK967" t="s">
        <v>181</v>
      </c>
      <c r="CL967" t="s">
        <v>151</v>
      </c>
      <c r="CM967" t="s">
        <v>3691</v>
      </c>
      <c r="CN967" s="27">
        <v>35859</v>
      </c>
      <c r="CO967">
        <v>1250000</v>
      </c>
      <c r="CP967" t="s">
        <v>150</v>
      </c>
      <c r="CQ967" t="s">
        <v>196</v>
      </c>
      <c r="CR967" t="s">
        <v>196</v>
      </c>
      <c r="CS967" t="s">
        <v>3679</v>
      </c>
      <c r="CT967" s="27">
        <v>35859</v>
      </c>
      <c r="CU967">
        <v>1250000</v>
      </c>
      <c r="CV967" t="s">
        <v>150</v>
      </c>
      <c r="CW967" t="s">
        <v>196</v>
      </c>
      <c r="CX967" t="s">
        <v>196</v>
      </c>
      <c r="CY967" t="s">
        <v>3692</v>
      </c>
      <c r="CZ967" t="s">
        <v>3693</v>
      </c>
      <c r="DA967" t="s">
        <v>154</v>
      </c>
      <c r="DB967" t="s">
        <v>299</v>
      </c>
      <c r="DE967">
        <v>1</v>
      </c>
      <c r="DF967">
        <v>1998</v>
      </c>
      <c r="DG967" t="s">
        <v>3694</v>
      </c>
      <c r="DH967">
        <v>36</v>
      </c>
      <c r="DI967" s="128" t="s">
        <v>3667</v>
      </c>
      <c r="DJ9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67" s="130">
        <f>Table13[[#This Row],[JUST]]*Table13[[#This Row],[Storm Millage]]/1000</f>
        <v>21601.131547699457</v>
      </c>
      <c r="DL9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67" s="136">
        <f>Table13[[#This Row],[JUST]]*Table13[[#This Row],[Recreational Millage]]/1000</f>
        <v>20008.936093711705</v>
      </c>
      <c r="DN967" s="137">
        <f>Table13[[#This Row],[Recreational Assessment]]+Table13[[#This Row],[Storm Assessment]]</f>
        <v>41610.067641411166</v>
      </c>
      <c r="DO967" s="145" t="e">
        <f>Methodology!#REF!</f>
        <v>#REF!</v>
      </c>
      <c r="DP967" s="146" t="e">
        <f>(Table13[[#This Row],[JUST]]*Table13[[#This Row],[Ad Valorem Recreational Millage]])/1000</f>
        <v>#REF!</v>
      </c>
    </row>
    <row r="968" spans="1:120" x14ac:dyDescent="0.3">
      <c r="A968">
        <v>1021</v>
      </c>
      <c r="B968">
        <v>1</v>
      </c>
      <c r="C968" s="165" t="s">
        <v>4286</v>
      </c>
      <c r="D968" t="s">
        <v>801</v>
      </c>
      <c r="E968" t="s">
        <v>204</v>
      </c>
      <c r="F968">
        <v>10005095</v>
      </c>
      <c r="G968" s="32" t="s">
        <v>383</v>
      </c>
      <c r="I968" t="s">
        <v>226</v>
      </c>
      <c r="J968">
        <v>1</v>
      </c>
      <c r="K968">
        <v>58370</v>
      </c>
      <c r="L968">
        <v>0</v>
      </c>
      <c r="M968">
        <v>1.42</v>
      </c>
      <c r="N968" t="s">
        <v>135</v>
      </c>
      <c r="O968" t="s">
        <v>136</v>
      </c>
      <c r="R968" t="s">
        <v>3669</v>
      </c>
      <c r="S968" t="s">
        <v>140</v>
      </c>
      <c r="T968">
        <v>121</v>
      </c>
      <c r="U968" t="s">
        <v>3670</v>
      </c>
      <c r="V968" t="s">
        <v>205</v>
      </c>
      <c r="W968" t="s">
        <v>4287</v>
      </c>
      <c r="X968" t="s">
        <v>4288</v>
      </c>
      <c r="Y968" t="s">
        <v>189</v>
      </c>
      <c r="AA968" t="s">
        <v>145</v>
      </c>
      <c r="AB968" t="s">
        <v>146</v>
      </c>
      <c r="AC968" s="30">
        <v>3190411</v>
      </c>
      <c r="AD968">
        <v>2471600</v>
      </c>
      <c r="AE968">
        <v>2421600</v>
      </c>
      <c r="AF968">
        <v>1470000</v>
      </c>
      <c r="AG968">
        <v>1591687</v>
      </c>
      <c r="AH968">
        <v>58030</v>
      </c>
      <c r="AI968">
        <v>70694</v>
      </c>
      <c r="AJ968">
        <v>0</v>
      </c>
      <c r="AK968">
        <v>0</v>
      </c>
      <c r="AL968">
        <v>0</v>
      </c>
      <c r="AM968">
        <v>0</v>
      </c>
      <c r="AN968">
        <v>50000</v>
      </c>
      <c r="AO968">
        <v>0</v>
      </c>
      <c r="AP968">
        <v>0</v>
      </c>
      <c r="AQ968">
        <v>0</v>
      </c>
      <c r="AR968">
        <v>0</v>
      </c>
      <c r="AS968">
        <v>2</v>
      </c>
      <c r="AT968">
        <v>2001</v>
      </c>
      <c r="AV968">
        <v>9791</v>
      </c>
      <c r="AW968">
        <v>4658</v>
      </c>
      <c r="AX968">
        <v>2</v>
      </c>
      <c r="AY968">
        <v>3</v>
      </c>
      <c r="AZ968">
        <v>5</v>
      </c>
      <c r="BA968" t="s">
        <v>233</v>
      </c>
      <c r="BB968" t="s">
        <v>233</v>
      </c>
      <c r="BC968" t="s">
        <v>233</v>
      </c>
      <c r="BS968" t="s">
        <v>4289</v>
      </c>
      <c r="BT968" t="s">
        <v>4290</v>
      </c>
      <c r="BV968" t="s">
        <v>4291</v>
      </c>
      <c r="BX968" t="s">
        <v>145</v>
      </c>
      <c r="BY968" t="s">
        <v>149</v>
      </c>
      <c r="BZ968" t="s">
        <v>146</v>
      </c>
      <c r="CB968" s="27">
        <v>40268</v>
      </c>
      <c r="CC968">
        <v>2237500</v>
      </c>
      <c r="CD968" t="s">
        <v>210</v>
      </c>
      <c r="CE968" t="s">
        <v>181</v>
      </c>
      <c r="CF968" t="s">
        <v>181</v>
      </c>
      <c r="CG968" t="s">
        <v>4292</v>
      </c>
      <c r="CH968" s="27">
        <v>35810</v>
      </c>
      <c r="CI968">
        <v>630000</v>
      </c>
      <c r="CJ968" t="s">
        <v>210</v>
      </c>
      <c r="CK968" t="s">
        <v>151</v>
      </c>
      <c r="CL968" t="s">
        <v>151</v>
      </c>
      <c r="CM968" t="s">
        <v>4293</v>
      </c>
      <c r="CZ968" t="s">
        <v>4294</v>
      </c>
      <c r="DA968" t="s">
        <v>154</v>
      </c>
      <c r="DB968" t="s">
        <v>299</v>
      </c>
      <c r="DE968">
        <v>1</v>
      </c>
      <c r="DF968">
        <v>1900</v>
      </c>
      <c r="DG968" t="s">
        <v>4295</v>
      </c>
      <c r="DH968">
        <v>36</v>
      </c>
      <c r="DI968" s="128" t="s">
        <v>3667</v>
      </c>
      <c r="DJ9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68" s="130">
        <f>Table13[[#This Row],[JUST]]*Table13[[#This Row],[Storm Millage]]/1000</f>
        <v>28250.505928820578</v>
      </c>
      <c r="DL9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68" s="136">
        <f>Table13[[#This Row],[JUST]]*Table13[[#This Row],[Recreational Millage]]/1000</f>
        <v>13560.706644234464</v>
      </c>
      <c r="DN968" s="137">
        <f>Table13[[#This Row],[Recreational Assessment]]+Table13[[#This Row],[Storm Assessment]]</f>
        <v>41811.21257305504</v>
      </c>
      <c r="DO968" s="145" t="e">
        <f>Methodology!#REF!</f>
        <v>#REF!</v>
      </c>
      <c r="DP968" s="146" t="e">
        <f>(Table13[[#This Row],[JUST]]*Table13[[#This Row],[Ad Valorem Recreational Millage]])/1000</f>
        <v>#REF!</v>
      </c>
    </row>
    <row r="969" spans="1:120" x14ac:dyDescent="0.3">
      <c r="A969">
        <v>1048</v>
      </c>
      <c r="B969">
        <v>1</v>
      </c>
      <c r="C969" s="165" t="s">
        <v>4885</v>
      </c>
      <c r="D969" t="s">
        <v>4886</v>
      </c>
      <c r="E969" t="s">
        <v>170</v>
      </c>
      <c r="F969">
        <v>10005067</v>
      </c>
      <c r="G969" s="32" t="s">
        <v>181</v>
      </c>
      <c r="I969" t="s">
        <v>226</v>
      </c>
      <c r="J969">
        <v>1</v>
      </c>
      <c r="K969">
        <v>100</v>
      </c>
      <c r="L969">
        <v>0</v>
      </c>
      <c r="M969">
        <v>1.153</v>
      </c>
      <c r="N969" t="s">
        <v>135</v>
      </c>
      <c r="O969" t="s">
        <v>136</v>
      </c>
      <c r="P969" t="s">
        <v>137</v>
      </c>
      <c r="Q969" t="s">
        <v>138</v>
      </c>
      <c r="R969" t="s">
        <v>3669</v>
      </c>
      <c r="S969" t="s">
        <v>140</v>
      </c>
      <c r="T969">
        <v>120</v>
      </c>
      <c r="U969" t="s">
        <v>228</v>
      </c>
      <c r="V969" t="s">
        <v>229</v>
      </c>
      <c r="W969" t="s">
        <v>4887</v>
      </c>
      <c r="X969" t="s">
        <v>4888</v>
      </c>
      <c r="Y969" t="s">
        <v>189</v>
      </c>
      <c r="AA969" t="s">
        <v>145</v>
      </c>
      <c r="AB969" t="s">
        <v>146</v>
      </c>
      <c r="AC969" s="30">
        <v>2630836</v>
      </c>
      <c r="AD969">
        <v>2444624</v>
      </c>
      <c r="AE969">
        <v>2394624</v>
      </c>
      <c r="AF969">
        <v>2346000</v>
      </c>
      <c r="AG969">
        <v>226844</v>
      </c>
      <c r="AH969">
        <v>0</v>
      </c>
      <c r="AI969">
        <v>57992</v>
      </c>
      <c r="AJ969">
        <v>0</v>
      </c>
      <c r="AK969">
        <v>0</v>
      </c>
      <c r="AL969">
        <v>0</v>
      </c>
      <c r="AM969">
        <v>0</v>
      </c>
      <c r="AN969">
        <v>50000</v>
      </c>
      <c r="AO969">
        <v>0</v>
      </c>
      <c r="AP969">
        <v>0</v>
      </c>
      <c r="AQ969">
        <v>0</v>
      </c>
      <c r="AR969">
        <v>0</v>
      </c>
      <c r="AS969">
        <v>1</v>
      </c>
      <c r="AT969">
        <v>1970</v>
      </c>
      <c r="AV969">
        <v>5604</v>
      </c>
      <c r="AW969">
        <v>3072</v>
      </c>
      <c r="AX969">
        <v>2</v>
      </c>
      <c r="AY969">
        <v>4</v>
      </c>
      <c r="AZ969">
        <v>3</v>
      </c>
      <c r="BC969" t="s">
        <v>233</v>
      </c>
      <c r="BS969" t="s">
        <v>4889</v>
      </c>
      <c r="BV969" t="s">
        <v>4890</v>
      </c>
      <c r="BX969" t="s">
        <v>145</v>
      </c>
      <c r="BY969" t="s">
        <v>149</v>
      </c>
      <c r="BZ969" t="s">
        <v>146</v>
      </c>
      <c r="CB969" s="27">
        <v>31898</v>
      </c>
      <c r="CC969">
        <v>450000</v>
      </c>
      <c r="CD969" t="s">
        <v>210</v>
      </c>
      <c r="CE969" t="s">
        <v>151</v>
      </c>
      <c r="CF969" t="s">
        <v>151</v>
      </c>
      <c r="CG969" t="s">
        <v>4891</v>
      </c>
      <c r="CH969" s="27">
        <v>30011</v>
      </c>
      <c r="CI969">
        <v>500000</v>
      </c>
      <c r="CJ969" t="s">
        <v>210</v>
      </c>
      <c r="CK969" t="s">
        <v>181</v>
      </c>
      <c r="CL969" t="s">
        <v>181</v>
      </c>
      <c r="CM969" t="s">
        <v>4892</v>
      </c>
      <c r="CZ969" t="s">
        <v>4893</v>
      </c>
      <c r="DA969" t="s">
        <v>154</v>
      </c>
      <c r="DB969" t="s">
        <v>299</v>
      </c>
      <c r="DE969">
        <v>1</v>
      </c>
      <c r="DF969">
        <v>1900</v>
      </c>
      <c r="DG969" t="s">
        <v>4894</v>
      </c>
      <c r="DH969">
        <v>5</v>
      </c>
      <c r="DI969" s="128" t="s">
        <v>3291</v>
      </c>
      <c r="DJ9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969" s="130">
        <f>Table13[[#This Row],[JUST]]*Table13[[#This Row],[Storm Millage]]/1000</f>
        <v>30851.434124915417</v>
      </c>
      <c r="DL9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69" s="136">
        <f>Table13[[#This Row],[JUST]]*Table13[[#This Row],[Recreational Millage]]/1000</f>
        <v>11182.256839351174</v>
      </c>
      <c r="DN969" s="137">
        <f>Table13[[#This Row],[Recreational Assessment]]+Table13[[#This Row],[Storm Assessment]]</f>
        <v>42033.690964266592</v>
      </c>
      <c r="DO969" s="145" t="e">
        <f>Methodology!#REF!</f>
        <v>#REF!</v>
      </c>
      <c r="DP969" s="146" t="e">
        <f>(Table13[[#This Row],[JUST]]*Table13[[#This Row],[Ad Valorem Recreational Millage]])/1000</f>
        <v>#REF!</v>
      </c>
    </row>
    <row r="970" spans="1:120" x14ac:dyDescent="0.3">
      <c r="A970">
        <v>941</v>
      </c>
      <c r="B970">
        <v>1</v>
      </c>
      <c r="C970" s="165" t="s">
        <v>4522</v>
      </c>
      <c r="D970" t="s">
        <v>3484</v>
      </c>
      <c r="E970" t="s">
        <v>4523</v>
      </c>
      <c r="F970">
        <v>10535572</v>
      </c>
      <c r="G970" s="32" t="s">
        <v>553</v>
      </c>
      <c r="I970" t="s">
        <v>226</v>
      </c>
      <c r="J970">
        <v>1</v>
      </c>
      <c r="K970">
        <v>100</v>
      </c>
      <c r="L970">
        <v>0</v>
      </c>
      <c r="M970">
        <v>1.05</v>
      </c>
      <c r="N970" t="s">
        <v>135</v>
      </c>
      <c r="O970" t="s">
        <v>136</v>
      </c>
      <c r="R970" t="s">
        <v>3669</v>
      </c>
      <c r="S970" t="s">
        <v>140</v>
      </c>
      <c r="T970">
        <v>0</v>
      </c>
      <c r="U970" t="s">
        <v>554</v>
      </c>
      <c r="V970" t="s">
        <v>229</v>
      </c>
      <c r="W970" t="s">
        <v>4524</v>
      </c>
      <c r="X970" t="s">
        <v>4525</v>
      </c>
      <c r="Y970" t="s">
        <v>189</v>
      </c>
      <c r="AA970" t="s">
        <v>145</v>
      </c>
      <c r="AB970" t="s">
        <v>146</v>
      </c>
      <c r="AC970" s="119">
        <v>2631600</v>
      </c>
      <c r="AD970">
        <v>2631600</v>
      </c>
      <c r="AE970">
        <v>2631600</v>
      </c>
      <c r="AF970">
        <v>2631600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 s="32">
        <v>0</v>
      </c>
      <c r="AO970">
        <v>0</v>
      </c>
      <c r="AP970">
        <v>0</v>
      </c>
      <c r="AQ970">
        <v>0</v>
      </c>
      <c r="AR970">
        <v>0</v>
      </c>
      <c r="BS970" t="s">
        <v>4526</v>
      </c>
      <c r="BT970" t="s">
        <v>4527</v>
      </c>
      <c r="BU970" t="s">
        <v>4528</v>
      </c>
      <c r="BV970" t="s">
        <v>4529</v>
      </c>
      <c r="BX970" t="s">
        <v>4530</v>
      </c>
      <c r="BY970" t="s">
        <v>517</v>
      </c>
      <c r="BZ970" t="s">
        <v>4531</v>
      </c>
      <c r="CA970" t="s">
        <v>519</v>
      </c>
      <c r="CB970" s="27">
        <v>39598</v>
      </c>
      <c r="CC970">
        <v>3750000</v>
      </c>
      <c r="CD970" t="s">
        <v>150</v>
      </c>
      <c r="CE970" t="s">
        <v>151</v>
      </c>
      <c r="CF970" t="s">
        <v>151</v>
      </c>
      <c r="CG970" t="s">
        <v>4532</v>
      </c>
      <c r="CH970" s="27">
        <v>37813</v>
      </c>
      <c r="CI970">
        <v>8200000</v>
      </c>
      <c r="CJ970" t="s">
        <v>150</v>
      </c>
      <c r="CK970" t="s">
        <v>208</v>
      </c>
      <c r="CL970" t="s">
        <v>208</v>
      </c>
      <c r="CM970" t="s">
        <v>4533</v>
      </c>
      <c r="CN970" s="27">
        <v>37628</v>
      </c>
      <c r="CO970">
        <v>7000000</v>
      </c>
      <c r="CP970" t="s">
        <v>150</v>
      </c>
      <c r="CQ970" t="s">
        <v>208</v>
      </c>
      <c r="CR970" t="s">
        <v>208</v>
      </c>
      <c r="CS970" t="s">
        <v>4534</v>
      </c>
      <c r="CT970" s="27">
        <v>29068</v>
      </c>
      <c r="CU970">
        <v>350000</v>
      </c>
      <c r="CV970" t="s">
        <v>150</v>
      </c>
      <c r="CW970" t="s">
        <v>208</v>
      </c>
      <c r="CX970" t="s">
        <v>208</v>
      </c>
      <c r="CY970" t="s">
        <v>4535</v>
      </c>
      <c r="CZ970" t="s">
        <v>4536</v>
      </c>
      <c r="DA970" t="s">
        <v>154</v>
      </c>
      <c r="DB970" t="s">
        <v>299</v>
      </c>
      <c r="DE970">
        <v>0</v>
      </c>
      <c r="DF970">
        <v>2006</v>
      </c>
      <c r="DG970" t="s">
        <v>4537</v>
      </c>
      <c r="DH970">
        <v>4</v>
      </c>
      <c r="DI970" s="128" t="s">
        <v>3279</v>
      </c>
      <c r="DJ9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70" s="130">
        <f>Table13[[#This Row],[JUST]]*Table13[[#This Row],[Storm Millage]]/1000</f>
        <v>20838.454156635355</v>
      </c>
      <c r="DL9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70" s="136">
        <f>Table13[[#This Row],[JUST]]*Table13[[#This Row],[Recreational Millage]]/1000</f>
        <v>21584.747320620121</v>
      </c>
      <c r="DN970" s="137">
        <f>Table13[[#This Row],[Recreational Assessment]]+Table13[[#This Row],[Storm Assessment]]</f>
        <v>42423.201477255476</v>
      </c>
      <c r="DO970" s="145" t="e">
        <f>Methodology!#REF!</f>
        <v>#REF!</v>
      </c>
      <c r="DP970" s="146" t="e">
        <f>(Table13[[#This Row],[JUST]]*Table13[[#This Row],[Ad Valorem Recreational Millage]])/1000</f>
        <v>#REF!</v>
      </c>
    </row>
    <row r="971" spans="1:120" x14ac:dyDescent="0.3">
      <c r="A971">
        <v>645</v>
      </c>
      <c r="B971">
        <v>1</v>
      </c>
      <c r="C971" s="165" t="s">
        <v>4609</v>
      </c>
      <c r="D971" t="s">
        <v>4610</v>
      </c>
      <c r="E971" t="s">
        <v>170</v>
      </c>
      <c r="F971">
        <v>10005041</v>
      </c>
      <c r="G971" s="32" t="s">
        <v>383</v>
      </c>
      <c r="I971" t="s">
        <v>226</v>
      </c>
      <c r="J971">
        <v>1</v>
      </c>
      <c r="K971">
        <v>100</v>
      </c>
      <c r="L971">
        <v>0</v>
      </c>
      <c r="M971">
        <v>1.0640000000000001</v>
      </c>
      <c r="N971" t="s">
        <v>135</v>
      </c>
      <c r="O971" t="s">
        <v>136</v>
      </c>
      <c r="R971" t="s">
        <v>3669</v>
      </c>
      <c r="S971" t="s">
        <v>140</v>
      </c>
      <c r="T971">
        <v>810</v>
      </c>
      <c r="U971" t="s">
        <v>3584</v>
      </c>
      <c r="V971" t="s">
        <v>229</v>
      </c>
      <c r="W971" t="s">
        <v>4611</v>
      </c>
      <c r="X971" t="s">
        <v>4612</v>
      </c>
      <c r="Y971" t="s">
        <v>189</v>
      </c>
      <c r="AA971" t="s">
        <v>145</v>
      </c>
      <c r="AB971" t="s">
        <v>146</v>
      </c>
      <c r="AC971" s="119">
        <v>2647790</v>
      </c>
      <c r="AD971">
        <v>2647790</v>
      </c>
      <c r="AE971">
        <v>2647790</v>
      </c>
      <c r="AF971">
        <v>2244000</v>
      </c>
      <c r="AG971">
        <v>397420</v>
      </c>
      <c r="AH971">
        <v>0</v>
      </c>
      <c r="AI971">
        <v>6370</v>
      </c>
      <c r="AJ971">
        <v>0</v>
      </c>
      <c r="AK971">
        <v>0</v>
      </c>
      <c r="AL971">
        <v>0</v>
      </c>
      <c r="AM971">
        <v>0</v>
      </c>
      <c r="AN971" s="32">
        <v>0</v>
      </c>
      <c r="AO971">
        <v>0</v>
      </c>
      <c r="AP971">
        <v>0</v>
      </c>
      <c r="AQ971">
        <v>0</v>
      </c>
      <c r="AR971">
        <v>0</v>
      </c>
      <c r="AS971">
        <v>2</v>
      </c>
      <c r="AT971">
        <v>1957</v>
      </c>
      <c r="AV971">
        <v>3708</v>
      </c>
      <c r="AW971">
        <v>2426</v>
      </c>
      <c r="AX971">
        <v>1</v>
      </c>
      <c r="AY971">
        <v>4</v>
      </c>
      <c r="AZ971">
        <v>5</v>
      </c>
      <c r="BB971" t="s">
        <v>233</v>
      </c>
      <c r="BS971" t="s">
        <v>4613</v>
      </c>
      <c r="BT971" t="s">
        <v>4614</v>
      </c>
      <c r="BV971" t="s">
        <v>4603</v>
      </c>
      <c r="BX971" t="s">
        <v>4604</v>
      </c>
      <c r="BY971" t="s">
        <v>3872</v>
      </c>
      <c r="BZ971" t="s">
        <v>4605</v>
      </c>
      <c r="CB971" s="27">
        <v>43605</v>
      </c>
      <c r="CC971">
        <v>4000000</v>
      </c>
      <c r="CD971" t="s">
        <v>210</v>
      </c>
      <c r="CE971" t="s">
        <v>181</v>
      </c>
      <c r="CF971" t="s">
        <v>181</v>
      </c>
      <c r="CG971" t="s">
        <v>4615</v>
      </c>
      <c r="CZ971" t="s">
        <v>4616</v>
      </c>
      <c r="DA971" t="s">
        <v>154</v>
      </c>
      <c r="DB971" t="s">
        <v>299</v>
      </c>
      <c r="DE971">
        <v>2</v>
      </c>
      <c r="DF971">
        <v>1900</v>
      </c>
      <c r="DG971" t="s">
        <v>4617</v>
      </c>
      <c r="DH971">
        <v>4</v>
      </c>
      <c r="DI971" s="128" t="s">
        <v>3279</v>
      </c>
      <c r="DJ9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71" s="130">
        <f>Table13[[#This Row],[JUST]]*Table13[[#This Row],[Storm Millage]]/1000</f>
        <v>20966.65546868731</v>
      </c>
      <c r="DL9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71" s="136">
        <f>Table13[[#This Row],[JUST]]*Table13[[#This Row],[Recreational Millage]]/1000</f>
        <v>21717.539940745075</v>
      </c>
      <c r="DN971" s="137">
        <f>Table13[[#This Row],[Recreational Assessment]]+Table13[[#This Row],[Storm Assessment]]</f>
        <v>42684.195409432388</v>
      </c>
      <c r="DO971" s="145" t="e">
        <f>Methodology!#REF!</f>
        <v>#REF!</v>
      </c>
      <c r="DP971" s="146" t="e">
        <f>(Table13[[#This Row],[JUST]]*Table13[[#This Row],[Ad Valorem Recreational Millage]])/1000</f>
        <v>#REF!</v>
      </c>
    </row>
    <row r="972" spans="1:120" x14ac:dyDescent="0.3">
      <c r="A972">
        <v>864</v>
      </c>
      <c r="B972">
        <v>1</v>
      </c>
      <c r="C972" s="165" t="s">
        <v>3724</v>
      </c>
      <c r="D972" t="s">
        <v>216</v>
      </c>
      <c r="E972" t="s">
        <v>337</v>
      </c>
      <c r="F972">
        <v>10004773</v>
      </c>
      <c r="G972" s="32" t="s">
        <v>181</v>
      </c>
      <c r="I972" t="s">
        <v>226</v>
      </c>
      <c r="J972">
        <v>1</v>
      </c>
      <c r="K972">
        <v>0</v>
      </c>
      <c r="L972">
        <v>0</v>
      </c>
      <c r="M972">
        <v>0.33900000000000002</v>
      </c>
      <c r="N972" t="s">
        <v>135</v>
      </c>
      <c r="O972" t="s">
        <v>136</v>
      </c>
      <c r="R972" t="s">
        <v>227</v>
      </c>
      <c r="S972" t="s">
        <v>140</v>
      </c>
      <c r="T972">
        <v>120</v>
      </c>
      <c r="U972" t="s">
        <v>228</v>
      </c>
      <c r="V972" t="s">
        <v>229</v>
      </c>
      <c r="W972" t="s">
        <v>3725</v>
      </c>
      <c r="X972" t="s">
        <v>3726</v>
      </c>
      <c r="Y972" t="s">
        <v>189</v>
      </c>
      <c r="AA972" t="s">
        <v>145</v>
      </c>
      <c r="AB972" t="s">
        <v>146</v>
      </c>
      <c r="AC972" s="119">
        <v>2539577</v>
      </c>
      <c r="AD972">
        <v>2017662</v>
      </c>
      <c r="AE972">
        <v>2017662</v>
      </c>
      <c r="AF972">
        <v>1330150</v>
      </c>
      <c r="AG972">
        <v>1089739</v>
      </c>
      <c r="AH972">
        <v>0</v>
      </c>
      <c r="AI972">
        <v>119688</v>
      </c>
      <c r="AJ972">
        <v>0</v>
      </c>
      <c r="AK972">
        <v>0</v>
      </c>
      <c r="AL972">
        <v>0</v>
      </c>
      <c r="AM972">
        <v>0</v>
      </c>
      <c r="AN972" s="32">
        <v>0</v>
      </c>
      <c r="AO972">
        <v>0</v>
      </c>
      <c r="AP972">
        <v>0</v>
      </c>
      <c r="AQ972">
        <v>0</v>
      </c>
      <c r="AR972">
        <v>0</v>
      </c>
      <c r="AS972">
        <v>1</v>
      </c>
      <c r="AT972">
        <v>1982</v>
      </c>
      <c r="AV972">
        <v>6251</v>
      </c>
      <c r="AW972">
        <v>2655</v>
      </c>
      <c r="AX972">
        <v>1.7999999499999999</v>
      </c>
      <c r="AY972">
        <v>4</v>
      </c>
      <c r="AZ972">
        <v>3.5</v>
      </c>
      <c r="BA972" t="s">
        <v>233</v>
      </c>
      <c r="BB972" t="s">
        <v>233</v>
      </c>
      <c r="BC972" t="s">
        <v>233</v>
      </c>
      <c r="BS972" t="s">
        <v>3727</v>
      </c>
      <c r="BV972" t="s">
        <v>3728</v>
      </c>
      <c r="BW972" t="s">
        <v>3729</v>
      </c>
      <c r="BX972" t="s">
        <v>3730</v>
      </c>
      <c r="BY972" t="s">
        <v>688</v>
      </c>
      <c r="BZ972" t="s">
        <v>3731</v>
      </c>
      <c r="CB972" s="28">
        <v>42053.570069444402</v>
      </c>
      <c r="CC972">
        <v>1962500</v>
      </c>
      <c r="CD972" t="s">
        <v>210</v>
      </c>
      <c r="CE972" t="s">
        <v>181</v>
      </c>
      <c r="CF972" t="s">
        <v>181</v>
      </c>
      <c r="CG972" t="s">
        <v>3732</v>
      </c>
      <c r="CH972" s="27">
        <v>37945</v>
      </c>
      <c r="CI972">
        <v>1600000</v>
      </c>
      <c r="CJ972" t="s">
        <v>210</v>
      </c>
      <c r="CK972" t="s">
        <v>151</v>
      </c>
      <c r="CL972" t="s">
        <v>151</v>
      </c>
      <c r="CM972" t="s">
        <v>3733</v>
      </c>
      <c r="CN972" s="27">
        <v>35607</v>
      </c>
      <c r="CO972">
        <v>875000</v>
      </c>
      <c r="CP972" t="s">
        <v>210</v>
      </c>
      <c r="CQ972" t="s">
        <v>151</v>
      </c>
      <c r="CR972" t="s">
        <v>151</v>
      </c>
      <c r="CS972" t="s">
        <v>3734</v>
      </c>
      <c r="CT972" s="27">
        <v>33329</v>
      </c>
      <c r="CU972">
        <v>725000</v>
      </c>
      <c r="CV972" t="s">
        <v>210</v>
      </c>
      <c r="CW972" t="s">
        <v>208</v>
      </c>
      <c r="CX972" t="s">
        <v>208</v>
      </c>
      <c r="CY972" t="s">
        <v>3735</v>
      </c>
      <c r="CZ972" t="s">
        <v>3736</v>
      </c>
      <c r="DA972" t="s">
        <v>154</v>
      </c>
      <c r="DB972" t="s">
        <v>299</v>
      </c>
      <c r="DE972">
        <v>1</v>
      </c>
      <c r="DF972">
        <v>1900</v>
      </c>
      <c r="DG972" t="s">
        <v>3737</v>
      </c>
      <c r="DH972">
        <v>36</v>
      </c>
      <c r="DI972" s="128" t="s">
        <v>3667</v>
      </c>
      <c r="DJ9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72" s="130">
        <f>Table13[[#This Row],[JUST]]*Table13[[#This Row],[Storm Millage]]/1000</f>
        <v>22487.489886160867</v>
      </c>
      <c r="DL9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72" s="136">
        <f>Table13[[#This Row],[JUST]]*Table13[[#This Row],[Recreational Millage]]/1000</f>
        <v>20829.961941882684</v>
      </c>
      <c r="DN972" s="137">
        <f>Table13[[#This Row],[Recreational Assessment]]+Table13[[#This Row],[Storm Assessment]]</f>
        <v>43317.451828043551</v>
      </c>
      <c r="DO972" s="145" t="e">
        <f>Methodology!#REF!</f>
        <v>#REF!</v>
      </c>
      <c r="DP972" s="146" t="e">
        <f>(Table13[[#This Row],[JUST]]*Table13[[#This Row],[Ad Valorem Recreational Millage]])/1000</f>
        <v>#REF!</v>
      </c>
    </row>
    <row r="973" spans="1:120" x14ac:dyDescent="0.3">
      <c r="A973">
        <v>961</v>
      </c>
      <c r="B973">
        <v>1</v>
      </c>
      <c r="C973" s="165" t="s">
        <v>4275</v>
      </c>
      <c r="D973" t="s">
        <v>777</v>
      </c>
      <c r="E973" t="s">
        <v>400</v>
      </c>
      <c r="F973">
        <v>10005094</v>
      </c>
      <c r="G973" s="32" t="s">
        <v>383</v>
      </c>
      <c r="I973" t="s">
        <v>226</v>
      </c>
      <c r="J973">
        <v>1</v>
      </c>
      <c r="K973">
        <v>0</v>
      </c>
      <c r="L973">
        <v>0</v>
      </c>
      <c r="M973">
        <v>2.444</v>
      </c>
      <c r="N973" t="s">
        <v>135</v>
      </c>
      <c r="O973" t="s">
        <v>136</v>
      </c>
      <c r="R973" t="s">
        <v>3669</v>
      </c>
      <c r="S973" t="s">
        <v>140</v>
      </c>
      <c r="T973">
        <v>810</v>
      </c>
      <c r="U973" t="s">
        <v>3584</v>
      </c>
      <c r="V973" t="s">
        <v>229</v>
      </c>
      <c r="W973" t="s">
        <v>4276</v>
      </c>
      <c r="X973" t="s">
        <v>4277</v>
      </c>
      <c r="Y973" t="s">
        <v>189</v>
      </c>
      <c r="AA973" t="s">
        <v>145</v>
      </c>
      <c r="AB973" t="s">
        <v>146</v>
      </c>
      <c r="AC973" s="119">
        <v>2555633</v>
      </c>
      <c r="AD973">
        <v>2555633</v>
      </c>
      <c r="AE973">
        <v>2555633</v>
      </c>
      <c r="AF973">
        <v>2390000</v>
      </c>
      <c r="AG973">
        <v>143141</v>
      </c>
      <c r="AH973">
        <v>18540</v>
      </c>
      <c r="AI973">
        <v>3952</v>
      </c>
      <c r="AJ973">
        <v>0</v>
      </c>
      <c r="AK973">
        <v>0</v>
      </c>
      <c r="AL973">
        <v>0</v>
      </c>
      <c r="AM973">
        <v>0</v>
      </c>
      <c r="AN973" s="32">
        <v>0</v>
      </c>
      <c r="AO973">
        <v>0</v>
      </c>
      <c r="AP973">
        <v>0</v>
      </c>
      <c r="AQ973">
        <v>0</v>
      </c>
      <c r="AR973">
        <v>0</v>
      </c>
      <c r="AS973">
        <v>2</v>
      </c>
      <c r="AT973">
        <v>1950</v>
      </c>
      <c r="AV973">
        <v>3189</v>
      </c>
      <c r="AW973">
        <v>2531</v>
      </c>
      <c r="AX973">
        <v>1</v>
      </c>
      <c r="AY973">
        <v>5</v>
      </c>
      <c r="AZ973">
        <v>4</v>
      </c>
      <c r="BS973" t="s">
        <v>4278</v>
      </c>
      <c r="BT973" t="s">
        <v>4279</v>
      </c>
      <c r="BU973" t="s">
        <v>4280</v>
      </c>
      <c r="BV973" t="s">
        <v>4281</v>
      </c>
      <c r="BX973" t="s">
        <v>4282</v>
      </c>
      <c r="BY973" t="s">
        <v>711</v>
      </c>
      <c r="BZ973" t="s">
        <v>1171</v>
      </c>
      <c r="CB973" s="27">
        <v>28734</v>
      </c>
      <c r="CC973">
        <v>200000</v>
      </c>
      <c r="CD973" t="s">
        <v>210</v>
      </c>
      <c r="CE973" t="s">
        <v>151</v>
      </c>
      <c r="CF973" t="s">
        <v>151</v>
      </c>
      <c r="CG973" t="s">
        <v>4283</v>
      </c>
      <c r="CZ973" t="s">
        <v>4284</v>
      </c>
      <c r="DA973" t="s">
        <v>154</v>
      </c>
      <c r="DB973" t="s">
        <v>299</v>
      </c>
      <c r="DE973">
        <v>2</v>
      </c>
      <c r="DF973">
        <v>1900</v>
      </c>
      <c r="DG973" t="s">
        <v>4285</v>
      </c>
      <c r="DH973">
        <v>36</v>
      </c>
      <c r="DI973" s="128" t="s">
        <v>3667</v>
      </c>
      <c r="DJ9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73" s="130">
        <f>Table13[[#This Row],[JUST]]*Table13[[#This Row],[Storm Millage]]/1000</f>
        <v>22629.662829770059</v>
      </c>
      <c r="DL9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73" s="136">
        <f>Table13[[#This Row],[JUST]]*Table13[[#This Row],[Recreational Millage]]/1000</f>
        <v>20961.65547546677</v>
      </c>
      <c r="DN973" s="137">
        <f>Table13[[#This Row],[Recreational Assessment]]+Table13[[#This Row],[Storm Assessment]]</f>
        <v>43591.318305236826</v>
      </c>
      <c r="DO973" s="145" t="e">
        <f>Methodology!#REF!</f>
        <v>#REF!</v>
      </c>
      <c r="DP973" s="146" t="e">
        <f>(Table13[[#This Row],[JUST]]*Table13[[#This Row],[Ad Valorem Recreational Millage]])/1000</f>
        <v>#REF!</v>
      </c>
    </row>
    <row r="974" spans="1:120" x14ac:dyDescent="0.3">
      <c r="A974">
        <v>831</v>
      </c>
      <c r="B974">
        <v>1</v>
      </c>
      <c r="C974" s="165" t="s">
        <v>4416</v>
      </c>
      <c r="D974" t="s">
        <v>801</v>
      </c>
      <c r="E974" t="s">
        <v>423</v>
      </c>
      <c r="F974">
        <v>10005123</v>
      </c>
      <c r="G974" s="32" t="s">
        <v>383</v>
      </c>
      <c r="I974" t="s">
        <v>226</v>
      </c>
      <c r="J974">
        <v>1</v>
      </c>
      <c r="K974">
        <v>102</v>
      </c>
      <c r="L974">
        <v>0</v>
      </c>
      <c r="M974">
        <v>1.1919999999999999</v>
      </c>
      <c r="N974" t="s">
        <v>135</v>
      </c>
      <c r="O974" t="s">
        <v>136</v>
      </c>
      <c r="R974" t="s">
        <v>3669</v>
      </c>
      <c r="S974" t="s">
        <v>140</v>
      </c>
      <c r="T974">
        <v>810</v>
      </c>
      <c r="U974" t="s">
        <v>3584</v>
      </c>
      <c r="V974" t="s">
        <v>229</v>
      </c>
      <c r="W974" t="s">
        <v>4417</v>
      </c>
      <c r="X974" t="s">
        <v>4418</v>
      </c>
      <c r="Y974" t="s">
        <v>189</v>
      </c>
      <c r="AA974" t="s">
        <v>145</v>
      </c>
      <c r="AB974" t="s">
        <v>146</v>
      </c>
      <c r="AC974" s="119">
        <v>2722102</v>
      </c>
      <c r="AD974">
        <v>2722102</v>
      </c>
      <c r="AE974">
        <v>2722102</v>
      </c>
      <c r="AF974">
        <v>2346000</v>
      </c>
      <c r="AG974">
        <v>361814</v>
      </c>
      <c r="AH974">
        <v>0</v>
      </c>
      <c r="AI974">
        <v>14288</v>
      </c>
      <c r="AJ974">
        <v>0</v>
      </c>
      <c r="AK974">
        <v>0</v>
      </c>
      <c r="AL974">
        <v>0</v>
      </c>
      <c r="AM974">
        <v>0</v>
      </c>
      <c r="AN974" s="32">
        <v>0</v>
      </c>
      <c r="AO974">
        <v>0</v>
      </c>
      <c r="AP974">
        <v>0</v>
      </c>
      <c r="AQ974">
        <v>0</v>
      </c>
      <c r="AR974">
        <v>0</v>
      </c>
      <c r="AS974">
        <v>3</v>
      </c>
      <c r="AT974">
        <v>1951</v>
      </c>
      <c r="AV974">
        <v>5911</v>
      </c>
      <c r="AW974">
        <v>3789</v>
      </c>
      <c r="AX974">
        <v>1</v>
      </c>
      <c r="AY974">
        <v>6</v>
      </c>
      <c r="AZ974">
        <v>5</v>
      </c>
      <c r="BA974" t="s">
        <v>233</v>
      </c>
      <c r="BS974" t="s">
        <v>4419</v>
      </c>
      <c r="BT974" t="s">
        <v>4420</v>
      </c>
      <c r="BV974" t="s">
        <v>4421</v>
      </c>
      <c r="BX974" t="s">
        <v>4422</v>
      </c>
      <c r="BY974" t="s">
        <v>4423</v>
      </c>
      <c r="BZ974" t="s">
        <v>4424</v>
      </c>
      <c r="CB974" s="27">
        <v>43320</v>
      </c>
      <c r="CC974">
        <v>4186490</v>
      </c>
      <c r="CD974" t="s">
        <v>210</v>
      </c>
      <c r="CE974" t="s">
        <v>320</v>
      </c>
      <c r="CF974" t="s">
        <v>320</v>
      </c>
      <c r="CG974" t="s">
        <v>4425</v>
      </c>
      <c r="CH974" s="27">
        <v>33359</v>
      </c>
      <c r="CI974">
        <v>492500</v>
      </c>
      <c r="CJ974" t="s">
        <v>210</v>
      </c>
      <c r="CK974" t="s">
        <v>181</v>
      </c>
      <c r="CL974" t="s">
        <v>181</v>
      </c>
      <c r="CM974" t="s">
        <v>4426</v>
      </c>
      <c r="CZ974" t="s">
        <v>4427</v>
      </c>
      <c r="DA974" t="s">
        <v>154</v>
      </c>
      <c r="DB974" t="s">
        <v>299</v>
      </c>
      <c r="DE974">
        <v>3</v>
      </c>
      <c r="DF974">
        <v>1900</v>
      </c>
      <c r="DG974" t="s">
        <v>4428</v>
      </c>
      <c r="DH974">
        <v>4</v>
      </c>
      <c r="DI974" s="128" t="s">
        <v>3279</v>
      </c>
      <c r="DJ9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74" s="130">
        <f>Table13[[#This Row],[JUST]]*Table13[[#This Row],[Storm Millage]]/1000</f>
        <v>21555.098699150865</v>
      </c>
      <c r="DL9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74" s="136">
        <f>Table13[[#This Row],[JUST]]*Table13[[#This Row],[Recreational Millage]]/1000</f>
        <v>22327.057246904798</v>
      </c>
      <c r="DN974" s="137">
        <f>Table13[[#This Row],[Recreational Assessment]]+Table13[[#This Row],[Storm Assessment]]</f>
        <v>43882.15594605566</v>
      </c>
      <c r="DO974" s="145" t="e">
        <f>Methodology!#REF!</f>
        <v>#REF!</v>
      </c>
      <c r="DP974" s="146" t="e">
        <f>(Table13[[#This Row],[JUST]]*Table13[[#This Row],[Ad Valorem Recreational Millage]])/1000</f>
        <v>#REF!</v>
      </c>
    </row>
    <row r="975" spans="1:120" x14ac:dyDescent="0.3">
      <c r="A975">
        <v>1139</v>
      </c>
      <c r="B975">
        <v>1</v>
      </c>
      <c r="C975" s="165" t="s">
        <v>4790</v>
      </c>
      <c r="D975" t="s">
        <v>4778</v>
      </c>
      <c r="E975" t="s">
        <v>204</v>
      </c>
      <c r="F975">
        <v>10005060</v>
      </c>
      <c r="G975" s="32" t="s">
        <v>181</v>
      </c>
      <c r="I975" t="s">
        <v>226</v>
      </c>
      <c r="J975">
        <v>1</v>
      </c>
      <c r="K975">
        <v>0</v>
      </c>
      <c r="L975">
        <v>0</v>
      </c>
      <c r="M975">
        <v>1.212</v>
      </c>
      <c r="N975" t="s">
        <v>135</v>
      </c>
      <c r="O975" t="s">
        <v>136</v>
      </c>
      <c r="R975" t="s">
        <v>3669</v>
      </c>
      <c r="S975" t="s">
        <v>140</v>
      </c>
      <c r="T975">
        <v>120</v>
      </c>
      <c r="U975" t="s">
        <v>228</v>
      </c>
      <c r="V975" t="s">
        <v>229</v>
      </c>
      <c r="W975" t="s">
        <v>4791</v>
      </c>
      <c r="X975" t="s">
        <v>4792</v>
      </c>
      <c r="Y975" t="s">
        <v>189</v>
      </c>
      <c r="AA975" t="s">
        <v>145</v>
      </c>
      <c r="AB975" t="s">
        <v>146</v>
      </c>
      <c r="AC975" s="30">
        <v>3629719</v>
      </c>
      <c r="AD975">
        <v>3629719</v>
      </c>
      <c r="AE975">
        <v>3579719</v>
      </c>
      <c r="AF975">
        <v>2346000</v>
      </c>
      <c r="AG975">
        <v>1221039</v>
      </c>
      <c r="AH975">
        <v>8156</v>
      </c>
      <c r="AI975">
        <v>54524</v>
      </c>
      <c r="AJ975">
        <v>0</v>
      </c>
      <c r="AK975">
        <v>0</v>
      </c>
      <c r="AL975">
        <v>0</v>
      </c>
      <c r="AM975">
        <v>0</v>
      </c>
      <c r="AN975">
        <v>50000</v>
      </c>
      <c r="AO975">
        <v>0</v>
      </c>
      <c r="AP975">
        <v>0</v>
      </c>
      <c r="AQ975">
        <v>0</v>
      </c>
      <c r="AR975">
        <v>0</v>
      </c>
      <c r="AS975">
        <v>1</v>
      </c>
      <c r="AT975">
        <v>1998</v>
      </c>
      <c r="AV975">
        <v>10164</v>
      </c>
      <c r="AW975">
        <v>4134</v>
      </c>
      <c r="AX975">
        <v>2</v>
      </c>
      <c r="AY975">
        <v>3</v>
      </c>
      <c r="AZ975">
        <v>2</v>
      </c>
      <c r="BA975" t="s">
        <v>233</v>
      </c>
      <c r="BB975" t="s">
        <v>233</v>
      </c>
      <c r="BC975" t="s">
        <v>233</v>
      </c>
      <c r="BS975" t="s">
        <v>4793</v>
      </c>
      <c r="BT975" t="s">
        <v>4794</v>
      </c>
      <c r="BV975" t="s">
        <v>4795</v>
      </c>
      <c r="BX975" t="s">
        <v>4796</v>
      </c>
      <c r="BY975" t="s">
        <v>331</v>
      </c>
      <c r="BZ975" t="s">
        <v>2469</v>
      </c>
      <c r="CB975" s="27">
        <v>35156</v>
      </c>
      <c r="CC975">
        <v>1112500</v>
      </c>
      <c r="CD975" t="s">
        <v>150</v>
      </c>
      <c r="CE975" t="s">
        <v>151</v>
      </c>
      <c r="CF975" t="s">
        <v>151</v>
      </c>
      <c r="CG975" t="s">
        <v>4797</v>
      </c>
      <c r="CZ975" t="s">
        <v>4798</v>
      </c>
      <c r="DA975" t="s">
        <v>154</v>
      </c>
      <c r="DB975" t="s">
        <v>299</v>
      </c>
      <c r="DE975">
        <v>1</v>
      </c>
      <c r="DF975">
        <v>1996</v>
      </c>
      <c r="DG975" t="s">
        <v>4799</v>
      </c>
      <c r="DH975">
        <v>4</v>
      </c>
      <c r="DI975" s="128" t="s">
        <v>3279</v>
      </c>
      <c r="DJ9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75" s="130">
        <f>Table13[[#This Row],[JUST]]*Table13[[#This Row],[Storm Millage]]/1000</f>
        <v>28742.108596659193</v>
      </c>
      <c r="DL9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75" s="136">
        <f>Table13[[#This Row],[JUST]]*Table13[[#This Row],[Recreational Millage]]/1000</f>
        <v>15427.966666364951</v>
      </c>
      <c r="DN975" s="137">
        <f>Table13[[#This Row],[Recreational Assessment]]+Table13[[#This Row],[Storm Assessment]]</f>
        <v>44170.075263024148</v>
      </c>
      <c r="DO975" s="145" t="e">
        <f>Methodology!#REF!</f>
        <v>#REF!</v>
      </c>
      <c r="DP975" s="146" t="e">
        <f>(Table13[[#This Row],[JUST]]*Table13[[#This Row],[Ad Valorem Recreational Millage]])/1000</f>
        <v>#REF!</v>
      </c>
    </row>
    <row r="976" spans="1:120" x14ac:dyDescent="0.3">
      <c r="A976">
        <v>1046</v>
      </c>
      <c r="B976">
        <v>1</v>
      </c>
      <c r="C976" s="165" t="s">
        <v>4769</v>
      </c>
      <c r="D976" t="s">
        <v>4750</v>
      </c>
      <c r="E976" t="s">
        <v>170</v>
      </c>
      <c r="F976">
        <v>10005056</v>
      </c>
      <c r="G976" s="32" t="s">
        <v>553</v>
      </c>
      <c r="I976" t="s">
        <v>226</v>
      </c>
      <c r="J976">
        <v>1</v>
      </c>
      <c r="K976">
        <v>100</v>
      </c>
      <c r="L976">
        <v>0</v>
      </c>
      <c r="M976">
        <v>1.2250000000000001</v>
      </c>
      <c r="N976" t="s">
        <v>135</v>
      </c>
      <c r="O976" t="s">
        <v>136</v>
      </c>
      <c r="R976" t="s">
        <v>3669</v>
      </c>
      <c r="S976" t="s">
        <v>140</v>
      </c>
      <c r="T976">
        <v>0</v>
      </c>
      <c r="U976" t="s">
        <v>554</v>
      </c>
      <c r="V976" t="s">
        <v>229</v>
      </c>
      <c r="W976" t="s">
        <v>4770</v>
      </c>
      <c r="X976" t="s">
        <v>4771</v>
      </c>
      <c r="Y976" t="s">
        <v>189</v>
      </c>
      <c r="AA976" t="s">
        <v>145</v>
      </c>
      <c r="AB976" t="s">
        <v>146</v>
      </c>
      <c r="AC976" s="119">
        <v>2744800</v>
      </c>
      <c r="AD976">
        <v>2744800</v>
      </c>
      <c r="AE976">
        <v>2744800</v>
      </c>
      <c r="AF976">
        <v>2744800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 s="32">
        <v>0</v>
      </c>
      <c r="AO976">
        <v>0</v>
      </c>
      <c r="AP976">
        <v>0</v>
      </c>
      <c r="AQ976">
        <v>0</v>
      </c>
      <c r="AR976">
        <v>0</v>
      </c>
      <c r="BS976" t="s">
        <v>4772</v>
      </c>
      <c r="BV976" t="s">
        <v>1169</v>
      </c>
      <c r="BX976" t="s">
        <v>1170</v>
      </c>
      <c r="BY976" t="s">
        <v>711</v>
      </c>
      <c r="BZ976" t="s">
        <v>1171</v>
      </c>
      <c r="CB976" s="27">
        <v>41299</v>
      </c>
      <c r="CC976">
        <v>2450000</v>
      </c>
      <c r="CD976" t="s">
        <v>210</v>
      </c>
      <c r="CE976" t="s">
        <v>1269</v>
      </c>
      <c r="CF976" t="s">
        <v>1269</v>
      </c>
      <c r="CG976" t="s">
        <v>4773</v>
      </c>
      <c r="CH976" s="27">
        <v>28642</v>
      </c>
      <c r="CI976">
        <v>90000</v>
      </c>
      <c r="CJ976" t="s">
        <v>210</v>
      </c>
      <c r="CK976" t="s">
        <v>151</v>
      </c>
      <c r="CL976" t="s">
        <v>151</v>
      </c>
      <c r="CM976" t="s">
        <v>4774</v>
      </c>
      <c r="CZ976" t="s">
        <v>4775</v>
      </c>
      <c r="DA976" t="s">
        <v>154</v>
      </c>
      <c r="DB976" t="s">
        <v>299</v>
      </c>
      <c r="DE976">
        <v>0</v>
      </c>
      <c r="DF976">
        <v>1900</v>
      </c>
      <c r="DG976" t="s">
        <v>4776</v>
      </c>
      <c r="DH976">
        <v>4</v>
      </c>
      <c r="DI976" s="128" t="s">
        <v>3279</v>
      </c>
      <c r="DJ9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76" s="130">
        <f>Table13[[#This Row],[JUST]]*Table13[[#This Row],[Storm Millage]]/1000</f>
        <v>21734.833929598997</v>
      </c>
      <c r="DL9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76" s="136">
        <f>Table13[[#This Row],[JUST]]*Table13[[#This Row],[Recreational Millage]]/1000</f>
        <v>22513.229383507409</v>
      </c>
      <c r="DN976" s="137">
        <f>Table13[[#This Row],[Recreational Assessment]]+Table13[[#This Row],[Storm Assessment]]</f>
        <v>44248.06331310641</v>
      </c>
      <c r="DO976" s="145" t="e">
        <f>Methodology!#REF!</f>
        <v>#REF!</v>
      </c>
      <c r="DP976" s="146" t="e">
        <f>(Table13[[#This Row],[JUST]]*Table13[[#This Row],[Ad Valorem Recreational Millage]])/1000</f>
        <v>#REF!</v>
      </c>
    </row>
    <row r="977" spans="1:120" x14ac:dyDescent="0.3">
      <c r="A977">
        <v>809</v>
      </c>
      <c r="B977">
        <v>1</v>
      </c>
      <c r="C977" s="165" t="s">
        <v>3947</v>
      </c>
      <c r="D977" t="s">
        <v>216</v>
      </c>
      <c r="E977" t="s">
        <v>3948</v>
      </c>
      <c r="F977">
        <v>10004831</v>
      </c>
      <c r="G977" s="32" t="s">
        <v>181</v>
      </c>
      <c r="I977" t="s">
        <v>226</v>
      </c>
      <c r="J977">
        <v>1</v>
      </c>
      <c r="K977">
        <v>0</v>
      </c>
      <c r="L977">
        <v>0</v>
      </c>
      <c r="M977">
        <v>0.46400000000000002</v>
      </c>
      <c r="N977" t="s">
        <v>135</v>
      </c>
      <c r="O977" t="s">
        <v>136</v>
      </c>
      <c r="R977" t="s">
        <v>286</v>
      </c>
      <c r="S977" t="s">
        <v>140</v>
      </c>
      <c r="T977">
        <v>120</v>
      </c>
      <c r="U977" t="s">
        <v>228</v>
      </c>
      <c r="V977" t="s">
        <v>229</v>
      </c>
      <c r="W977" t="s">
        <v>3949</v>
      </c>
      <c r="X977" t="s">
        <v>3950</v>
      </c>
      <c r="Y977" t="s">
        <v>189</v>
      </c>
      <c r="AA977" t="s">
        <v>145</v>
      </c>
      <c r="AB977" t="s">
        <v>146</v>
      </c>
      <c r="AC977" s="119">
        <v>2600161</v>
      </c>
      <c r="AD977">
        <v>2600161</v>
      </c>
      <c r="AE977">
        <v>2600161</v>
      </c>
      <c r="AF977">
        <v>1950000</v>
      </c>
      <c r="AG977">
        <v>536252</v>
      </c>
      <c r="AH977">
        <v>36536</v>
      </c>
      <c r="AI977">
        <v>77373</v>
      </c>
      <c r="AJ977">
        <v>0</v>
      </c>
      <c r="AK977">
        <v>0</v>
      </c>
      <c r="AL977">
        <v>0</v>
      </c>
      <c r="AM977">
        <v>0</v>
      </c>
      <c r="AN977" s="32">
        <v>0</v>
      </c>
      <c r="AO977">
        <v>0</v>
      </c>
      <c r="AP977">
        <v>0</v>
      </c>
      <c r="AQ977">
        <v>0</v>
      </c>
      <c r="AR977">
        <v>0</v>
      </c>
      <c r="AS977">
        <v>1</v>
      </c>
      <c r="AT977">
        <v>1990</v>
      </c>
      <c r="AV977">
        <v>6360</v>
      </c>
      <c r="AW977">
        <v>3284</v>
      </c>
      <c r="AX977">
        <v>1.7999999499999999</v>
      </c>
      <c r="AY977">
        <v>3</v>
      </c>
      <c r="AZ977">
        <v>3</v>
      </c>
      <c r="BA977" t="s">
        <v>233</v>
      </c>
      <c r="BB977" t="s">
        <v>233</v>
      </c>
      <c r="BC977" t="s">
        <v>233</v>
      </c>
      <c r="BE977" t="s">
        <v>233</v>
      </c>
      <c r="BS977" t="s">
        <v>3951</v>
      </c>
      <c r="BV977" t="s">
        <v>3952</v>
      </c>
      <c r="BX977" t="s">
        <v>3953</v>
      </c>
      <c r="BY977" t="s">
        <v>331</v>
      </c>
      <c r="BZ977" t="s">
        <v>3954</v>
      </c>
      <c r="CB977" s="27">
        <v>35278</v>
      </c>
      <c r="CC977">
        <v>605000</v>
      </c>
      <c r="CD977" t="s">
        <v>210</v>
      </c>
      <c r="CE977" t="s">
        <v>196</v>
      </c>
      <c r="CF977" t="s">
        <v>196</v>
      </c>
      <c r="CG977" t="s">
        <v>3955</v>
      </c>
      <c r="CH977" s="27">
        <v>35125</v>
      </c>
      <c r="CI977">
        <v>960000</v>
      </c>
      <c r="CJ977" t="s">
        <v>210</v>
      </c>
      <c r="CK977" t="s">
        <v>181</v>
      </c>
      <c r="CL977" t="s">
        <v>181</v>
      </c>
      <c r="CM977" t="s">
        <v>3956</v>
      </c>
      <c r="CN977" s="27">
        <v>32629</v>
      </c>
      <c r="CO977">
        <v>968500</v>
      </c>
      <c r="CP977" t="s">
        <v>150</v>
      </c>
      <c r="CQ977" t="s">
        <v>208</v>
      </c>
      <c r="CR977" t="s">
        <v>208</v>
      </c>
      <c r="CS977" t="s">
        <v>3957</v>
      </c>
      <c r="CZ977" t="s">
        <v>3958</v>
      </c>
      <c r="DA977" t="s">
        <v>154</v>
      </c>
      <c r="DB977" t="s">
        <v>299</v>
      </c>
      <c r="DE977">
        <v>1</v>
      </c>
      <c r="DF977">
        <v>1900</v>
      </c>
      <c r="DG977" t="s">
        <v>3959</v>
      </c>
      <c r="DH977">
        <v>36</v>
      </c>
      <c r="DI977" s="128" t="s">
        <v>3667</v>
      </c>
      <c r="DJ9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77" s="130">
        <f>Table13[[#This Row],[JUST]]*Table13[[#This Row],[Storm Millage]]/1000</f>
        <v>23023.950126296593</v>
      </c>
      <c r="DL9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77" s="136">
        <f>Table13[[#This Row],[JUST]]*Table13[[#This Row],[Recreational Millage]]/1000</f>
        <v>21326.880292571412</v>
      </c>
      <c r="DN977" s="137">
        <f>Table13[[#This Row],[Recreational Assessment]]+Table13[[#This Row],[Storm Assessment]]</f>
        <v>44350.830418868005</v>
      </c>
      <c r="DO977" s="145" t="e">
        <f>Methodology!#REF!</f>
        <v>#REF!</v>
      </c>
      <c r="DP977" s="146" t="e">
        <f>(Table13[[#This Row],[JUST]]*Table13[[#This Row],[Ad Valorem Recreational Millage]])/1000</f>
        <v>#REF!</v>
      </c>
    </row>
    <row r="978" spans="1:120" x14ac:dyDescent="0.3">
      <c r="A978">
        <v>667</v>
      </c>
      <c r="B978">
        <v>1</v>
      </c>
      <c r="C978" s="165" t="s">
        <v>1127</v>
      </c>
      <c r="D978" t="s">
        <v>1128</v>
      </c>
      <c r="E978" t="s">
        <v>204</v>
      </c>
      <c r="F978">
        <v>10004216</v>
      </c>
      <c r="G978" s="32" t="s">
        <v>181</v>
      </c>
      <c r="I978" t="s">
        <v>226</v>
      </c>
      <c r="J978">
        <v>1</v>
      </c>
      <c r="K978">
        <v>0</v>
      </c>
      <c r="L978">
        <v>0</v>
      </c>
      <c r="M978">
        <v>2.262</v>
      </c>
      <c r="N978" t="s">
        <v>135</v>
      </c>
      <c r="O978" t="s">
        <v>136</v>
      </c>
      <c r="R978" t="s">
        <v>227</v>
      </c>
      <c r="S978" t="s">
        <v>140</v>
      </c>
      <c r="T978">
        <v>120</v>
      </c>
      <c r="U978" t="s">
        <v>228</v>
      </c>
      <c r="V978" t="s">
        <v>229</v>
      </c>
      <c r="W978" t="s">
        <v>1129</v>
      </c>
      <c r="X978" t="s">
        <v>1130</v>
      </c>
      <c r="Y978" t="s">
        <v>189</v>
      </c>
      <c r="AA978" t="s">
        <v>145</v>
      </c>
      <c r="AB978" t="s">
        <v>146</v>
      </c>
      <c r="AC978" s="119">
        <v>2862581</v>
      </c>
      <c r="AD978">
        <v>2522815</v>
      </c>
      <c r="AE978">
        <v>2522815</v>
      </c>
      <c r="AF978">
        <v>1551500</v>
      </c>
      <c r="AG978">
        <v>1244974</v>
      </c>
      <c r="AH978">
        <v>33136</v>
      </c>
      <c r="AI978">
        <v>32971</v>
      </c>
      <c r="AJ978">
        <v>0</v>
      </c>
      <c r="AK978">
        <v>0</v>
      </c>
      <c r="AL978">
        <v>0</v>
      </c>
      <c r="AM978">
        <v>0</v>
      </c>
      <c r="AN978" s="32">
        <v>0</v>
      </c>
      <c r="AO978">
        <v>0</v>
      </c>
      <c r="AP978">
        <v>0</v>
      </c>
      <c r="AQ978">
        <v>0</v>
      </c>
      <c r="AR978">
        <v>0</v>
      </c>
      <c r="AS978">
        <v>1</v>
      </c>
      <c r="AT978">
        <v>1936</v>
      </c>
      <c r="AV978">
        <v>1826</v>
      </c>
      <c r="AW978">
        <v>1337</v>
      </c>
      <c r="AX978">
        <v>1</v>
      </c>
      <c r="AY978">
        <v>2</v>
      </c>
      <c r="AZ978">
        <v>2</v>
      </c>
      <c r="BS978" t="s">
        <v>1131</v>
      </c>
      <c r="BV978" t="s">
        <v>1132</v>
      </c>
      <c r="BX978" t="s">
        <v>1133</v>
      </c>
      <c r="BY978" t="s">
        <v>458</v>
      </c>
      <c r="BZ978" t="s">
        <v>1134</v>
      </c>
      <c r="CB978" s="27">
        <v>42313</v>
      </c>
      <c r="CC978">
        <v>1740000</v>
      </c>
      <c r="CD978" t="s">
        <v>210</v>
      </c>
      <c r="CE978" t="s">
        <v>181</v>
      </c>
      <c r="CF978" t="s">
        <v>181</v>
      </c>
      <c r="CG978" t="s">
        <v>1135</v>
      </c>
      <c r="CH978" s="27">
        <v>35773</v>
      </c>
      <c r="CI978">
        <v>750000</v>
      </c>
      <c r="CJ978" t="s">
        <v>210</v>
      </c>
      <c r="CK978" t="s">
        <v>151</v>
      </c>
      <c r="CL978" t="s">
        <v>151</v>
      </c>
      <c r="CM978" t="s">
        <v>1136</v>
      </c>
      <c r="CN978" s="27">
        <v>34455</v>
      </c>
      <c r="CO978">
        <v>625000</v>
      </c>
      <c r="CP978" t="s">
        <v>210</v>
      </c>
      <c r="CQ978" t="s">
        <v>151</v>
      </c>
      <c r="CR978" t="s">
        <v>151</v>
      </c>
      <c r="CS978" t="s">
        <v>1137</v>
      </c>
      <c r="CZ978" t="s">
        <v>1138</v>
      </c>
      <c r="DA978" t="s">
        <v>154</v>
      </c>
      <c r="DB978" t="s">
        <v>299</v>
      </c>
      <c r="DE978">
        <v>1</v>
      </c>
      <c r="DF978">
        <v>1900</v>
      </c>
      <c r="DG978" t="s">
        <v>1139</v>
      </c>
      <c r="DH978">
        <v>2</v>
      </c>
      <c r="DI978" s="128" t="s">
        <v>696</v>
      </c>
      <c r="DJ9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978" s="130">
        <f>Table13[[#This Row],[JUST]]*Table13[[#This Row],[Storm Millage]]/1000</f>
        <v>21885.878362105148</v>
      </c>
      <c r="DL9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78" s="136">
        <f>Table13[[#This Row],[JUST]]*Table13[[#This Row],[Recreational Millage]]/1000</f>
        <v>23479.285442243523</v>
      </c>
      <c r="DN978" s="137">
        <f>Table13[[#This Row],[Recreational Assessment]]+Table13[[#This Row],[Storm Assessment]]</f>
        <v>45365.163804348675</v>
      </c>
      <c r="DO978" s="145" t="e">
        <f>Methodology!#REF!</f>
        <v>#REF!</v>
      </c>
      <c r="DP978" s="146" t="e">
        <f>(Table13[[#This Row],[JUST]]*Table13[[#This Row],[Ad Valorem Recreational Millage]])/1000</f>
        <v>#REF!</v>
      </c>
    </row>
    <row r="979" spans="1:120" x14ac:dyDescent="0.3">
      <c r="A979">
        <v>999</v>
      </c>
      <c r="B979">
        <v>1</v>
      </c>
      <c r="C979" s="165" t="s">
        <v>4735</v>
      </c>
      <c r="D979" t="s">
        <v>4736</v>
      </c>
      <c r="E979" t="s">
        <v>204</v>
      </c>
      <c r="F979">
        <v>10005055</v>
      </c>
      <c r="G979" s="32" t="s">
        <v>181</v>
      </c>
      <c r="I979" t="s">
        <v>226</v>
      </c>
      <c r="J979">
        <v>1</v>
      </c>
      <c r="K979">
        <v>100</v>
      </c>
      <c r="L979">
        <v>0</v>
      </c>
      <c r="M979">
        <v>1.1519999999999999</v>
      </c>
      <c r="N979" t="s">
        <v>135</v>
      </c>
      <c r="O979" t="s">
        <v>136</v>
      </c>
      <c r="R979" t="s">
        <v>3669</v>
      </c>
      <c r="S979" t="s">
        <v>140</v>
      </c>
      <c r="T979">
        <v>120</v>
      </c>
      <c r="U979" t="s">
        <v>228</v>
      </c>
      <c r="V979" t="s">
        <v>229</v>
      </c>
      <c r="W979" t="s">
        <v>4737</v>
      </c>
      <c r="X979" t="s">
        <v>4738</v>
      </c>
      <c r="Y979" t="s">
        <v>189</v>
      </c>
      <c r="AA979" t="s">
        <v>145</v>
      </c>
      <c r="AB979" t="s">
        <v>146</v>
      </c>
      <c r="AC979" s="119">
        <v>2844831</v>
      </c>
      <c r="AD979">
        <v>2844831</v>
      </c>
      <c r="AE979">
        <v>2844831</v>
      </c>
      <c r="AF979">
        <v>2346000</v>
      </c>
      <c r="AG979">
        <v>454762</v>
      </c>
      <c r="AH979">
        <v>0</v>
      </c>
      <c r="AI979">
        <v>44069</v>
      </c>
      <c r="AJ979">
        <v>0</v>
      </c>
      <c r="AK979">
        <v>0</v>
      </c>
      <c r="AL979">
        <v>0</v>
      </c>
      <c r="AM979">
        <v>0</v>
      </c>
      <c r="AN979" s="32">
        <v>0</v>
      </c>
      <c r="AO979">
        <v>0</v>
      </c>
      <c r="AP979">
        <v>0</v>
      </c>
      <c r="AQ979">
        <v>0</v>
      </c>
      <c r="AR979">
        <v>0</v>
      </c>
      <c r="AS979">
        <v>1</v>
      </c>
      <c r="AT979">
        <v>1973</v>
      </c>
      <c r="AV979">
        <v>5309</v>
      </c>
      <c r="AW979">
        <v>3210</v>
      </c>
      <c r="AX979">
        <v>1</v>
      </c>
      <c r="AY979">
        <v>4</v>
      </c>
      <c r="AZ979">
        <v>4</v>
      </c>
      <c r="BA979" t="s">
        <v>233</v>
      </c>
      <c r="BC979" t="s">
        <v>233</v>
      </c>
      <c r="BS979" t="s">
        <v>4739</v>
      </c>
      <c r="BV979" t="s">
        <v>4740</v>
      </c>
      <c r="BX979" t="s">
        <v>4741</v>
      </c>
      <c r="BY979" t="s">
        <v>430</v>
      </c>
      <c r="BZ979" t="s">
        <v>4742</v>
      </c>
      <c r="CB979" s="27">
        <v>40165</v>
      </c>
      <c r="CC979">
        <v>4143800</v>
      </c>
      <c r="CD979" t="s">
        <v>210</v>
      </c>
      <c r="CE979" t="s">
        <v>181</v>
      </c>
      <c r="CF979" t="s">
        <v>181</v>
      </c>
      <c r="CG979" t="s">
        <v>4743</v>
      </c>
      <c r="CH979" s="27">
        <v>38569</v>
      </c>
      <c r="CI979">
        <v>4500000</v>
      </c>
      <c r="CJ979" t="s">
        <v>210</v>
      </c>
      <c r="CK979" t="s">
        <v>151</v>
      </c>
      <c r="CL979" t="s">
        <v>959</v>
      </c>
      <c r="CM979" t="s">
        <v>4744</v>
      </c>
      <c r="CN979" s="27">
        <v>30407</v>
      </c>
      <c r="CO979">
        <v>615000</v>
      </c>
      <c r="CP979" t="s">
        <v>210</v>
      </c>
      <c r="CQ979" t="s">
        <v>181</v>
      </c>
      <c r="CR979" t="s">
        <v>181</v>
      </c>
      <c r="CS979" t="s">
        <v>4745</v>
      </c>
      <c r="CT979" s="27">
        <v>26390</v>
      </c>
      <c r="CU979">
        <v>50000</v>
      </c>
      <c r="CV979" t="s">
        <v>150</v>
      </c>
      <c r="CW979" t="s">
        <v>151</v>
      </c>
      <c r="CX979" t="s">
        <v>151</v>
      </c>
      <c r="CY979" t="s">
        <v>4746</v>
      </c>
      <c r="CZ979" t="s">
        <v>4747</v>
      </c>
      <c r="DA979" t="s">
        <v>154</v>
      </c>
      <c r="DB979" t="s">
        <v>299</v>
      </c>
      <c r="DE979">
        <v>2</v>
      </c>
      <c r="DF979">
        <v>1900</v>
      </c>
      <c r="DG979" t="s">
        <v>4748</v>
      </c>
      <c r="DH979">
        <v>4</v>
      </c>
      <c r="DI979" s="128" t="s">
        <v>3279</v>
      </c>
      <c r="DJ9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79" s="130">
        <f>Table13[[#This Row],[JUST]]*Table13[[#This Row],[Storm Millage]]/1000</f>
        <v>22526.934327737919</v>
      </c>
      <c r="DL9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79" s="136">
        <f>Table13[[#This Row],[JUST]]*Table13[[#This Row],[Recreational Millage]]/1000</f>
        <v>23333.69748626959</v>
      </c>
      <c r="DN979" s="137">
        <f>Table13[[#This Row],[Recreational Assessment]]+Table13[[#This Row],[Storm Assessment]]</f>
        <v>45860.631814007509</v>
      </c>
      <c r="DO979" s="145" t="e">
        <f>Methodology!#REF!</f>
        <v>#REF!</v>
      </c>
      <c r="DP979" s="146" t="e">
        <f>(Table13[[#This Row],[JUST]]*Table13[[#This Row],[Ad Valorem Recreational Millage]])/1000</f>
        <v>#REF!</v>
      </c>
    </row>
    <row r="980" spans="1:120" x14ac:dyDescent="0.3">
      <c r="A980">
        <v>946</v>
      </c>
      <c r="B980">
        <v>1</v>
      </c>
      <c r="C980" s="165" t="s">
        <v>4429</v>
      </c>
      <c r="D980" t="s">
        <v>801</v>
      </c>
      <c r="E980" t="s">
        <v>413</v>
      </c>
      <c r="F980">
        <v>10005124</v>
      </c>
      <c r="G980" s="32" t="s">
        <v>383</v>
      </c>
      <c r="I980" t="s">
        <v>226</v>
      </c>
      <c r="J980">
        <v>1</v>
      </c>
      <c r="K980">
        <v>102</v>
      </c>
      <c r="L980">
        <v>0</v>
      </c>
      <c r="M980">
        <v>1.19</v>
      </c>
      <c r="N980" t="s">
        <v>135</v>
      </c>
      <c r="O980" t="s">
        <v>136</v>
      </c>
      <c r="R980" t="s">
        <v>3669</v>
      </c>
      <c r="S980" t="s">
        <v>140</v>
      </c>
      <c r="T980">
        <v>810</v>
      </c>
      <c r="U980" t="s">
        <v>3584</v>
      </c>
      <c r="V980" t="s">
        <v>229</v>
      </c>
      <c r="W980" t="s">
        <v>4430</v>
      </c>
      <c r="X980" t="s">
        <v>4431</v>
      </c>
      <c r="Y980" t="s">
        <v>189</v>
      </c>
      <c r="AA980" t="s">
        <v>145</v>
      </c>
      <c r="AB980" t="s">
        <v>146</v>
      </c>
      <c r="AC980" s="119">
        <v>2909419</v>
      </c>
      <c r="AD980">
        <v>2909419</v>
      </c>
      <c r="AE980">
        <v>2909419</v>
      </c>
      <c r="AF980">
        <v>2346000</v>
      </c>
      <c r="AG980">
        <v>432565</v>
      </c>
      <c r="AH980">
        <v>4286</v>
      </c>
      <c r="AI980">
        <v>126568</v>
      </c>
      <c r="AJ980">
        <v>0</v>
      </c>
      <c r="AK980">
        <v>0</v>
      </c>
      <c r="AL980">
        <v>0</v>
      </c>
      <c r="AM980">
        <v>0</v>
      </c>
      <c r="AN980" s="32">
        <v>0</v>
      </c>
      <c r="AO980">
        <v>0</v>
      </c>
      <c r="AP980">
        <v>0</v>
      </c>
      <c r="AQ980">
        <v>0</v>
      </c>
      <c r="AR980">
        <v>0</v>
      </c>
      <c r="AS980">
        <v>2</v>
      </c>
      <c r="AT980">
        <v>1950</v>
      </c>
      <c r="AV980">
        <v>4702</v>
      </c>
      <c r="AW980">
        <v>2113</v>
      </c>
      <c r="AX980">
        <v>1</v>
      </c>
      <c r="AY980">
        <v>3</v>
      </c>
      <c r="AZ980">
        <v>3</v>
      </c>
      <c r="BC980" t="s">
        <v>233</v>
      </c>
      <c r="BS980" t="s">
        <v>4432</v>
      </c>
      <c r="BT980" t="s">
        <v>4433</v>
      </c>
      <c r="BV980" t="s">
        <v>4434</v>
      </c>
      <c r="BX980" t="s">
        <v>4435</v>
      </c>
      <c r="BY980" t="s">
        <v>343</v>
      </c>
      <c r="BZ980" t="s">
        <v>4436</v>
      </c>
      <c r="CB980" s="27">
        <v>30103</v>
      </c>
      <c r="CC980">
        <v>400000</v>
      </c>
      <c r="CD980" t="s">
        <v>210</v>
      </c>
      <c r="CE980" t="s">
        <v>655</v>
      </c>
      <c r="CF980" t="s">
        <v>655</v>
      </c>
      <c r="CG980" t="s">
        <v>4437</v>
      </c>
      <c r="CH980" s="27">
        <v>29738</v>
      </c>
      <c r="CI980">
        <v>365000</v>
      </c>
      <c r="CJ980" t="s">
        <v>210</v>
      </c>
      <c r="CK980" t="s">
        <v>181</v>
      </c>
      <c r="CL980" t="s">
        <v>181</v>
      </c>
      <c r="CM980" t="s">
        <v>4438</v>
      </c>
      <c r="CZ980" t="s">
        <v>4439</v>
      </c>
      <c r="DA980" t="s">
        <v>154</v>
      </c>
      <c r="DB980" t="s">
        <v>299</v>
      </c>
      <c r="DE980">
        <v>1</v>
      </c>
      <c r="DF980">
        <v>1900</v>
      </c>
      <c r="DG980" t="s">
        <v>4440</v>
      </c>
      <c r="DH980">
        <v>4</v>
      </c>
      <c r="DI980" s="128" t="s">
        <v>3279</v>
      </c>
      <c r="DJ9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80" s="130">
        <f>Table13[[#This Row],[JUST]]*Table13[[#This Row],[Storm Millage]]/1000</f>
        <v>23038.377585477989</v>
      </c>
      <c r="DL9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80" s="136">
        <f>Table13[[#This Row],[JUST]]*Table13[[#This Row],[Recreational Millage]]/1000</f>
        <v>23863.457198970686</v>
      </c>
      <c r="DN980" s="137">
        <f>Table13[[#This Row],[Recreational Assessment]]+Table13[[#This Row],[Storm Assessment]]</f>
        <v>46901.834784448671</v>
      </c>
      <c r="DO980" s="145" t="e">
        <f>Methodology!#REF!</f>
        <v>#REF!</v>
      </c>
      <c r="DP980" s="146" t="e">
        <f>(Table13[[#This Row],[JUST]]*Table13[[#This Row],[Ad Valorem Recreational Millage]])/1000</f>
        <v>#REF!</v>
      </c>
    </row>
    <row r="981" spans="1:120" x14ac:dyDescent="0.3">
      <c r="A981">
        <v>727</v>
      </c>
      <c r="B981">
        <v>1</v>
      </c>
      <c r="C981" s="165" t="s">
        <v>3761</v>
      </c>
      <c r="D981" t="s">
        <v>3444</v>
      </c>
      <c r="E981" t="s">
        <v>170</v>
      </c>
      <c r="F981">
        <v>10004758</v>
      </c>
      <c r="G981" s="32" t="s">
        <v>181</v>
      </c>
      <c r="I981" t="s">
        <v>226</v>
      </c>
      <c r="J981">
        <v>1</v>
      </c>
      <c r="K981">
        <v>0</v>
      </c>
      <c r="L981">
        <v>0</v>
      </c>
      <c r="M981">
        <v>0.40699999999999997</v>
      </c>
      <c r="N981" t="s">
        <v>135</v>
      </c>
      <c r="O981" t="s">
        <v>136</v>
      </c>
      <c r="R981" t="s">
        <v>227</v>
      </c>
      <c r="S981" t="s">
        <v>140</v>
      </c>
      <c r="T981">
        <v>120</v>
      </c>
      <c r="U981" t="s">
        <v>228</v>
      </c>
      <c r="V981" t="s">
        <v>229</v>
      </c>
      <c r="W981" t="s">
        <v>3762</v>
      </c>
      <c r="X981" t="s">
        <v>3763</v>
      </c>
      <c r="Y981" t="s">
        <v>189</v>
      </c>
      <c r="AA981" t="s">
        <v>145</v>
      </c>
      <c r="AB981" t="s">
        <v>146</v>
      </c>
      <c r="AC981" s="119">
        <v>2781053</v>
      </c>
      <c r="AD981">
        <v>1996500</v>
      </c>
      <c r="AE981">
        <v>1996500</v>
      </c>
      <c r="AF981">
        <v>1200000</v>
      </c>
      <c r="AG981">
        <v>1448965</v>
      </c>
      <c r="AH981">
        <v>13735</v>
      </c>
      <c r="AI981">
        <v>118353</v>
      </c>
      <c r="AJ981">
        <v>0</v>
      </c>
      <c r="AK981">
        <v>0</v>
      </c>
      <c r="AL981">
        <v>0</v>
      </c>
      <c r="AM981">
        <v>0</v>
      </c>
      <c r="AN981" s="32">
        <v>0</v>
      </c>
      <c r="AO981">
        <v>0</v>
      </c>
      <c r="AP981">
        <v>0</v>
      </c>
      <c r="AQ981">
        <v>0</v>
      </c>
      <c r="AR981">
        <v>0</v>
      </c>
      <c r="AS981">
        <v>1</v>
      </c>
      <c r="AT981">
        <v>2001</v>
      </c>
      <c r="AV981">
        <v>8406</v>
      </c>
      <c r="AW981">
        <v>3812</v>
      </c>
      <c r="AX981">
        <v>2</v>
      </c>
      <c r="AY981">
        <v>5</v>
      </c>
      <c r="AZ981">
        <v>4.5</v>
      </c>
      <c r="BA981" t="s">
        <v>233</v>
      </c>
      <c r="BB981" t="s">
        <v>233</v>
      </c>
      <c r="BC981" t="s">
        <v>233</v>
      </c>
      <c r="BS981" t="s">
        <v>3764</v>
      </c>
      <c r="BV981" t="s">
        <v>3765</v>
      </c>
      <c r="BX981" t="s">
        <v>3766</v>
      </c>
      <c r="BY981" t="s">
        <v>638</v>
      </c>
      <c r="BZ981" t="s">
        <v>3767</v>
      </c>
      <c r="CB981" s="27">
        <v>41843</v>
      </c>
      <c r="CC981">
        <v>2350000</v>
      </c>
      <c r="CD981" t="s">
        <v>210</v>
      </c>
      <c r="CE981" t="s">
        <v>181</v>
      </c>
      <c r="CF981" t="s">
        <v>181</v>
      </c>
      <c r="CG981" t="s">
        <v>3768</v>
      </c>
      <c r="CH981" s="27">
        <v>41225</v>
      </c>
      <c r="CI981">
        <v>1600000</v>
      </c>
      <c r="CJ981" t="s">
        <v>210</v>
      </c>
      <c r="CK981" t="s">
        <v>181</v>
      </c>
      <c r="CL981" t="s">
        <v>3065</v>
      </c>
      <c r="CM981" t="s">
        <v>3769</v>
      </c>
      <c r="CN981" s="27">
        <v>38602</v>
      </c>
      <c r="CO981">
        <v>2400000</v>
      </c>
      <c r="CP981" t="s">
        <v>210</v>
      </c>
      <c r="CQ981" t="s">
        <v>151</v>
      </c>
      <c r="CR981" t="s">
        <v>151</v>
      </c>
      <c r="CS981" t="s">
        <v>3770</v>
      </c>
      <c r="CT981" s="27">
        <v>37033</v>
      </c>
      <c r="CU981">
        <v>2400000</v>
      </c>
      <c r="CV981" t="s">
        <v>210</v>
      </c>
      <c r="CW981" t="s">
        <v>616</v>
      </c>
      <c r="CX981" t="s">
        <v>151</v>
      </c>
      <c r="CY981" t="s">
        <v>3771</v>
      </c>
      <c r="CZ981" t="s">
        <v>3772</v>
      </c>
      <c r="DA981" t="s">
        <v>154</v>
      </c>
      <c r="DB981" t="s">
        <v>299</v>
      </c>
      <c r="DE981">
        <v>1</v>
      </c>
      <c r="DF981">
        <v>1900</v>
      </c>
      <c r="DG981" t="s">
        <v>3773</v>
      </c>
      <c r="DH981">
        <v>36</v>
      </c>
      <c r="DI981" s="128" t="s">
        <v>3667</v>
      </c>
      <c r="DJ9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81" s="130">
        <f>Table13[[#This Row],[JUST]]*Table13[[#This Row],[Storm Millage]]/1000</f>
        <v>24625.7157039843</v>
      </c>
      <c r="DL9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81" s="136">
        <f>Table13[[#This Row],[JUST]]*Table13[[#This Row],[Recreational Millage]]/1000</f>
        <v>22810.581505643921</v>
      </c>
      <c r="DN981" s="137">
        <f>Table13[[#This Row],[Recreational Assessment]]+Table13[[#This Row],[Storm Assessment]]</f>
        <v>47436.297209628217</v>
      </c>
      <c r="DO981" s="145" t="e">
        <f>Methodology!#REF!</f>
        <v>#REF!</v>
      </c>
      <c r="DP981" s="146" t="e">
        <f>(Table13[[#This Row],[JUST]]*Table13[[#This Row],[Ad Valorem Recreational Millage]])/1000</f>
        <v>#REF!</v>
      </c>
    </row>
    <row r="982" spans="1:120" x14ac:dyDescent="0.3">
      <c r="A982">
        <v>989</v>
      </c>
      <c r="B982">
        <v>1</v>
      </c>
      <c r="C982" s="165" t="s">
        <v>4849</v>
      </c>
      <c r="D982" t="s">
        <v>4850</v>
      </c>
      <c r="E982" t="s">
        <v>170</v>
      </c>
      <c r="F982">
        <v>10005064</v>
      </c>
      <c r="G982" s="32" t="s">
        <v>181</v>
      </c>
      <c r="I982" t="s">
        <v>401</v>
      </c>
      <c r="J982">
        <v>1</v>
      </c>
      <c r="K982">
        <v>0</v>
      </c>
      <c r="L982">
        <v>0</v>
      </c>
      <c r="M982">
        <v>1.0329999999999999</v>
      </c>
      <c r="N982" t="s">
        <v>135</v>
      </c>
      <c r="O982" t="s">
        <v>136</v>
      </c>
      <c r="R982" t="s">
        <v>3669</v>
      </c>
      <c r="S982" t="s">
        <v>140</v>
      </c>
      <c r="T982">
        <v>120</v>
      </c>
      <c r="U982" t="s">
        <v>228</v>
      </c>
      <c r="V982" t="s">
        <v>229</v>
      </c>
      <c r="W982" t="s">
        <v>4851</v>
      </c>
      <c r="X982" t="s">
        <v>4852</v>
      </c>
      <c r="Y982" t="s">
        <v>189</v>
      </c>
      <c r="AA982" t="s">
        <v>145</v>
      </c>
      <c r="AB982" t="s">
        <v>146</v>
      </c>
      <c r="AC982" s="119">
        <v>2400696</v>
      </c>
      <c r="AD982">
        <v>2400696</v>
      </c>
      <c r="AE982">
        <v>2400696</v>
      </c>
      <c r="AF982">
        <v>2244000</v>
      </c>
      <c r="AG982">
        <v>104988</v>
      </c>
      <c r="AH982">
        <v>6825</v>
      </c>
      <c r="AI982">
        <v>44883</v>
      </c>
      <c r="AJ982">
        <v>0</v>
      </c>
      <c r="AK982">
        <v>0</v>
      </c>
      <c r="AL982">
        <v>0</v>
      </c>
      <c r="AM982">
        <v>0</v>
      </c>
      <c r="AN982" s="32">
        <v>0</v>
      </c>
      <c r="AO982">
        <v>0</v>
      </c>
      <c r="AP982">
        <v>0</v>
      </c>
      <c r="AQ982">
        <v>0</v>
      </c>
      <c r="AR982">
        <v>0</v>
      </c>
      <c r="AS982">
        <v>1</v>
      </c>
      <c r="AT982">
        <v>1954</v>
      </c>
      <c r="AV982">
        <v>5083</v>
      </c>
      <c r="AW982">
        <v>2058</v>
      </c>
      <c r="AX982">
        <v>1</v>
      </c>
      <c r="AY982">
        <v>3</v>
      </c>
      <c r="AZ982">
        <v>2</v>
      </c>
      <c r="BC982" t="s">
        <v>233</v>
      </c>
      <c r="BP982" t="s">
        <v>233</v>
      </c>
      <c r="BS982" t="s">
        <v>4853</v>
      </c>
      <c r="BV982" t="s">
        <v>4854</v>
      </c>
      <c r="BX982" t="s">
        <v>4650</v>
      </c>
      <c r="BY982" t="s">
        <v>238</v>
      </c>
      <c r="BZ982" t="s">
        <v>4855</v>
      </c>
      <c r="CB982" s="27">
        <v>43657</v>
      </c>
      <c r="CC982">
        <v>4900000</v>
      </c>
      <c r="CD982" t="s">
        <v>210</v>
      </c>
      <c r="CE982" t="s">
        <v>181</v>
      </c>
      <c r="CF982" t="s">
        <v>181</v>
      </c>
      <c r="CG982" t="s">
        <v>4856</v>
      </c>
      <c r="CH982" s="27">
        <v>38078</v>
      </c>
      <c r="CI982">
        <v>4500000</v>
      </c>
      <c r="CJ982" t="s">
        <v>210</v>
      </c>
      <c r="CK982" t="s">
        <v>151</v>
      </c>
      <c r="CL982" t="s">
        <v>151</v>
      </c>
      <c r="CM982" t="s">
        <v>4857</v>
      </c>
      <c r="CN982" s="27">
        <v>37026</v>
      </c>
      <c r="CO982">
        <v>3795000</v>
      </c>
      <c r="CP982" t="s">
        <v>210</v>
      </c>
      <c r="CQ982" t="s">
        <v>151</v>
      </c>
      <c r="CR982" t="s">
        <v>151</v>
      </c>
      <c r="CS982" t="s">
        <v>4858</v>
      </c>
      <c r="CT982" s="27">
        <v>32112</v>
      </c>
      <c r="CU982">
        <v>425000</v>
      </c>
      <c r="CV982" t="s">
        <v>210</v>
      </c>
      <c r="CW982" t="s">
        <v>181</v>
      </c>
      <c r="CX982" t="s">
        <v>181</v>
      </c>
      <c r="CY982" t="s">
        <v>4859</v>
      </c>
      <c r="CZ982" t="s">
        <v>4860</v>
      </c>
      <c r="DA982" t="s">
        <v>154</v>
      </c>
      <c r="DB982" t="s">
        <v>299</v>
      </c>
      <c r="DE982">
        <v>1</v>
      </c>
      <c r="DF982">
        <v>1900</v>
      </c>
      <c r="DG982" t="s">
        <v>4861</v>
      </c>
      <c r="DH982">
        <v>5</v>
      </c>
      <c r="DI982" s="128" t="s">
        <v>3291</v>
      </c>
      <c r="DJ9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982" s="130">
        <f>Table13[[#This Row],[JUST]]*Table13[[#This Row],[Storm Millage]]/1000</f>
        <v>28152.615555643886</v>
      </c>
      <c r="DL9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82" s="136">
        <f>Table13[[#This Row],[JUST]]*Table13[[#This Row],[Recreational Millage]]/1000</f>
        <v>19690.840763650798</v>
      </c>
      <c r="DN982" s="137">
        <f>Table13[[#This Row],[Recreational Assessment]]+Table13[[#This Row],[Storm Assessment]]</f>
        <v>47843.456319294681</v>
      </c>
      <c r="DO982" s="145" t="e">
        <f>Methodology!#REF!</f>
        <v>#REF!</v>
      </c>
      <c r="DP982" s="146" t="e">
        <f>(Table13[[#This Row],[JUST]]*Table13[[#This Row],[Ad Valorem Recreational Millage]])/1000</f>
        <v>#REF!</v>
      </c>
    </row>
    <row r="983" spans="1:120" x14ac:dyDescent="0.3">
      <c r="A983">
        <v>1120</v>
      </c>
      <c r="B983">
        <v>1</v>
      </c>
      <c r="C983" s="165" t="s">
        <v>3997</v>
      </c>
      <c r="D983" t="s">
        <v>216</v>
      </c>
      <c r="E983" t="s">
        <v>3998</v>
      </c>
      <c r="F983">
        <v>10004827</v>
      </c>
      <c r="G983" s="32" t="s">
        <v>181</v>
      </c>
      <c r="I983" t="s">
        <v>226</v>
      </c>
      <c r="J983">
        <v>1</v>
      </c>
      <c r="K983">
        <v>90</v>
      </c>
      <c r="L983">
        <v>0</v>
      </c>
      <c r="M983">
        <v>0.65100000000000002</v>
      </c>
      <c r="N983" t="s">
        <v>135</v>
      </c>
      <c r="O983" t="s">
        <v>136</v>
      </c>
      <c r="R983" t="s">
        <v>227</v>
      </c>
      <c r="S983" t="s">
        <v>140</v>
      </c>
      <c r="T983">
        <v>120</v>
      </c>
      <c r="U983" t="s">
        <v>228</v>
      </c>
      <c r="V983" t="s">
        <v>229</v>
      </c>
      <c r="W983" t="s">
        <v>3999</v>
      </c>
      <c r="X983" t="s">
        <v>4000</v>
      </c>
      <c r="Y983" t="s">
        <v>189</v>
      </c>
      <c r="AA983" t="s">
        <v>145</v>
      </c>
      <c r="AB983" t="s">
        <v>146</v>
      </c>
      <c r="AC983" s="119">
        <v>2818164</v>
      </c>
      <c r="AD983">
        <v>2818164</v>
      </c>
      <c r="AE983">
        <v>2818164</v>
      </c>
      <c r="AF983">
        <v>2750000</v>
      </c>
      <c r="AG983">
        <v>57653</v>
      </c>
      <c r="AH983">
        <v>4388</v>
      </c>
      <c r="AI983">
        <v>6123</v>
      </c>
      <c r="AJ983">
        <v>0</v>
      </c>
      <c r="AK983">
        <v>0</v>
      </c>
      <c r="AL983">
        <v>0</v>
      </c>
      <c r="AM983">
        <v>0</v>
      </c>
      <c r="AN983" s="32">
        <v>0</v>
      </c>
      <c r="AO983">
        <v>0</v>
      </c>
      <c r="AP983">
        <v>0</v>
      </c>
      <c r="AQ983">
        <v>0</v>
      </c>
      <c r="AR983">
        <v>0</v>
      </c>
      <c r="AS983">
        <v>1</v>
      </c>
      <c r="AT983">
        <v>1999</v>
      </c>
      <c r="AV983">
        <v>4948</v>
      </c>
      <c r="AW983">
        <v>2920</v>
      </c>
      <c r="AX983">
        <v>2</v>
      </c>
      <c r="AY983">
        <v>3</v>
      </c>
      <c r="AZ983">
        <v>3</v>
      </c>
      <c r="BA983" t="s">
        <v>233</v>
      </c>
      <c r="BC983" t="s">
        <v>233</v>
      </c>
      <c r="BS983" t="s">
        <v>4001</v>
      </c>
      <c r="BT983" t="s">
        <v>4002</v>
      </c>
      <c r="BU983" t="s">
        <v>4003</v>
      </c>
      <c r="BV983" t="s">
        <v>4004</v>
      </c>
      <c r="BX983" t="s">
        <v>4005</v>
      </c>
      <c r="BY983" t="s">
        <v>194</v>
      </c>
      <c r="BZ983" t="s">
        <v>4006</v>
      </c>
      <c r="CB983" s="27">
        <v>37826</v>
      </c>
      <c r="CC983">
        <v>5450000</v>
      </c>
      <c r="CD983" t="s">
        <v>210</v>
      </c>
      <c r="CE983" t="s">
        <v>151</v>
      </c>
      <c r="CF983" t="s">
        <v>151</v>
      </c>
      <c r="CG983" t="s">
        <v>4007</v>
      </c>
      <c r="CH983" s="27">
        <v>35373</v>
      </c>
      <c r="CI983">
        <v>1425000</v>
      </c>
      <c r="CJ983" t="s">
        <v>210</v>
      </c>
      <c r="CK983" t="s">
        <v>151</v>
      </c>
      <c r="CL983" t="s">
        <v>151</v>
      </c>
      <c r="CM983" t="s">
        <v>4008</v>
      </c>
      <c r="CN983" s="27">
        <v>33604</v>
      </c>
      <c r="CO983">
        <v>1250000</v>
      </c>
      <c r="CP983" t="s">
        <v>210</v>
      </c>
      <c r="CQ983" t="s">
        <v>181</v>
      </c>
      <c r="CR983" t="s">
        <v>181</v>
      </c>
      <c r="CS983" t="s">
        <v>4009</v>
      </c>
      <c r="CZ983" t="s">
        <v>4010</v>
      </c>
      <c r="DA983" t="s">
        <v>154</v>
      </c>
      <c r="DB983" t="s">
        <v>299</v>
      </c>
      <c r="DE983">
        <v>1</v>
      </c>
      <c r="DF983">
        <v>1900</v>
      </c>
      <c r="DG983" t="s">
        <v>4011</v>
      </c>
      <c r="DH983">
        <v>36</v>
      </c>
      <c r="DI983" s="128" t="s">
        <v>3667</v>
      </c>
      <c r="DJ9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83" s="130">
        <f>Table13[[#This Row],[JUST]]*Table13[[#This Row],[Storm Millage]]/1000</f>
        <v>24954.326821963914</v>
      </c>
      <c r="DL9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83" s="136">
        <f>Table13[[#This Row],[JUST]]*Table13[[#This Row],[Recreational Millage]]/1000</f>
        <v>23114.971062497367</v>
      </c>
      <c r="DN983" s="137">
        <f>Table13[[#This Row],[Recreational Assessment]]+Table13[[#This Row],[Storm Assessment]]</f>
        <v>48069.297884461281</v>
      </c>
      <c r="DO983" s="145" t="e">
        <f>Methodology!#REF!</f>
        <v>#REF!</v>
      </c>
      <c r="DP983" s="146" t="e">
        <f>(Table13[[#This Row],[JUST]]*Table13[[#This Row],[Ad Valorem Recreational Millage]])/1000</f>
        <v>#REF!</v>
      </c>
    </row>
    <row r="984" spans="1:120" x14ac:dyDescent="0.3">
      <c r="A984">
        <v>1126</v>
      </c>
      <c r="B984">
        <v>1</v>
      </c>
      <c r="C984" s="165" t="s">
        <v>4248</v>
      </c>
      <c r="D984" t="s">
        <v>777</v>
      </c>
      <c r="E984" t="s">
        <v>4249</v>
      </c>
      <c r="F984">
        <v>10005093</v>
      </c>
      <c r="G984" s="32" t="s">
        <v>181</v>
      </c>
      <c r="I984" t="s">
        <v>401</v>
      </c>
      <c r="J984">
        <v>1</v>
      </c>
      <c r="K984">
        <v>0</v>
      </c>
      <c r="L984">
        <v>0</v>
      </c>
      <c r="M984">
        <v>1.1719999999999999</v>
      </c>
      <c r="N984" t="s">
        <v>135</v>
      </c>
      <c r="O984" t="s">
        <v>136</v>
      </c>
      <c r="R984" t="s">
        <v>3669</v>
      </c>
      <c r="S984" t="s">
        <v>140</v>
      </c>
      <c r="T984">
        <v>120</v>
      </c>
      <c r="U984" t="s">
        <v>228</v>
      </c>
      <c r="V984" t="s">
        <v>229</v>
      </c>
      <c r="W984" t="s">
        <v>4250</v>
      </c>
      <c r="X984" t="s">
        <v>4251</v>
      </c>
      <c r="Y984" t="s">
        <v>189</v>
      </c>
      <c r="AA984" t="s">
        <v>145</v>
      </c>
      <c r="AB984" t="s">
        <v>146</v>
      </c>
      <c r="AC984" s="119">
        <v>2856933</v>
      </c>
      <c r="AD984">
        <v>2856933</v>
      </c>
      <c r="AE984">
        <v>2856933</v>
      </c>
      <c r="AF984">
        <v>1860000</v>
      </c>
      <c r="AG984">
        <v>939322</v>
      </c>
      <c r="AH984">
        <v>5101</v>
      </c>
      <c r="AI984">
        <v>52510</v>
      </c>
      <c r="AJ984">
        <v>0</v>
      </c>
      <c r="AK984">
        <v>0</v>
      </c>
      <c r="AL984">
        <v>0</v>
      </c>
      <c r="AM984">
        <v>0</v>
      </c>
      <c r="AN984" s="32">
        <v>0</v>
      </c>
      <c r="AO984">
        <v>0</v>
      </c>
      <c r="AP984">
        <v>0</v>
      </c>
      <c r="AQ984">
        <v>0</v>
      </c>
      <c r="AR984">
        <v>0</v>
      </c>
      <c r="AS984">
        <v>1</v>
      </c>
      <c r="AT984">
        <v>1995</v>
      </c>
      <c r="AV984">
        <v>11569</v>
      </c>
      <c r="AW984">
        <v>3743</v>
      </c>
      <c r="AX984">
        <v>1</v>
      </c>
      <c r="AY984">
        <v>4</v>
      </c>
      <c r="AZ984">
        <v>3.5</v>
      </c>
      <c r="BA984" t="s">
        <v>233</v>
      </c>
      <c r="BB984" t="s">
        <v>233</v>
      </c>
      <c r="BC984" t="s">
        <v>233</v>
      </c>
      <c r="BS984" t="s">
        <v>4252</v>
      </c>
      <c r="BT984" t="s">
        <v>4253</v>
      </c>
      <c r="BV984" t="s">
        <v>4254</v>
      </c>
      <c r="BX984" t="s">
        <v>4255</v>
      </c>
      <c r="BY984" t="s">
        <v>4256</v>
      </c>
      <c r="BZ984" t="s">
        <v>4257</v>
      </c>
      <c r="CB984" s="27">
        <v>42109</v>
      </c>
      <c r="CC984">
        <v>3785000</v>
      </c>
      <c r="CD984" t="s">
        <v>210</v>
      </c>
      <c r="CE984" t="s">
        <v>181</v>
      </c>
      <c r="CF984" t="s">
        <v>181</v>
      </c>
      <c r="CG984" t="s">
        <v>4258</v>
      </c>
      <c r="CH984" s="27">
        <v>40358</v>
      </c>
      <c r="CI984">
        <v>2500000</v>
      </c>
      <c r="CJ984" t="s">
        <v>210</v>
      </c>
      <c r="CK984" t="s">
        <v>181</v>
      </c>
      <c r="CL984" t="s">
        <v>181</v>
      </c>
      <c r="CM984" t="s">
        <v>4259</v>
      </c>
      <c r="CN984" s="27">
        <v>37727</v>
      </c>
      <c r="CO984">
        <v>270000</v>
      </c>
      <c r="CP984" t="s">
        <v>150</v>
      </c>
      <c r="CQ984" t="s">
        <v>383</v>
      </c>
      <c r="CR984" t="s">
        <v>383</v>
      </c>
      <c r="CS984" t="s">
        <v>4260</v>
      </c>
      <c r="CT984" s="27">
        <v>34578</v>
      </c>
      <c r="CU984">
        <v>1300000</v>
      </c>
      <c r="CV984" t="s">
        <v>150</v>
      </c>
      <c r="CW984" t="s">
        <v>208</v>
      </c>
      <c r="CX984" t="s">
        <v>208</v>
      </c>
      <c r="CY984" t="s">
        <v>4261</v>
      </c>
      <c r="CZ984" t="s">
        <v>4262</v>
      </c>
      <c r="DA984" t="s">
        <v>154</v>
      </c>
      <c r="DB984" t="s">
        <v>299</v>
      </c>
      <c r="DE984">
        <v>1</v>
      </c>
      <c r="DF984">
        <v>1994</v>
      </c>
      <c r="DG984" t="s">
        <v>4263</v>
      </c>
      <c r="DH984">
        <v>36</v>
      </c>
      <c r="DI984" s="128" t="s">
        <v>3667</v>
      </c>
      <c r="DJ9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84" s="130">
        <f>Table13[[#This Row],[JUST]]*Table13[[#This Row],[Storm Millage]]/1000</f>
        <v>25297.619226721308</v>
      </c>
      <c r="DL9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84" s="136">
        <f>Table13[[#This Row],[JUST]]*Table13[[#This Row],[Recreational Millage]]/1000</f>
        <v>23432.959764759536</v>
      </c>
      <c r="DN984" s="137">
        <f>Table13[[#This Row],[Recreational Assessment]]+Table13[[#This Row],[Storm Assessment]]</f>
        <v>48730.578991480841</v>
      </c>
      <c r="DO984" s="145" t="e">
        <f>Methodology!#REF!</f>
        <v>#REF!</v>
      </c>
      <c r="DP984" s="146" t="e">
        <f>(Table13[[#This Row],[JUST]]*Table13[[#This Row],[Ad Valorem Recreational Millage]])/1000</f>
        <v>#REF!</v>
      </c>
    </row>
    <row r="985" spans="1:120" x14ac:dyDescent="0.3">
      <c r="A985">
        <v>947</v>
      </c>
      <c r="B985">
        <v>1</v>
      </c>
      <c r="C985" s="165" t="s">
        <v>4054</v>
      </c>
      <c r="D985" t="s">
        <v>3573</v>
      </c>
      <c r="E985" s="30" t="s">
        <v>4055</v>
      </c>
      <c r="F985">
        <v>10586833</v>
      </c>
      <c r="G985" s="32" t="s">
        <v>181</v>
      </c>
      <c r="I985" s="32" t="s">
        <v>226</v>
      </c>
      <c r="J985" s="29">
        <v>1</v>
      </c>
      <c r="K985" s="30">
        <v>0</v>
      </c>
      <c r="L985" s="29">
        <v>0</v>
      </c>
      <c r="M985" s="30">
        <v>0.84340000000000004</v>
      </c>
      <c r="N985" s="31" t="s">
        <v>135</v>
      </c>
      <c r="O985" t="s">
        <v>136</v>
      </c>
      <c r="R985" t="s">
        <v>227</v>
      </c>
      <c r="S985" t="s">
        <v>140</v>
      </c>
      <c r="T985">
        <v>120</v>
      </c>
      <c r="U985" t="s">
        <v>228</v>
      </c>
      <c r="V985" t="s">
        <v>229</v>
      </c>
      <c r="W985" t="s">
        <v>4056</v>
      </c>
      <c r="X985" t="s">
        <v>4057</v>
      </c>
      <c r="Y985" t="s">
        <v>189</v>
      </c>
      <c r="AA985" t="s">
        <v>145</v>
      </c>
      <c r="AB985" t="s">
        <v>146</v>
      </c>
      <c r="AC985" s="32">
        <v>2915024</v>
      </c>
      <c r="AD985">
        <v>2915024</v>
      </c>
      <c r="AE985">
        <v>2915024</v>
      </c>
      <c r="AF985">
        <v>2800000</v>
      </c>
      <c r="AG985">
        <v>84274</v>
      </c>
      <c r="AH985">
        <v>20641</v>
      </c>
      <c r="AI985">
        <v>10109</v>
      </c>
      <c r="AJ985">
        <v>0</v>
      </c>
      <c r="AK985">
        <v>0</v>
      </c>
      <c r="AL985">
        <v>0</v>
      </c>
      <c r="AM985">
        <v>0</v>
      </c>
      <c r="AN985" s="32">
        <v>0</v>
      </c>
      <c r="AO985">
        <v>0</v>
      </c>
      <c r="AP985">
        <v>0</v>
      </c>
      <c r="AQ985">
        <v>0</v>
      </c>
      <c r="AR985">
        <v>0</v>
      </c>
      <c r="AS985">
        <v>1</v>
      </c>
      <c r="AT985">
        <v>1925</v>
      </c>
      <c r="AV985">
        <v>1992</v>
      </c>
      <c r="AW985">
        <v>1536</v>
      </c>
      <c r="AX985">
        <v>1</v>
      </c>
      <c r="AY985">
        <v>3</v>
      </c>
      <c r="AZ985">
        <v>3</v>
      </c>
      <c r="BS985" t="s">
        <v>4058</v>
      </c>
      <c r="BV985" t="s">
        <v>4056</v>
      </c>
      <c r="BX985" t="s">
        <v>145</v>
      </c>
      <c r="BY985" t="s">
        <v>149</v>
      </c>
      <c r="BZ985" t="s">
        <v>146</v>
      </c>
      <c r="CB985">
        <v>43984</v>
      </c>
      <c r="CC985">
        <v>6899000</v>
      </c>
      <c r="CD985" t="s">
        <v>210</v>
      </c>
      <c r="CE985" t="s">
        <v>181</v>
      </c>
      <c r="CF985" t="s">
        <v>181</v>
      </c>
      <c r="CG985" t="s">
        <v>4059</v>
      </c>
      <c r="CH985">
        <v>43387</v>
      </c>
      <c r="CI985">
        <v>4200000</v>
      </c>
      <c r="CJ985" t="s">
        <v>210</v>
      </c>
      <c r="CK985" t="s">
        <v>181</v>
      </c>
      <c r="CL985" t="s">
        <v>181</v>
      </c>
      <c r="CM985" t="s">
        <v>4060</v>
      </c>
      <c r="CZ985" t="s">
        <v>4061</v>
      </c>
      <c r="DA985" t="s">
        <v>154</v>
      </c>
      <c r="DB985" t="s">
        <v>299</v>
      </c>
      <c r="DE985">
        <v>1</v>
      </c>
      <c r="DF985">
        <v>2018</v>
      </c>
      <c r="DG985" t="s">
        <v>4062</v>
      </c>
      <c r="DH985">
        <v>36</v>
      </c>
      <c r="DI985" s="128" t="s">
        <v>3667</v>
      </c>
      <c r="DJ9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85" s="130">
        <f>Table13[[#This Row],[JUST]]*Table13[[#This Row],[Storm Millage]]/1000</f>
        <v>25812.004407787674</v>
      </c>
      <c r="DL9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85" s="136">
        <f>Table13[[#This Row],[JUST]]*Table13[[#This Row],[Recreational Millage]]/1000</f>
        <v>23909.430184504992</v>
      </c>
      <c r="DN985" s="138">
        <f>Table13[[#This Row],[Recreational Assessment]]+Table13[[#This Row],[Storm Assessment]]</f>
        <v>49721.434592292666</v>
      </c>
      <c r="DO985" s="145" t="e">
        <f>Methodology!#REF!</f>
        <v>#REF!</v>
      </c>
      <c r="DP985" s="146" t="e">
        <f>(Table13[[#This Row],[JUST]]*Table13[[#This Row],[Ad Valorem Recreational Millage]])/1000</f>
        <v>#REF!</v>
      </c>
    </row>
    <row r="986" spans="1:120" x14ac:dyDescent="0.3">
      <c r="A986">
        <v>1115</v>
      </c>
      <c r="B986">
        <v>1</v>
      </c>
      <c r="C986" s="165" t="s">
        <v>3704</v>
      </c>
      <c r="D986" t="s">
        <v>216</v>
      </c>
      <c r="E986" t="s">
        <v>204</v>
      </c>
      <c r="F986">
        <v>10442774</v>
      </c>
      <c r="G986" s="32" t="s">
        <v>181</v>
      </c>
      <c r="I986" t="s">
        <v>226</v>
      </c>
      <c r="J986">
        <v>1</v>
      </c>
      <c r="K986">
        <v>0</v>
      </c>
      <c r="L986">
        <v>0</v>
      </c>
      <c r="M986">
        <v>0.99099999999999999</v>
      </c>
      <c r="N986" t="s">
        <v>135</v>
      </c>
      <c r="O986" t="s">
        <v>136</v>
      </c>
      <c r="R986" t="s">
        <v>3594</v>
      </c>
      <c r="S986" t="s">
        <v>140</v>
      </c>
      <c r="T986">
        <v>120</v>
      </c>
      <c r="U986" t="s">
        <v>228</v>
      </c>
      <c r="V986" t="s">
        <v>229</v>
      </c>
      <c r="W986" t="s">
        <v>3705</v>
      </c>
      <c r="X986" t="s">
        <v>3706</v>
      </c>
      <c r="Y986" t="s">
        <v>3673</v>
      </c>
      <c r="AA986" t="s">
        <v>145</v>
      </c>
      <c r="AB986" t="s">
        <v>146</v>
      </c>
      <c r="AC986" s="119">
        <v>2932023</v>
      </c>
      <c r="AD986">
        <v>2932023</v>
      </c>
      <c r="AE986">
        <v>2932023</v>
      </c>
      <c r="AF986">
        <v>2019100</v>
      </c>
      <c r="AG986">
        <v>854316</v>
      </c>
      <c r="AH986">
        <v>4389</v>
      </c>
      <c r="AI986">
        <v>54218</v>
      </c>
      <c r="AJ986">
        <v>0</v>
      </c>
      <c r="AK986">
        <v>0</v>
      </c>
      <c r="AL986">
        <v>0</v>
      </c>
      <c r="AM986">
        <v>0</v>
      </c>
      <c r="AN986" s="32">
        <v>0</v>
      </c>
      <c r="AO986">
        <v>0</v>
      </c>
      <c r="AP986">
        <v>0</v>
      </c>
      <c r="AQ986">
        <v>0</v>
      </c>
      <c r="AR986">
        <v>0</v>
      </c>
      <c r="AS986">
        <v>1</v>
      </c>
      <c r="AT986">
        <v>1999</v>
      </c>
      <c r="AV986">
        <v>10539</v>
      </c>
      <c r="AW986">
        <v>4129</v>
      </c>
      <c r="AX986">
        <v>2</v>
      </c>
      <c r="AY986">
        <v>3</v>
      </c>
      <c r="AZ986">
        <v>3.5</v>
      </c>
      <c r="BB986" t="s">
        <v>233</v>
      </c>
      <c r="BC986" t="s">
        <v>233</v>
      </c>
      <c r="BS986" t="s">
        <v>3707</v>
      </c>
      <c r="BV986" t="s">
        <v>3708</v>
      </c>
      <c r="BX986" t="s">
        <v>3709</v>
      </c>
      <c r="BY986" t="s">
        <v>3076</v>
      </c>
      <c r="BZ986" t="s">
        <v>3710</v>
      </c>
      <c r="CB986" s="27">
        <v>36570</v>
      </c>
      <c r="CC986">
        <v>3100000</v>
      </c>
      <c r="CD986" t="s">
        <v>210</v>
      </c>
      <c r="CE986" t="s">
        <v>151</v>
      </c>
      <c r="CF986" t="s">
        <v>151</v>
      </c>
      <c r="CG986" t="s">
        <v>3711</v>
      </c>
      <c r="CH986" s="27">
        <v>35860</v>
      </c>
      <c r="CI986">
        <v>1300000</v>
      </c>
      <c r="CJ986" t="s">
        <v>210</v>
      </c>
      <c r="CK986" t="s">
        <v>151</v>
      </c>
      <c r="CL986" t="s">
        <v>616</v>
      </c>
      <c r="CM986" t="s">
        <v>3712</v>
      </c>
      <c r="CN986" s="27">
        <v>35859</v>
      </c>
      <c r="CO986">
        <v>1250000</v>
      </c>
      <c r="CP986" t="s">
        <v>150</v>
      </c>
      <c r="CQ986" t="s">
        <v>196</v>
      </c>
      <c r="CR986" t="s">
        <v>196</v>
      </c>
      <c r="CS986" t="s">
        <v>3679</v>
      </c>
      <c r="CT986" s="27">
        <v>35859</v>
      </c>
      <c r="CU986">
        <v>1250000</v>
      </c>
      <c r="CV986" t="s">
        <v>150</v>
      </c>
      <c r="CW986" t="s">
        <v>196</v>
      </c>
      <c r="CX986" t="s">
        <v>196</v>
      </c>
      <c r="CY986" t="s">
        <v>3692</v>
      </c>
      <c r="CZ986" t="s">
        <v>3713</v>
      </c>
      <c r="DA986" t="s">
        <v>154</v>
      </c>
      <c r="DB986" t="s">
        <v>299</v>
      </c>
      <c r="DE986">
        <v>1</v>
      </c>
      <c r="DF986">
        <v>1998</v>
      </c>
      <c r="DG986" t="s">
        <v>3714</v>
      </c>
      <c r="DH986">
        <v>36</v>
      </c>
      <c r="DI986" s="128" t="s">
        <v>3667</v>
      </c>
      <c r="DJ98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86" s="130">
        <f>Table13[[#This Row],[JUST]]*Table13[[#This Row],[Storm Millage]]/1000</f>
        <v>25962.527443936939</v>
      </c>
      <c r="DL98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86" s="136">
        <f>Table13[[#This Row],[JUST]]*Table13[[#This Row],[Recreational Millage]]/1000</f>
        <v>24048.858334567019</v>
      </c>
      <c r="DN986" s="137">
        <f>Table13[[#This Row],[Recreational Assessment]]+Table13[[#This Row],[Storm Assessment]]</f>
        <v>50011.385778503958</v>
      </c>
      <c r="DO986" s="145" t="e">
        <f>Methodology!#REF!</f>
        <v>#REF!</v>
      </c>
      <c r="DP986" s="146" t="e">
        <f>(Table13[[#This Row],[JUST]]*Table13[[#This Row],[Ad Valorem Recreational Millage]])/1000</f>
        <v>#REF!</v>
      </c>
    </row>
    <row r="987" spans="1:120" x14ac:dyDescent="0.3">
      <c r="A987">
        <v>970</v>
      </c>
      <c r="B987">
        <v>1</v>
      </c>
      <c r="C987" s="165" t="s">
        <v>4777</v>
      </c>
      <c r="D987" t="s">
        <v>4778</v>
      </c>
      <c r="E987" t="s">
        <v>170</v>
      </c>
      <c r="F987">
        <v>10005059</v>
      </c>
      <c r="G987" s="32" t="s">
        <v>181</v>
      </c>
      <c r="I987" t="s">
        <v>226</v>
      </c>
      <c r="J987">
        <v>1</v>
      </c>
      <c r="K987">
        <v>100</v>
      </c>
      <c r="L987">
        <v>0</v>
      </c>
      <c r="M987">
        <v>1.173</v>
      </c>
      <c r="N987" t="s">
        <v>135</v>
      </c>
      <c r="O987" t="s">
        <v>136</v>
      </c>
      <c r="R987" t="s">
        <v>4384</v>
      </c>
      <c r="S987" t="s">
        <v>140</v>
      </c>
      <c r="T987">
        <v>120</v>
      </c>
      <c r="U987" t="s">
        <v>228</v>
      </c>
      <c r="V987" t="s">
        <v>229</v>
      </c>
      <c r="W987" t="s">
        <v>4779</v>
      </c>
      <c r="X987" t="s">
        <v>4780</v>
      </c>
      <c r="Y987" t="s">
        <v>189</v>
      </c>
      <c r="AA987" t="s">
        <v>145</v>
      </c>
      <c r="AB987" t="s">
        <v>146</v>
      </c>
      <c r="AC987" s="30">
        <v>4120659</v>
      </c>
      <c r="AD987">
        <v>4120659</v>
      </c>
      <c r="AE987">
        <v>4070659</v>
      </c>
      <c r="AF987">
        <v>2346000</v>
      </c>
      <c r="AG987">
        <v>1705869</v>
      </c>
      <c r="AH987">
        <v>4283</v>
      </c>
      <c r="AI987">
        <v>64507</v>
      </c>
      <c r="AJ987">
        <v>0</v>
      </c>
      <c r="AK987">
        <v>0</v>
      </c>
      <c r="AL987">
        <v>0</v>
      </c>
      <c r="AM987">
        <v>0</v>
      </c>
      <c r="AN987">
        <v>50000</v>
      </c>
      <c r="AO987">
        <v>0</v>
      </c>
      <c r="AP987">
        <v>0</v>
      </c>
      <c r="AQ987">
        <v>0</v>
      </c>
      <c r="AR987">
        <v>0</v>
      </c>
      <c r="AS987">
        <v>1</v>
      </c>
      <c r="AT987">
        <v>1997</v>
      </c>
      <c r="AV987">
        <v>10656</v>
      </c>
      <c r="AW987">
        <v>4899</v>
      </c>
      <c r="AX987">
        <v>2</v>
      </c>
      <c r="AY987">
        <v>6</v>
      </c>
      <c r="AZ987">
        <v>6.5</v>
      </c>
      <c r="BA987" t="s">
        <v>233</v>
      </c>
      <c r="BB987" t="s">
        <v>233</v>
      </c>
      <c r="BC987" t="s">
        <v>233</v>
      </c>
      <c r="BS987" t="s">
        <v>4781</v>
      </c>
      <c r="BU987" t="s">
        <v>4782</v>
      </c>
      <c r="BV987" t="s">
        <v>4783</v>
      </c>
      <c r="BX987" t="s">
        <v>145</v>
      </c>
      <c r="BY987" t="s">
        <v>149</v>
      </c>
      <c r="BZ987" t="s">
        <v>146</v>
      </c>
      <c r="CB987" s="27">
        <v>39623</v>
      </c>
      <c r="CC987">
        <v>6950000</v>
      </c>
      <c r="CD987" t="s">
        <v>210</v>
      </c>
      <c r="CE987" t="s">
        <v>151</v>
      </c>
      <c r="CF987" t="s">
        <v>151</v>
      </c>
      <c r="CG987" t="s">
        <v>4784</v>
      </c>
      <c r="CH987" s="27">
        <v>38142</v>
      </c>
      <c r="CI987">
        <v>5800000</v>
      </c>
      <c r="CJ987" t="s">
        <v>210</v>
      </c>
      <c r="CK987" t="s">
        <v>151</v>
      </c>
      <c r="CL987" t="s">
        <v>151</v>
      </c>
      <c r="CM987" t="s">
        <v>4785</v>
      </c>
      <c r="CN987" s="27">
        <v>35584</v>
      </c>
      <c r="CO987">
        <v>2540000</v>
      </c>
      <c r="CP987" t="s">
        <v>210</v>
      </c>
      <c r="CQ987" t="s">
        <v>151</v>
      </c>
      <c r="CR987" t="s">
        <v>151</v>
      </c>
      <c r="CS987" t="s">
        <v>4786</v>
      </c>
      <c r="CT987" s="27">
        <v>35156</v>
      </c>
      <c r="CU987">
        <v>1112500</v>
      </c>
      <c r="CV987" t="s">
        <v>210</v>
      </c>
      <c r="CW987" t="s">
        <v>196</v>
      </c>
      <c r="CX987" t="s">
        <v>196</v>
      </c>
      <c r="CY987" t="s">
        <v>4787</v>
      </c>
      <c r="CZ987" t="s">
        <v>4788</v>
      </c>
      <c r="DA987" t="s">
        <v>154</v>
      </c>
      <c r="DB987" t="s">
        <v>299</v>
      </c>
      <c r="DE987">
        <v>1</v>
      </c>
      <c r="DF987">
        <v>1900</v>
      </c>
      <c r="DG987" t="s">
        <v>4789</v>
      </c>
      <c r="DH987">
        <v>4</v>
      </c>
      <c r="DI987" s="128" t="s">
        <v>3279</v>
      </c>
      <c r="DJ98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87" s="130">
        <f>Table13[[#This Row],[JUST]]*Table13[[#This Row],[Storm Millage]]/1000</f>
        <v>32629.641156188969</v>
      </c>
      <c r="DL98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87" s="136">
        <f>Table13[[#This Row],[JUST]]*Table13[[#This Row],[Recreational Millage]]/1000</f>
        <v>17514.686314686271</v>
      </c>
      <c r="DN987" s="137">
        <f>Table13[[#This Row],[Recreational Assessment]]+Table13[[#This Row],[Storm Assessment]]</f>
        <v>50144.327470875243</v>
      </c>
      <c r="DO987" s="145" t="e">
        <f>Methodology!#REF!</f>
        <v>#REF!</v>
      </c>
      <c r="DP987" s="146" t="e">
        <f>(Table13[[#This Row],[JUST]]*Table13[[#This Row],[Ad Valorem Recreational Millage]])/1000</f>
        <v>#REF!</v>
      </c>
    </row>
    <row r="988" spans="1:120" x14ac:dyDescent="0.3">
      <c r="A988">
        <v>988</v>
      </c>
      <c r="B988">
        <v>1</v>
      </c>
      <c r="C988" s="165" t="s">
        <v>5039</v>
      </c>
      <c r="D988" t="s">
        <v>4714</v>
      </c>
      <c r="E988" t="s">
        <v>1015</v>
      </c>
      <c r="F988">
        <v>10005148</v>
      </c>
      <c r="G988" s="32" t="s">
        <v>181</v>
      </c>
      <c r="I988" t="s">
        <v>226</v>
      </c>
      <c r="J988">
        <v>1</v>
      </c>
      <c r="K988">
        <v>0</v>
      </c>
      <c r="L988">
        <v>0</v>
      </c>
      <c r="M988">
        <v>0.61</v>
      </c>
      <c r="N988" t="s">
        <v>135</v>
      </c>
      <c r="O988" t="s">
        <v>136</v>
      </c>
      <c r="R988" t="s">
        <v>139</v>
      </c>
      <c r="S988" t="s">
        <v>140</v>
      </c>
      <c r="T988">
        <v>120</v>
      </c>
      <c r="U988" t="s">
        <v>228</v>
      </c>
      <c r="V988" t="s">
        <v>229</v>
      </c>
      <c r="W988" t="s">
        <v>5040</v>
      </c>
      <c r="X988" t="s">
        <v>5041</v>
      </c>
      <c r="Y988" t="s">
        <v>189</v>
      </c>
      <c r="AA988" t="s">
        <v>145</v>
      </c>
      <c r="AB988" t="s">
        <v>146</v>
      </c>
      <c r="AC988" s="119">
        <v>2529086</v>
      </c>
      <c r="AD988">
        <v>2266274</v>
      </c>
      <c r="AE988">
        <v>2266274</v>
      </c>
      <c r="AF988">
        <v>1224000</v>
      </c>
      <c r="AG988">
        <v>1212276</v>
      </c>
      <c r="AH988">
        <v>1703</v>
      </c>
      <c r="AI988">
        <v>91107</v>
      </c>
      <c r="AJ988">
        <v>0</v>
      </c>
      <c r="AK988">
        <v>0</v>
      </c>
      <c r="AL988">
        <v>0</v>
      </c>
      <c r="AM988">
        <v>0</v>
      </c>
      <c r="AN988" s="32">
        <v>0</v>
      </c>
      <c r="AO988">
        <v>0</v>
      </c>
      <c r="AP988">
        <v>0</v>
      </c>
      <c r="AQ988">
        <v>0</v>
      </c>
      <c r="AR988">
        <v>0</v>
      </c>
      <c r="AS988">
        <v>1</v>
      </c>
      <c r="AT988">
        <v>1989</v>
      </c>
      <c r="AV988">
        <v>4294</v>
      </c>
      <c r="AW988">
        <v>2443</v>
      </c>
      <c r="AX988">
        <v>2</v>
      </c>
      <c r="AY988">
        <v>3</v>
      </c>
      <c r="AZ988">
        <v>3</v>
      </c>
      <c r="BC988" t="s">
        <v>233</v>
      </c>
      <c r="BS988" t="s">
        <v>5042</v>
      </c>
      <c r="BV988" t="s">
        <v>5043</v>
      </c>
      <c r="BX988" t="s">
        <v>1459</v>
      </c>
      <c r="BY988" t="s">
        <v>149</v>
      </c>
      <c r="BZ988" t="s">
        <v>1460</v>
      </c>
      <c r="CB988" s="27">
        <v>33976</v>
      </c>
      <c r="CC988">
        <v>1060000</v>
      </c>
      <c r="CD988" t="s">
        <v>210</v>
      </c>
      <c r="CE988" t="s">
        <v>208</v>
      </c>
      <c r="CF988" t="s">
        <v>208</v>
      </c>
      <c r="CG988" t="s">
        <v>5044</v>
      </c>
      <c r="CH988" s="27">
        <v>32170</v>
      </c>
      <c r="CI988">
        <v>375000</v>
      </c>
      <c r="CJ988" t="s">
        <v>150</v>
      </c>
      <c r="CK988" t="s">
        <v>208</v>
      </c>
      <c r="CL988" t="s">
        <v>208</v>
      </c>
      <c r="CM988" t="s">
        <v>5045</v>
      </c>
      <c r="CZ988" t="s">
        <v>5046</v>
      </c>
      <c r="DA988" t="s">
        <v>154</v>
      </c>
      <c r="DB988" t="s">
        <v>299</v>
      </c>
      <c r="DE988">
        <v>1</v>
      </c>
      <c r="DF988">
        <v>1983</v>
      </c>
      <c r="DG988" t="s">
        <v>5047</v>
      </c>
      <c r="DH988">
        <v>5</v>
      </c>
      <c r="DI988" s="128" t="s">
        <v>3291</v>
      </c>
      <c r="DJ9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988" s="130">
        <f>Table13[[#This Row],[JUST]]*Table13[[#This Row],[Storm Millage]]/1000</f>
        <v>29658.226558115304</v>
      </c>
      <c r="DL9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88" s="136">
        <f>Table13[[#This Row],[JUST]]*Table13[[#This Row],[Recreational Millage]]/1000</f>
        <v>20743.913308298317</v>
      </c>
      <c r="DN988" s="137">
        <f>Table13[[#This Row],[Recreational Assessment]]+Table13[[#This Row],[Storm Assessment]]</f>
        <v>50402.139866413621</v>
      </c>
      <c r="DO988" s="145" t="e">
        <f>Methodology!#REF!</f>
        <v>#REF!</v>
      </c>
      <c r="DP988" s="146" t="e">
        <f>(Table13[[#This Row],[JUST]]*Table13[[#This Row],[Ad Valorem Recreational Millage]])/1000</f>
        <v>#REF!</v>
      </c>
    </row>
    <row r="989" spans="1:120" x14ac:dyDescent="0.3">
      <c r="A989">
        <v>1004</v>
      </c>
      <c r="B989">
        <v>1</v>
      </c>
      <c r="C989" s="165" t="s">
        <v>4862</v>
      </c>
      <c r="D989" t="s">
        <v>4850</v>
      </c>
      <c r="E989" t="s">
        <v>204</v>
      </c>
      <c r="F989">
        <v>10005065</v>
      </c>
      <c r="G989" s="32" t="s">
        <v>181</v>
      </c>
      <c r="I989" t="s">
        <v>401</v>
      </c>
      <c r="J989">
        <v>1</v>
      </c>
      <c r="K989">
        <v>100</v>
      </c>
      <c r="L989">
        <v>0</v>
      </c>
      <c r="M989">
        <v>1.2490000000000001</v>
      </c>
      <c r="N989" t="s">
        <v>135</v>
      </c>
      <c r="O989" t="s">
        <v>136</v>
      </c>
      <c r="R989" t="s">
        <v>3669</v>
      </c>
      <c r="S989" t="s">
        <v>140</v>
      </c>
      <c r="T989">
        <v>120</v>
      </c>
      <c r="U989" t="s">
        <v>228</v>
      </c>
      <c r="V989" t="s">
        <v>229</v>
      </c>
      <c r="W989" t="s">
        <v>4863</v>
      </c>
      <c r="X989" t="s">
        <v>4864</v>
      </c>
      <c r="Y989" t="s">
        <v>189</v>
      </c>
      <c r="AA989" t="s">
        <v>145</v>
      </c>
      <c r="AB989" t="s">
        <v>146</v>
      </c>
      <c r="AC989" s="119">
        <v>2543605</v>
      </c>
      <c r="AD989">
        <v>2543605</v>
      </c>
      <c r="AE989">
        <v>2543605</v>
      </c>
      <c r="AF989">
        <v>2346000</v>
      </c>
      <c r="AG989">
        <v>177205</v>
      </c>
      <c r="AH989">
        <v>10319</v>
      </c>
      <c r="AI989">
        <v>10081</v>
      </c>
      <c r="AJ989">
        <v>7770</v>
      </c>
      <c r="AK989">
        <v>0</v>
      </c>
      <c r="AL989">
        <v>0</v>
      </c>
      <c r="AM989">
        <v>0</v>
      </c>
      <c r="AN989" s="32">
        <v>0</v>
      </c>
      <c r="AO989">
        <v>0</v>
      </c>
      <c r="AP989">
        <v>0</v>
      </c>
      <c r="AQ989">
        <v>0</v>
      </c>
      <c r="AR989">
        <v>0</v>
      </c>
      <c r="AS989">
        <v>1</v>
      </c>
      <c r="AT989">
        <v>1973</v>
      </c>
      <c r="AV989">
        <v>7197</v>
      </c>
      <c r="AW989">
        <v>2240</v>
      </c>
      <c r="AX989">
        <v>1</v>
      </c>
      <c r="AY989">
        <v>3</v>
      </c>
      <c r="AZ989">
        <v>3</v>
      </c>
      <c r="BB989" t="s">
        <v>233</v>
      </c>
      <c r="BC989" t="s">
        <v>233</v>
      </c>
      <c r="BS989" t="s">
        <v>4865</v>
      </c>
      <c r="BT989" t="s">
        <v>4866</v>
      </c>
      <c r="BV989" t="s">
        <v>4867</v>
      </c>
      <c r="BX989" t="s">
        <v>2280</v>
      </c>
      <c r="BY989" t="s">
        <v>331</v>
      </c>
      <c r="BZ989" t="s">
        <v>4868</v>
      </c>
      <c r="CB989" s="27">
        <v>32964</v>
      </c>
      <c r="CC989">
        <v>800000</v>
      </c>
      <c r="CD989" t="s">
        <v>210</v>
      </c>
      <c r="CE989" t="s">
        <v>151</v>
      </c>
      <c r="CF989" t="s">
        <v>151</v>
      </c>
      <c r="CG989" t="s">
        <v>4869</v>
      </c>
      <c r="CZ989" t="s">
        <v>4870</v>
      </c>
      <c r="DA989" t="s">
        <v>154</v>
      </c>
      <c r="DB989" t="s">
        <v>299</v>
      </c>
      <c r="DE989">
        <v>1</v>
      </c>
      <c r="DF989">
        <v>1987</v>
      </c>
      <c r="DG989" t="s">
        <v>4871</v>
      </c>
      <c r="DH989">
        <v>5</v>
      </c>
      <c r="DI989" s="128" t="s">
        <v>3291</v>
      </c>
      <c r="DJ98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989" s="130">
        <f>Table13[[#This Row],[JUST]]*Table13[[#This Row],[Storm Millage]]/1000</f>
        <v>29828.488775927301</v>
      </c>
      <c r="DL98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89" s="136">
        <f>Table13[[#This Row],[JUST]]*Table13[[#This Row],[Recreational Millage]]/1000</f>
        <v>20863.000155215814</v>
      </c>
      <c r="DN989" s="137">
        <f>Table13[[#This Row],[Recreational Assessment]]+Table13[[#This Row],[Storm Assessment]]</f>
        <v>50691.488931143118</v>
      </c>
      <c r="DO989" s="145" t="e">
        <f>Methodology!#REF!</f>
        <v>#REF!</v>
      </c>
      <c r="DP989" s="146" t="e">
        <f>(Table13[[#This Row],[JUST]]*Table13[[#This Row],[Ad Valorem Recreational Millage]])/1000</f>
        <v>#REF!</v>
      </c>
    </row>
    <row r="990" spans="1:120" x14ac:dyDescent="0.3">
      <c r="A990">
        <v>647</v>
      </c>
      <c r="B990">
        <v>1</v>
      </c>
      <c r="C990" s="165" t="s">
        <v>4191</v>
      </c>
      <c r="D990" t="s">
        <v>777</v>
      </c>
      <c r="E990" t="s">
        <v>4192</v>
      </c>
      <c r="F990">
        <v>10005080</v>
      </c>
      <c r="G990" s="32" t="s">
        <v>181</v>
      </c>
      <c r="I990" t="s">
        <v>226</v>
      </c>
      <c r="J990">
        <v>1</v>
      </c>
      <c r="K990">
        <v>0</v>
      </c>
      <c r="L990">
        <v>0</v>
      </c>
      <c r="M990">
        <v>1.149</v>
      </c>
      <c r="N990" t="s">
        <v>135</v>
      </c>
      <c r="O990" t="s">
        <v>136</v>
      </c>
      <c r="R990" t="s">
        <v>4193</v>
      </c>
      <c r="S990" t="s">
        <v>140</v>
      </c>
      <c r="T990">
        <v>120</v>
      </c>
      <c r="U990" t="s">
        <v>228</v>
      </c>
      <c r="V990" t="s">
        <v>229</v>
      </c>
      <c r="W990" t="s">
        <v>4194</v>
      </c>
      <c r="X990" t="s">
        <v>4195</v>
      </c>
      <c r="Y990" t="s">
        <v>189</v>
      </c>
      <c r="AA990" t="s">
        <v>145</v>
      </c>
      <c r="AB990" t="s">
        <v>146</v>
      </c>
      <c r="AC990" s="119">
        <v>2974839</v>
      </c>
      <c r="AD990">
        <v>2974839</v>
      </c>
      <c r="AE990">
        <v>2974839</v>
      </c>
      <c r="AF990">
        <v>1200000</v>
      </c>
      <c r="AG990">
        <v>1597800</v>
      </c>
      <c r="AH990">
        <v>17140</v>
      </c>
      <c r="AI990">
        <v>159899</v>
      </c>
      <c r="AJ990">
        <v>0</v>
      </c>
      <c r="AK990">
        <v>0</v>
      </c>
      <c r="AL990">
        <v>0</v>
      </c>
      <c r="AM990">
        <v>0</v>
      </c>
      <c r="AN990" s="32">
        <v>0</v>
      </c>
      <c r="AO990">
        <v>0</v>
      </c>
      <c r="AP990">
        <v>0</v>
      </c>
      <c r="AQ990">
        <v>0</v>
      </c>
      <c r="AR990">
        <v>0</v>
      </c>
      <c r="AS990">
        <v>1</v>
      </c>
      <c r="AT990">
        <v>1998</v>
      </c>
      <c r="AV990">
        <v>6986</v>
      </c>
      <c r="AW990">
        <v>3255</v>
      </c>
      <c r="AX990">
        <v>2</v>
      </c>
      <c r="AY990">
        <v>4</v>
      </c>
      <c r="AZ990">
        <v>3.5</v>
      </c>
      <c r="BA990" t="s">
        <v>233</v>
      </c>
      <c r="BB990" t="s">
        <v>233</v>
      </c>
      <c r="BC990" t="s">
        <v>233</v>
      </c>
      <c r="BS990" t="s">
        <v>4196</v>
      </c>
      <c r="BV990" t="s">
        <v>4197</v>
      </c>
      <c r="BX990" t="s">
        <v>4198</v>
      </c>
      <c r="BY990" t="s">
        <v>194</v>
      </c>
      <c r="BZ990" t="s">
        <v>4199</v>
      </c>
      <c r="CB990" s="27">
        <v>43181</v>
      </c>
      <c r="CC990">
        <v>3750000</v>
      </c>
      <c r="CD990" t="s">
        <v>210</v>
      </c>
      <c r="CE990" t="s">
        <v>181</v>
      </c>
      <c r="CF990" t="s">
        <v>181</v>
      </c>
      <c r="CG990" t="s">
        <v>4200</v>
      </c>
      <c r="CH990" s="27">
        <v>35600</v>
      </c>
      <c r="CI990">
        <v>650000</v>
      </c>
      <c r="CJ990" t="s">
        <v>150</v>
      </c>
      <c r="CK990" t="s">
        <v>151</v>
      </c>
      <c r="CL990" t="s">
        <v>151</v>
      </c>
      <c r="CM990" t="s">
        <v>4201</v>
      </c>
      <c r="CZ990" t="s">
        <v>4202</v>
      </c>
      <c r="DA990" t="s">
        <v>154</v>
      </c>
      <c r="DB990" t="s">
        <v>299</v>
      </c>
      <c r="DE990">
        <v>1</v>
      </c>
      <c r="DF990">
        <v>1992</v>
      </c>
      <c r="DG990" t="s">
        <v>4203</v>
      </c>
      <c r="DH990">
        <v>36</v>
      </c>
      <c r="DI990" s="128" t="s">
        <v>3667</v>
      </c>
      <c r="DJ99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90" s="130">
        <f>Table13[[#This Row],[JUST]]*Table13[[#This Row],[Storm Millage]]/1000</f>
        <v>26341.655293561453</v>
      </c>
      <c r="DL99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90" s="136">
        <f>Table13[[#This Row],[JUST]]*Table13[[#This Row],[Recreational Millage]]/1000</f>
        <v>24400.041090791241</v>
      </c>
      <c r="DN990" s="137">
        <f>Table13[[#This Row],[Recreational Assessment]]+Table13[[#This Row],[Storm Assessment]]</f>
        <v>50741.69638435269</v>
      </c>
      <c r="DO990" s="145" t="e">
        <f>Methodology!#REF!</f>
        <v>#REF!</v>
      </c>
      <c r="DP990" s="146" t="e">
        <f>(Table13[[#This Row],[JUST]]*Table13[[#This Row],[Ad Valorem Recreational Millage]])/1000</f>
        <v>#REF!</v>
      </c>
    </row>
    <row r="991" spans="1:120" x14ac:dyDescent="0.3">
      <c r="A991">
        <v>945</v>
      </c>
      <c r="B991">
        <v>1</v>
      </c>
      <c r="C991" s="165" t="s">
        <v>3987</v>
      </c>
      <c r="D991" t="s">
        <v>216</v>
      </c>
      <c r="E991" t="s">
        <v>285</v>
      </c>
      <c r="F991">
        <v>10004826</v>
      </c>
      <c r="G991" s="32" t="s">
        <v>181</v>
      </c>
      <c r="I991" t="s">
        <v>226</v>
      </c>
      <c r="J991">
        <v>1</v>
      </c>
      <c r="K991">
        <v>0</v>
      </c>
      <c r="L991">
        <v>0</v>
      </c>
      <c r="M991">
        <v>0.75900000000000001</v>
      </c>
      <c r="N991" t="s">
        <v>135</v>
      </c>
      <c r="O991" t="s">
        <v>136</v>
      </c>
      <c r="R991" t="s">
        <v>227</v>
      </c>
      <c r="S991" t="s">
        <v>140</v>
      </c>
      <c r="T991">
        <v>120</v>
      </c>
      <c r="U991" t="s">
        <v>228</v>
      </c>
      <c r="V991" t="s">
        <v>229</v>
      </c>
      <c r="W991" t="s">
        <v>3988</v>
      </c>
      <c r="X991" t="s">
        <v>3989</v>
      </c>
      <c r="Y991" t="s">
        <v>189</v>
      </c>
      <c r="AA991" t="s">
        <v>145</v>
      </c>
      <c r="AB991" t="s">
        <v>146</v>
      </c>
      <c r="AC991" s="119">
        <v>2980551</v>
      </c>
      <c r="AD991">
        <v>2462752</v>
      </c>
      <c r="AE991">
        <v>2462752</v>
      </c>
      <c r="AF991">
        <v>2750000</v>
      </c>
      <c r="AG991">
        <v>171455</v>
      </c>
      <c r="AH991">
        <v>29788</v>
      </c>
      <c r="AI991">
        <v>29308</v>
      </c>
      <c r="AJ991">
        <v>0</v>
      </c>
      <c r="AK991">
        <v>0</v>
      </c>
      <c r="AL991">
        <v>0</v>
      </c>
      <c r="AM991">
        <v>0</v>
      </c>
      <c r="AN991" s="32">
        <v>0</v>
      </c>
      <c r="AO991">
        <v>0</v>
      </c>
      <c r="AP991">
        <v>0</v>
      </c>
      <c r="AQ991">
        <v>0</v>
      </c>
      <c r="AR991">
        <v>0</v>
      </c>
      <c r="AS991">
        <v>1</v>
      </c>
      <c r="AT991">
        <v>1948</v>
      </c>
      <c r="AV991">
        <v>3177</v>
      </c>
      <c r="AW991">
        <v>1023</v>
      </c>
      <c r="AX991">
        <v>1</v>
      </c>
      <c r="AY991">
        <v>1</v>
      </c>
      <c r="AZ991">
        <v>1</v>
      </c>
      <c r="BB991" t="s">
        <v>233</v>
      </c>
      <c r="BC991" t="s">
        <v>233</v>
      </c>
      <c r="BS991" t="s">
        <v>3990</v>
      </c>
      <c r="BT991" t="s">
        <v>3991</v>
      </c>
      <c r="BV991" t="s">
        <v>666</v>
      </c>
      <c r="BX991" t="s">
        <v>667</v>
      </c>
      <c r="BY991" t="s">
        <v>331</v>
      </c>
      <c r="BZ991" t="s">
        <v>668</v>
      </c>
      <c r="CB991" s="27">
        <v>37803</v>
      </c>
      <c r="CC991">
        <v>3400000</v>
      </c>
      <c r="CD991" t="s">
        <v>210</v>
      </c>
      <c r="CE991" t="s">
        <v>151</v>
      </c>
      <c r="CF991" t="s">
        <v>151</v>
      </c>
      <c r="CG991" t="s">
        <v>3992</v>
      </c>
      <c r="CH991" s="27">
        <v>32933</v>
      </c>
      <c r="CI991">
        <v>1100000</v>
      </c>
      <c r="CJ991" t="s">
        <v>210</v>
      </c>
      <c r="CK991" t="s">
        <v>181</v>
      </c>
      <c r="CL991" t="s">
        <v>181</v>
      </c>
      <c r="CM991" t="s">
        <v>3993</v>
      </c>
      <c r="CN991" s="27">
        <v>30895</v>
      </c>
      <c r="CO991">
        <v>410000</v>
      </c>
      <c r="CP991" t="s">
        <v>210</v>
      </c>
      <c r="CQ991" t="s">
        <v>151</v>
      </c>
      <c r="CR991" t="s">
        <v>151</v>
      </c>
      <c r="CS991" t="s">
        <v>3994</v>
      </c>
      <c r="CZ991" t="s">
        <v>3995</v>
      </c>
      <c r="DA991" t="s">
        <v>154</v>
      </c>
      <c r="DB991" t="s">
        <v>299</v>
      </c>
      <c r="DE991">
        <v>1</v>
      </c>
      <c r="DF991">
        <v>1900</v>
      </c>
      <c r="DG991" t="s">
        <v>3996</v>
      </c>
      <c r="DH991">
        <v>36</v>
      </c>
      <c r="DI991" s="128" t="s">
        <v>3667</v>
      </c>
      <c r="DJ9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91" s="130">
        <f>Table13[[#This Row],[JUST]]*Table13[[#This Row],[Storm Millage]]/1000</f>
        <v>26392.234008926152</v>
      </c>
      <c r="DL9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91" s="136">
        <f>Table13[[#This Row],[JUST]]*Table13[[#This Row],[Recreational Millage]]/1000</f>
        <v>24446.891705130573</v>
      </c>
      <c r="DN991" s="137">
        <f>Table13[[#This Row],[Recreational Assessment]]+Table13[[#This Row],[Storm Assessment]]</f>
        <v>50839.125714056725</v>
      </c>
      <c r="DO991" s="145" t="e">
        <f>Methodology!#REF!</f>
        <v>#REF!</v>
      </c>
      <c r="DP991" s="146" t="e">
        <f>(Table13[[#This Row],[JUST]]*Table13[[#This Row],[Ad Valorem Recreational Millage]])/1000</f>
        <v>#REF!</v>
      </c>
    </row>
    <row r="992" spans="1:120" x14ac:dyDescent="0.3">
      <c r="A992">
        <v>951</v>
      </c>
      <c r="B992">
        <v>1</v>
      </c>
      <c r="C992" s="165" t="s">
        <v>4618</v>
      </c>
      <c r="D992" t="s">
        <v>4619</v>
      </c>
      <c r="E992" t="s">
        <v>170</v>
      </c>
      <c r="F992">
        <v>10005042</v>
      </c>
      <c r="G992" s="32" t="s">
        <v>181</v>
      </c>
      <c r="I992" t="s">
        <v>226</v>
      </c>
      <c r="J992">
        <v>1</v>
      </c>
      <c r="K992">
        <v>100</v>
      </c>
      <c r="L992">
        <v>0</v>
      </c>
      <c r="M992">
        <v>1.052</v>
      </c>
      <c r="N992" t="s">
        <v>135</v>
      </c>
      <c r="O992" t="s">
        <v>136</v>
      </c>
      <c r="R992" t="s">
        <v>4384</v>
      </c>
      <c r="S992" t="s">
        <v>140</v>
      </c>
      <c r="T992">
        <v>120</v>
      </c>
      <c r="U992" t="s">
        <v>228</v>
      </c>
      <c r="V992" t="s">
        <v>229</v>
      </c>
      <c r="W992" t="s">
        <v>4620</v>
      </c>
      <c r="X992" t="s">
        <v>4621</v>
      </c>
      <c r="Y992" t="s">
        <v>189</v>
      </c>
      <c r="AA992" t="s">
        <v>145</v>
      </c>
      <c r="AB992" t="s">
        <v>146</v>
      </c>
      <c r="AC992" s="119">
        <v>3169443</v>
      </c>
      <c r="AD992">
        <v>3169443</v>
      </c>
      <c r="AE992">
        <v>3169443</v>
      </c>
      <c r="AF992">
        <v>2244000</v>
      </c>
      <c r="AG992">
        <v>917905</v>
      </c>
      <c r="AH992">
        <v>0</v>
      </c>
      <c r="AI992">
        <v>7538</v>
      </c>
      <c r="AJ992">
        <v>18905</v>
      </c>
      <c r="AK992">
        <v>0</v>
      </c>
      <c r="AL992">
        <v>0</v>
      </c>
      <c r="AM992">
        <v>0</v>
      </c>
      <c r="AN992" s="32">
        <v>0</v>
      </c>
      <c r="AO992">
        <v>0</v>
      </c>
      <c r="AP992">
        <v>0</v>
      </c>
      <c r="AQ992">
        <v>0</v>
      </c>
      <c r="AR992">
        <v>0</v>
      </c>
      <c r="AS992">
        <v>1</v>
      </c>
      <c r="AT992">
        <v>1955</v>
      </c>
      <c r="AV992">
        <v>6335</v>
      </c>
      <c r="AW992">
        <v>4628</v>
      </c>
      <c r="AX992">
        <v>2</v>
      </c>
      <c r="AY992">
        <v>5</v>
      </c>
      <c r="AZ992">
        <v>5</v>
      </c>
      <c r="BS992" t="s">
        <v>4622</v>
      </c>
      <c r="BV992" t="s">
        <v>4623</v>
      </c>
      <c r="BW992" t="s">
        <v>4624</v>
      </c>
      <c r="BX992" t="s">
        <v>1232</v>
      </c>
      <c r="BY992" t="s">
        <v>785</v>
      </c>
      <c r="BZ992" t="s">
        <v>4625</v>
      </c>
      <c r="CB992" s="27">
        <v>42839</v>
      </c>
      <c r="CC992">
        <v>5712500</v>
      </c>
      <c r="CD992" t="s">
        <v>210</v>
      </c>
      <c r="CE992" t="s">
        <v>181</v>
      </c>
      <c r="CF992" t="s">
        <v>181</v>
      </c>
      <c r="CG992" t="s">
        <v>4626</v>
      </c>
      <c r="CH992" s="27">
        <v>36726</v>
      </c>
      <c r="CI992">
        <v>4722500</v>
      </c>
      <c r="CJ992" t="s">
        <v>210</v>
      </c>
      <c r="CK992" t="s">
        <v>616</v>
      </c>
      <c r="CL992" t="s">
        <v>151</v>
      </c>
      <c r="CM992" t="s">
        <v>4627</v>
      </c>
      <c r="CN992" s="27">
        <v>35573</v>
      </c>
      <c r="CO992">
        <v>1550000</v>
      </c>
      <c r="CP992" t="s">
        <v>210</v>
      </c>
      <c r="CQ992" t="s">
        <v>151</v>
      </c>
      <c r="CR992" t="s">
        <v>151</v>
      </c>
      <c r="CS992" t="s">
        <v>4628</v>
      </c>
      <c r="CT992" s="27">
        <v>29129</v>
      </c>
      <c r="CU992">
        <v>210000</v>
      </c>
      <c r="CV992" t="s">
        <v>210</v>
      </c>
      <c r="CW992" t="s">
        <v>151</v>
      </c>
      <c r="CX992" t="s">
        <v>151</v>
      </c>
      <c r="CY992" t="s">
        <v>4629</v>
      </c>
      <c r="CZ992" t="s">
        <v>4630</v>
      </c>
      <c r="DA992" t="s">
        <v>154</v>
      </c>
      <c r="DB992" t="s">
        <v>299</v>
      </c>
      <c r="DE992">
        <v>1</v>
      </c>
      <c r="DF992">
        <v>1900</v>
      </c>
      <c r="DG992" t="s">
        <v>4631</v>
      </c>
      <c r="DH992">
        <v>4</v>
      </c>
      <c r="DI992" s="128" t="s">
        <v>3279</v>
      </c>
      <c r="DJ99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92" s="130">
        <f>Table13[[#This Row],[JUST]]*Table13[[#This Row],[Storm Millage]]/1000</f>
        <v>25097.390430752708</v>
      </c>
      <c r="DL99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92" s="136">
        <f>Table13[[#This Row],[JUST]]*Table13[[#This Row],[Recreational Millage]]/1000</f>
        <v>25996.210025120909</v>
      </c>
      <c r="DN992" s="137">
        <f>Table13[[#This Row],[Recreational Assessment]]+Table13[[#This Row],[Storm Assessment]]</f>
        <v>51093.600455873617</v>
      </c>
      <c r="DO992" s="145" t="e">
        <f>Methodology!#REF!</f>
        <v>#REF!</v>
      </c>
      <c r="DP992" s="146" t="e">
        <f>(Table13[[#This Row],[JUST]]*Table13[[#This Row],[Ad Valorem Recreational Millage]])/1000</f>
        <v>#REF!</v>
      </c>
    </row>
    <row r="993" spans="1:120" x14ac:dyDescent="0.3">
      <c r="A993">
        <v>631</v>
      </c>
      <c r="B993">
        <v>1</v>
      </c>
      <c r="C993" s="165" t="s">
        <v>4681</v>
      </c>
      <c r="D993" t="s">
        <v>4682</v>
      </c>
      <c r="E993" t="s">
        <v>170</v>
      </c>
      <c r="F993">
        <v>10005047</v>
      </c>
      <c r="G993" s="32" t="s">
        <v>383</v>
      </c>
      <c r="I993" t="s">
        <v>226</v>
      </c>
      <c r="J993">
        <v>1</v>
      </c>
      <c r="K993">
        <v>100</v>
      </c>
      <c r="L993">
        <v>0</v>
      </c>
      <c r="M993">
        <v>1.101</v>
      </c>
      <c r="N993" t="s">
        <v>135</v>
      </c>
      <c r="O993" t="s">
        <v>136</v>
      </c>
      <c r="R993" t="s">
        <v>3669</v>
      </c>
      <c r="S993" t="s">
        <v>140</v>
      </c>
      <c r="T993">
        <v>810</v>
      </c>
      <c r="U993" t="s">
        <v>3584</v>
      </c>
      <c r="V993" t="s">
        <v>229</v>
      </c>
      <c r="W993" t="s">
        <v>4683</v>
      </c>
      <c r="X993" t="s">
        <v>4684</v>
      </c>
      <c r="Y993" t="s">
        <v>189</v>
      </c>
      <c r="AA993" t="s">
        <v>145</v>
      </c>
      <c r="AB993" t="s">
        <v>146</v>
      </c>
      <c r="AC993" s="119">
        <v>3214671</v>
      </c>
      <c r="AD993">
        <v>3214671</v>
      </c>
      <c r="AE993">
        <v>3214671</v>
      </c>
      <c r="AF993">
        <v>2244000</v>
      </c>
      <c r="AG993">
        <v>851394</v>
      </c>
      <c r="AH993">
        <v>0</v>
      </c>
      <c r="AI993">
        <v>119277</v>
      </c>
      <c r="AJ993">
        <v>0</v>
      </c>
      <c r="AK993">
        <v>0</v>
      </c>
      <c r="AL993">
        <v>0</v>
      </c>
      <c r="AM993">
        <v>0</v>
      </c>
      <c r="AN993" s="32">
        <v>0</v>
      </c>
      <c r="AO993">
        <v>0</v>
      </c>
      <c r="AP993">
        <v>0</v>
      </c>
      <c r="AQ993">
        <v>0</v>
      </c>
      <c r="AR993">
        <v>0</v>
      </c>
      <c r="AS993">
        <v>2</v>
      </c>
      <c r="AT993">
        <v>1945</v>
      </c>
      <c r="AV993">
        <v>5911</v>
      </c>
      <c r="AW993">
        <v>2992</v>
      </c>
      <c r="AX993">
        <v>2</v>
      </c>
      <c r="AY993">
        <v>5</v>
      </c>
      <c r="AZ993">
        <v>4.5</v>
      </c>
      <c r="BA993" t="s">
        <v>233</v>
      </c>
      <c r="BC993" t="s">
        <v>233</v>
      </c>
      <c r="BS993" t="s">
        <v>4685</v>
      </c>
      <c r="BT993" t="s">
        <v>4686</v>
      </c>
      <c r="BV993" t="s">
        <v>4687</v>
      </c>
      <c r="BX993" t="s">
        <v>4688</v>
      </c>
      <c r="BY993" t="s">
        <v>785</v>
      </c>
      <c r="BZ993" t="s">
        <v>4689</v>
      </c>
      <c r="CB993" s="27">
        <v>31503</v>
      </c>
      <c r="CC993">
        <v>310000</v>
      </c>
      <c r="CD993" t="s">
        <v>210</v>
      </c>
      <c r="CE993" t="s">
        <v>151</v>
      </c>
      <c r="CF993" t="s">
        <v>151</v>
      </c>
      <c r="CG993" t="s">
        <v>4690</v>
      </c>
      <c r="CZ993" t="s">
        <v>4691</v>
      </c>
      <c r="DA993" t="s">
        <v>154</v>
      </c>
      <c r="DB993" t="s">
        <v>299</v>
      </c>
      <c r="DE993">
        <v>2</v>
      </c>
      <c r="DF993">
        <v>1900</v>
      </c>
      <c r="DG993" t="s">
        <v>4692</v>
      </c>
      <c r="DH993">
        <v>4</v>
      </c>
      <c r="DI993" s="128" t="s">
        <v>3279</v>
      </c>
      <c r="DJ99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93" s="130">
        <f>Table13[[#This Row],[JUST]]*Table13[[#This Row],[Storm Millage]]/1000</f>
        <v>25455.53057537815</v>
      </c>
      <c r="DL99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93" s="136">
        <f>Table13[[#This Row],[JUST]]*Table13[[#This Row],[Recreational Millage]]/1000</f>
        <v>26367.176339080863</v>
      </c>
      <c r="DN993" s="137">
        <f>Table13[[#This Row],[Recreational Assessment]]+Table13[[#This Row],[Storm Assessment]]</f>
        <v>51822.706914459013</v>
      </c>
      <c r="DO993" s="145" t="e">
        <f>Methodology!#REF!</f>
        <v>#REF!</v>
      </c>
      <c r="DP993" s="146" t="e">
        <f>(Table13[[#This Row],[JUST]]*Table13[[#This Row],[Ad Valorem Recreational Millage]])/1000</f>
        <v>#REF!</v>
      </c>
    </row>
    <row r="994" spans="1:120" x14ac:dyDescent="0.3">
      <c r="A994">
        <v>1040</v>
      </c>
      <c r="B994">
        <v>1</v>
      </c>
      <c r="C994" s="165" t="s">
        <v>4951</v>
      </c>
      <c r="D994" t="s">
        <v>4908</v>
      </c>
      <c r="E994" t="s">
        <v>466</v>
      </c>
      <c r="F994">
        <v>10005073</v>
      </c>
      <c r="G994" s="32" t="s">
        <v>553</v>
      </c>
      <c r="I994" t="s">
        <v>226</v>
      </c>
      <c r="J994">
        <v>1</v>
      </c>
      <c r="K994">
        <v>0</v>
      </c>
      <c r="L994">
        <v>0</v>
      </c>
      <c r="M994">
        <v>0.97099999999999997</v>
      </c>
      <c r="N994" t="s">
        <v>135</v>
      </c>
      <c r="O994" t="s">
        <v>136</v>
      </c>
      <c r="R994" t="s">
        <v>3669</v>
      </c>
      <c r="S994" t="s">
        <v>140</v>
      </c>
      <c r="T994">
        <v>0</v>
      </c>
      <c r="U994" t="s">
        <v>554</v>
      </c>
      <c r="V994" t="s">
        <v>229</v>
      </c>
      <c r="W994" t="s">
        <v>4952</v>
      </c>
      <c r="X994" t="s">
        <v>4953</v>
      </c>
      <c r="Y994" t="s">
        <v>189</v>
      </c>
      <c r="AA994" t="s">
        <v>145</v>
      </c>
      <c r="AB994" t="s">
        <v>146</v>
      </c>
      <c r="AC994" s="119">
        <v>2625500</v>
      </c>
      <c r="AD994">
        <v>2625500</v>
      </c>
      <c r="AE994">
        <v>2625500</v>
      </c>
      <c r="AF994">
        <v>2625500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 s="32">
        <v>0</v>
      </c>
      <c r="AO994">
        <v>0</v>
      </c>
      <c r="AP994">
        <v>0</v>
      </c>
      <c r="AQ994">
        <v>0</v>
      </c>
      <c r="AR994">
        <v>0</v>
      </c>
      <c r="BS994" t="s">
        <v>4954</v>
      </c>
      <c r="BV994" t="s">
        <v>4955</v>
      </c>
      <c r="BX994" t="s">
        <v>1182</v>
      </c>
      <c r="BY994" t="s">
        <v>264</v>
      </c>
      <c r="BZ994" t="s">
        <v>4956</v>
      </c>
      <c r="CB994" s="27">
        <v>42892</v>
      </c>
      <c r="CC994">
        <v>2700000</v>
      </c>
      <c r="CD994" t="s">
        <v>150</v>
      </c>
      <c r="CE994" t="s">
        <v>181</v>
      </c>
      <c r="CF994" t="s">
        <v>181</v>
      </c>
      <c r="CG994" t="s">
        <v>4957</v>
      </c>
      <c r="CH994" s="27">
        <v>34335</v>
      </c>
      <c r="CI994">
        <v>3350000</v>
      </c>
      <c r="CJ994" t="s">
        <v>210</v>
      </c>
      <c r="CK994" t="s">
        <v>208</v>
      </c>
      <c r="CL994" t="s">
        <v>208</v>
      </c>
      <c r="CM994" t="s">
        <v>4958</v>
      </c>
      <c r="CZ994" t="s">
        <v>4959</v>
      </c>
      <c r="DA994" t="s">
        <v>154</v>
      </c>
      <c r="DB994" t="s">
        <v>299</v>
      </c>
      <c r="DF994">
        <v>1975</v>
      </c>
      <c r="DG994" t="s">
        <v>4960</v>
      </c>
      <c r="DH994">
        <v>5</v>
      </c>
      <c r="DI994" s="128" t="s">
        <v>3291</v>
      </c>
      <c r="DJ99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994" s="130">
        <f>Table13[[#This Row],[JUST]]*Table13[[#This Row],[Storm Millage]]/1000</f>
        <v>30788.859622935608</v>
      </c>
      <c r="DL99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94" s="136">
        <f>Table13[[#This Row],[JUST]]*Table13[[#This Row],[Recreational Millage]]/1000</f>
        <v>21534.71427659527</v>
      </c>
      <c r="DN994" s="137">
        <f>Table13[[#This Row],[Recreational Assessment]]+Table13[[#This Row],[Storm Assessment]]</f>
        <v>52323.573899530878</v>
      </c>
      <c r="DO994" s="145" t="e">
        <f>Methodology!#REF!</f>
        <v>#REF!</v>
      </c>
      <c r="DP994" s="146" t="e">
        <f>(Table13[[#This Row],[JUST]]*Table13[[#This Row],[Ad Valorem Recreational Millage]])/1000</f>
        <v>#REF!</v>
      </c>
    </row>
    <row r="995" spans="1:120" x14ac:dyDescent="0.3">
      <c r="A995">
        <v>964</v>
      </c>
      <c r="B995">
        <v>1</v>
      </c>
      <c r="C995" s="165" t="s">
        <v>4961</v>
      </c>
      <c r="D995" t="s">
        <v>4908</v>
      </c>
      <c r="E995" t="s">
        <v>4962</v>
      </c>
      <c r="F995">
        <v>10552435</v>
      </c>
      <c r="G995" s="32" t="s">
        <v>553</v>
      </c>
      <c r="I995" t="s">
        <v>226</v>
      </c>
      <c r="J995">
        <v>1</v>
      </c>
      <c r="K995">
        <v>0</v>
      </c>
      <c r="L995">
        <v>0</v>
      </c>
      <c r="M995">
        <v>1.073</v>
      </c>
      <c r="N995" t="s">
        <v>135</v>
      </c>
      <c r="O995" t="s">
        <v>136</v>
      </c>
      <c r="R995" t="s">
        <v>3669</v>
      </c>
      <c r="S995" t="s">
        <v>140</v>
      </c>
      <c r="T995">
        <v>0</v>
      </c>
      <c r="U995" t="s">
        <v>554</v>
      </c>
      <c r="V995" t="s">
        <v>229</v>
      </c>
      <c r="W995" t="s">
        <v>4963</v>
      </c>
      <c r="X995" t="s">
        <v>4964</v>
      </c>
      <c r="Y995" t="s">
        <v>189</v>
      </c>
      <c r="AA995" t="s">
        <v>145</v>
      </c>
      <c r="AB995" t="s">
        <v>146</v>
      </c>
      <c r="AC995" s="119">
        <v>2625500</v>
      </c>
      <c r="AD995">
        <v>2625500</v>
      </c>
      <c r="AE995">
        <v>2625500</v>
      </c>
      <c r="AF995">
        <v>2625500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 s="32">
        <v>0</v>
      </c>
      <c r="AO995">
        <v>0</v>
      </c>
      <c r="AP995">
        <v>0</v>
      </c>
      <c r="AQ995">
        <v>0</v>
      </c>
      <c r="AR995">
        <v>0</v>
      </c>
      <c r="BS995" t="s">
        <v>4965</v>
      </c>
      <c r="BV995" t="s">
        <v>4966</v>
      </c>
      <c r="BX995" t="s">
        <v>176</v>
      </c>
      <c r="BY995" t="s">
        <v>149</v>
      </c>
      <c r="BZ995" t="s">
        <v>177</v>
      </c>
      <c r="CB995" s="27">
        <v>42291</v>
      </c>
      <c r="CC995">
        <v>2700000</v>
      </c>
      <c r="CD995" t="s">
        <v>150</v>
      </c>
      <c r="CE995" t="s">
        <v>181</v>
      </c>
      <c r="CF995" t="s">
        <v>181</v>
      </c>
      <c r="CG995" t="s">
        <v>4967</v>
      </c>
      <c r="CH995" s="27">
        <v>34335</v>
      </c>
      <c r="CI995">
        <v>3350000</v>
      </c>
      <c r="CJ995" t="s">
        <v>150</v>
      </c>
      <c r="CK995" t="s">
        <v>208</v>
      </c>
      <c r="CL995" t="s">
        <v>208</v>
      </c>
      <c r="CM995" t="s">
        <v>4958</v>
      </c>
      <c r="CZ995" t="s">
        <v>4968</v>
      </c>
      <c r="DA995" t="s">
        <v>154</v>
      </c>
      <c r="DB995" t="s">
        <v>299</v>
      </c>
      <c r="DE995">
        <v>0</v>
      </c>
      <c r="DF995">
        <v>2009</v>
      </c>
      <c r="DG995" t="s">
        <v>4969</v>
      </c>
      <c r="DH995">
        <v>5</v>
      </c>
      <c r="DI995" s="128" t="s">
        <v>3291</v>
      </c>
      <c r="DJ99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995" s="130">
        <f>Table13[[#This Row],[JUST]]*Table13[[#This Row],[Storm Millage]]/1000</f>
        <v>30788.859622935608</v>
      </c>
      <c r="DL99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95" s="136">
        <f>Table13[[#This Row],[JUST]]*Table13[[#This Row],[Recreational Millage]]/1000</f>
        <v>21534.71427659527</v>
      </c>
      <c r="DN995" s="137">
        <f>Table13[[#This Row],[Recreational Assessment]]+Table13[[#This Row],[Storm Assessment]]</f>
        <v>52323.573899530878</v>
      </c>
      <c r="DO995" s="145" t="e">
        <f>Methodology!#REF!</f>
        <v>#REF!</v>
      </c>
      <c r="DP995" s="146" t="e">
        <f>(Table13[[#This Row],[JUST]]*Table13[[#This Row],[Ad Valorem Recreational Millage]])/1000</f>
        <v>#REF!</v>
      </c>
    </row>
    <row r="996" spans="1:120" x14ac:dyDescent="0.3">
      <c r="A996">
        <v>1037</v>
      </c>
      <c r="B996">
        <v>1</v>
      </c>
      <c r="C996" s="165" t="s">
        <v>4916</v>
      </c>
      <c r="D996" t="s">
        <v>4908</v>
      </c>
      <c r="E996" t="s">
        <v>204</v>
      </c>
      <c r="F996">
        <v>10005069</v>
      </c>
      <c r="G996" s="32" t="s">
        <v>383</v>
      </c>
      <c r="I996" t="s">
        <v>226</v>
      </c>
      <c r="J996">
        <v>1</v>
      </c>
      <c r="K996">
        <v>100</v>
      </c>
      <c r="L996">
        <v>0</v>
      </c>
      <c r="M996">
        <v>1.0529999999999999</v>
      </c>
      <c r="N996" t="s">
        <v>135</v>
      </c>
      <c r="O996" t="s">
        <v>136</v>
      </c>
      <c r="R996" t="s">
        <v>3669</v>
      </c>
      <c r="S996" t="s">
        <v>140</v>
      </c>
      <c r="T996">
        <v>810</v>
      </c>
      <c r="U996" t="s">
        <v>3584</v>
      </c>
      <c r="V996" t="s">
        <v>229</v>
      </c>
      <c r="W996" t="s">
        <v>4917</v>
      </c>
      <c r="X996" t="s">
        <v>4918</v>
      </c>
      <c r="Y996" t="s">
        <v>189</v>
      </c>
      <c r="AA996" t="s">
        <v>145</v>
      </c>
      <c r="AB996" t="s">
        <v>146</v>
      </c>
      <c r="AC996" s="30">
        <v>3294603</v>
      </c>
      <c r="AD996">
        <v>2797838</v>
      </c>
      <c r="AE996">
        <v>2747838</v>
      </c>
      <c r="AF996">
        <v>2244000</v>
      </c>
      <c r="AG996">
        <v>991841</v>
      </c>
      <c r="AH996">
        <v>17227</v>
      </c>
      <c r="AI996">
        <v>41535</v>
      </c>
      <c r="AJ996">
        <v>0</v>
      </c>
      <c r="AK996">
        <v>0</v>
      </c>
      <c r="AL996">
        <v>0</v>
      </c>
      <c r="AM996">
        <v>0</v>
      </c>
      <c r="AN996">
        <v>50000</v>
      </c>
      <c r="AO996">
        <v>0</v>
      </c>
      <c r="AP996">
        <v>0</v>
      </c>
      <c r="AQ996">
        <v>500</v>
      </c>
      <c r="AR996">
        <v>0</v>
      </c>
      <c r="AS996">
        <v>2</v>
      </c>
      <c r="AT996">
        <v>1973</v>
      </c>
      <c r="AV996">
        <v>11261</v>
      </c>
      <c r="AW996">
        <v>4310</v>
      </c>
      <c r="AX996">
        <v>2</v>
      </c>
      <c r="AY996">
        <v>5</v>
      </c>
      <c r="AZ996">
        <v>4</v>
      </c>
      <c r="BA996" t="s">
        <v>233</v>
      </c>
      <c r="BB996" t="s">
        <v>233</v>
      </c>
      <c r="BS996" t="s">
        <v>4919</v>
      </c>
      <c r="BV996" t="s">
        <v>4920</v>
      </c>
      <c r="BX996" t="s">
        <v>145</v>
      </c>
      <c r="BY996" t="s">
        <v>149</v>
      </c>
      <c r="BZ996" t="s">
        <v>146</v>
      </c>
      <c r="CB996" s="27">
        <v>29677</v>
      </c>
      <c r="CC996">
        <v>365000</v>
      </c>
      <c r="CD996" t="s">
        <v>210</v>
      </c>
      <c r="CE996" t="s">
        <v>208</v>
      </c>
      <c r="CF996" t="s">
        <v>208</v>
      </c>
      <c r="CG996" t="s">
        <v>4921</v>
      </c>
      <c r="CH996" s="27">
        <v>26115</v>
      </c>
      <c r="CI996">
        <v>20000</v>
      </c>
      <c r="CJ996" t="s">
        <v>150</v>
      </c>
      <c r="CK996" t="s">
        <v>151</v>
      </c>
      <c r="CL996" t="s">
        <v>151</v>
      </c>
      <c r="CM996" t="s">
        <v>4922</v>
      </c>
      <c r="CZ996" t="s">
        <v>4923</v>
      </c>
      <c r="DA996" t="s">
        <v>154</v>
      </c>
      <c r="DB996" t="s">
        <v>299</v>
      </c>
      <c r="DE996">
        <v>1</v>
      </c>
      <c r="DF996">
        <v>1900</v>
      </c>
      <c r="DG996" t="s">
        <v>4924</v>
      </c>
      <c r="DH996">
        <v>5</v>
      </c>
      <c r="DI996" s="128" t="s">
        <v>3291</v>
      </c>
      <c r="DJ99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996" s="130">
        <f>Table13[[#This Row],[JUST]]*Table13[[#This Row],[Storm Millage]]/1000</f>
        <v>38635.333947934691</v>
      </c>
      <c r="DL99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96" s="136">
        <f>Table13[[#This Row],[JUST]]*Table13[[#This Row],[Recreational Millage]]/1000</f>
        <v>14003.570321257917</v>
      </c>
      <c r="DN996" s="137">
        <f>Table13[[#This Row],[Recreational Assessment]]+Table13[[#This Row],[Storm Assessment]]</f>
        <v>52638.904269192608</v>
      </c>
      <c r="DO996" s="145" t="e">
        <f>Methodology!#REF!</f>
        <v>#REF!</v>
      </c>
      <c r="DP996" s="146" t="e">
        <f>(Table13[[#This Row],[JUST]]*Table13[[#This Row],[Ad Valorem Recreational Millage]])/1000</f>
        <v>#REF!</v>
      </c>
    </row>
    <row r="997" spans="1:120" x14ac:dyDescent="0.3">
      <c r="A997">
        <v>775</v>
      </c>
      <c r="B997">
        <v>1</v>
      </c>
      <c r="C997" s="165" t="s">
        <v>3583</v>
      </c>
      <c r="D997" t="s">
        <v>216</v>
      </c>
      <c r="E997" t="s">
        <v>365</v>
      </c>
      <c r="F997">
        <v>10004772</v>
      </c>
      <c r="G997" s="32" t="s">
        <v>383</v>
      </c>
      <c r="I997" t="s">
        <v>134</v>
      </c>
      <c r="J997">
        <v>12601</v>
      </c>
      <c r="K997">
        <v>0</v>
      </c>
      <c r="L997">
        <v>0</v>
      </c>
      <c r="M997">
        <v>0.28899999999999998</v>
      </c>
      <c r="N997" t="s">
        <v>135</v>
      </c>
      <c r="O997" t="s">
        <v>136</v>
      </c>
      <c r="R997" t="s">
        <v>286</v>
      </c>
      <c r="S997" t="s">
        <v>140</v>
      </c>
      <c r="T997">
        <v>810</v>
      </c>
      <c r="U997" t="s">
        <v>3584</v>
      </c>
      <c r="V997" t="s">
        <v>229</v>
      </c>
      <c r="W997" t="s">
        <v>3585</v>
      </c>
      <c r="X997" t="s">
        <v>3586</v>
      </c>
      <c r="Y997" t="s">
        <v>189</v>
      </c>
      <c r="AA997" t="s">
        <v>145</v>
      </c>
      <c r="AB997" t="s">
        <v>146</v>
      </c>
      <c r="AC997" s="119">
        <v>1474467</v>
      </c>
      <c r="AD997">
        <v>1463069</v>
      </c>
      <c r="AE997">
        <v>1463069</v>
      </c>
      <c r="AF997">
        <v>1334288</v>
      </c>
      <c r="AG997">
        <v>139249</v>
      </c>
      <c r="AH997">
        <v>930</v>
      </c>
      <c r="AI997">
        <v>0</v>
      </c>
      <c r="AJ997">
        <v>0</v>
      </c>
      <c r="AK997">
        <v>0</v>
      </c>
      <c r="AL997">
        <v>0</v>
      </c>
      <c r="AM997">
        <v>0</v>
      </c>
      <c r="AN997" s="32">
        <v>0</v>
      </c>
      <c r="AO997">
        <v>0</v>
      </c>
      <c r="AP997">
        <v>0</v>
      </c>
      <c r="AQ997">
        <v>0</v>
      </c>
      <c r="AR997">
        <v>0</v>
      </c>
      <c r="AS997">
        <v>1</v>
      </c>
      <c r="AT997">
        <v>1975</v>
      </c>
      <c r="AV997">
        <v>4265</v>
      </c>
      <c r="AW997">
        <v>3060</v>
      </c>
      <c r="AX997">
        <v>2</v>
      </c>
      <c r="AY997">
        <v>7</v>
      </c>
      <c r="AZ997">
        <v>5</v>
      </c>
      <c r="BS997" t="s">
        <v>3587</v>
      </c>
      <c r="BV997" t="s">
        <v>3588</v>
      </c>
      <c r="BX997" t="s">
        <v>145</v>
      </c>
      <c r="BY997" t="s">
        <v>149</v>
      </c>
      <c r="BZ997" t="s">
        <v>146</v>
      </c>
      <c r="CB997" s="27">
        <v>27699</v>
      </c>
      <c r="CC997">
        <v>43000</v>
      </c>
      <c r="CD997" t="s">
        <v>150</v>
      </c>
      <c r="CE997" t="s">
        <v>151</v>
      </c>
      <c r="CF997" t="s">
        <v>151</v>
      </c>
      <c r="CG997" t="s">
        <v>3589</v>
      </c>
      <c r="CZ997" t="s">
        <v>3590</v>
      </c>
      <c r="DA997" t="s">
        <v>154</v>
      </c>
      <c r="DB997" t="s">
        <v>672</v>
      </c>
      <c r="DC997" t="s">
        <v>3591</v>
      </c>
      <c r="DE997">
        <v>3588</v>
      </c>
      <c r="DF997">
        <v>1900</v>
      </c>
      <c r="DG997" t="s">
        <v>3592</v>
      </c>
      <c r="DH997">
        <v>3</v>
      </c>
      <c r="DI997" s="128" t="s">
        <v>3414</v>
      </c>
      <c r="DJ99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997" s="130">
        <f>Table13[[#This Row],[JUST]]*Table13[[#This Row],[Storm Millage]]/1000</f>
        <v>41150.13563766174</v>
      </c>
      <c r="DL99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97" s="136">
        <f>Table13[[#This Row],[JUST]]*Table13[[#This Row],[Recreational Millage]]/1000</f>
        <v>12093.782348226472</v>
      </c>
      <c r="DN997" s="137">
        <f>Table13[[#This Row],[Recreational Assessment]]+Table13[[#This Row],[Storm Assessment]]</f>
        <v>53243.917985888213</v>
      </c>
      <c r="DO997" s="145" t="e">
        <f>Methodology!#REF!</f>
        <v>#REF!</v>
      </c>
      <c r="DP997" s="146" t="e">
        <f>(Table13[[#This Row],[JUST]]*Table13[[#This Row],[Ad Valorem Recreational Millage]])/1000</f>
        <v>#REF!</v>
      </c>
    </row>
    <row r="998" spans="1:120" x14ac:dyDescent="0.3">
      <c r="A998">
        <v>1127</v>
      </c>
      <c r="B998">
        <v>1</v>
      </c>
      <c r="C998" s="165" t="s">
        <v>4757</v>
      </c>
      <c r="D998" t="s">
        <v>4750</v>
      </c>
      <c r="E998" t="s">
        <v>271</v>
      </c>
      <c r="F998">
        <v>10005058</v>
      </c>
      <c r="G998" s="32" t="s">
        <v>181</v>
      </c>
      <c r="I998" t="s">
        <v>226</v>
      </c>
      <c r="J998">
        <v>1</v>
      </c>
      <c r="K998">
        <v>100</v>
      </c>
      <c r="L998">
        <v>0</v>
      </c>
      <c r="M998">
        <v>1.1759999999999999</v>
      </c>
      <c r="N998" t="s">
        <v>135</v>
      </c>
      <c r="O998" t="s">
        <v>136</v>
      </c>
      <c r="R998" t="s">
        <v>3669</v>
      </c>
      <c r="S998" t="s">
        <v>140</v>
      </c>
      <c r="T998">
        <v>120</v>
      </c>
      <c r="U998" t="s">
        <v>228</v>
      </c>
      <c r="V998" t="s">
        <v>229</v>
      </c>
      <c r="W998" t="s">
        <v>4758</v>
      </c>
      <c r="X998" t="s">
        <v>4759</v>
      </c>
      <c r="Y998" t="s">
        <v>189</v>
      </c>
      <c r="AA998" t="s">
        <v>145</v>
      </c>
      <c r="AB998" t="s">
        <v>146</v>
      </c>
      <c r="AC998" s="30">
        <v>4397686</v>
      </c>
      <c r="AD998">
        <v>4397686</v>
      </c>
      <c r="AE998">
        <v>4347686</v>
      </c>
      <c r="AF998">
        <v>2346000</v>
      </c>
      <c r="AG998">
        <v>1951821</v>
      </c>
      <c r="AH998">
        <v>5081</v>
      </c>
      <c r="AI998">
        <v>94784</v>
      </c>
      <c r="AJ998">
        <v>0</v>
      </c>
      <c r="AK998">
        <v>0</v>
      </c>
      <c r="AL998">
        <v>0</v>
      </c>
      <c r="AM998">
        <v>0</v>
      </c>
      <c r="AN998">
        <v>50000</v>
      </c>
      <c r="AO998">
        <v>0</v>
      </c>
      <c r="AP998">
        <v>0</v>
      </c>
      <c r="AQ998">
        <v>0</v>
      </c>
      <c r="AR998">
        <v>0</v>
      </c>
      <c r="AS998">
        <v>1</v>
      </c>
      <c r="AT998">
        <v>1995</v>
      </c>
      <c r="AV998">
        <v>11830</v>
      </c>
      <c r="AW998">
        <v>5346</v>
      </c>
      <c r="AX998">
        <v>2</v>
      </c>
      <c r="AY998">
        <v>5</v>
      </c>
      <c r="AZ998">
        <v>4.5</v>
      </c>
      <c r="BA998" t="s">
        <v>233</v>
      </c>
      <c r="BB998" t="s">
        <v>233</v>
      </c>
      <c r="BC998" t="s">
        <v>233</v>
      </c>
      <c r="BS998" t="s">
        <v>4760</v>
      </c>
      <c r="BT998" t="s">
        <v>4761</v>
      </c>
      <c r="BV998" t="s">
        <v>4762</v>
      </c>
      <c r="BX998" t="s">
        <v>145</v>
      </c>
      <c r="BY998" t="s">
        <v>149</v>
      </c>
      <c r="BZ998" t="s">
        <v>146</v>
      </c>
      <c r="CB998" s="27">
        <v>41354</v>
      </c>
      <c r="CC998">
        <v>4430000</v>
      </c>
      <c r="CD998" t="s">
        <v>210</v>
      </c>
      <c r="CE998" t="s">
        <v>181</v>
      </c>
      <c r="CF998" t="s">
        <v>181</v>
      </c>
      <c r="CG998" t="s">
        <v>4763</v>
      </c>
      <c r="CH998" s="27">
        <v>36308</v>
      </c>
      <c r="CI998">
        <v>4300000</v>
      </c>
      <c r="CJ998" t="s">
        <v>210</v>
      </c>
      <c r="CK998" t="s">
        <v>151</v>
      </c>
      <c r="CL998" t="s">
        <v>151</v>
      </c>
      <c r="CM998" t="s">
        <v>4764</v>
      </c>
      <c r="CN998" s="27">
        <v>34759</v>
      </c>
      <c r="CO998">
        <v>2190000</v>
      </c>
      <c r="CP998" t="s">
        <v>210</v>
      </c>
      <c r="CQ998" t="s">
        <v>151</v>
      </c>
      <c r="CR998" t="s">
        <v>151</v>
      </c>
      <c r="CS998" t="s">
        <v>4765</v>
      </c>
      <c r="CT998" s="27">
        <v>34366</v>
      </c>
      <c r="CU998">
        <v>875000</v>
      </c>
      <c r="CV998" t="s">
        <v>150</v>
      </c>
      <c r="CW998" t="s">
        <v>151</v>
      </c>
      <c r="CX998" t="s">
        <v>151</v>
      </c>
      <c r="CY998" t="s">
        <v>4766</v>
      </c>
      <c r="CZ998" t="s">
        <v>4767</v>
      </c>
      <c r="DA998" t="s">
        <v>154</v>
      </c>
      <c r="DB998" t="s">
        <v>299</v>
      </c>
      <c r="DE998">
        <v>1</v>
      </c>
      <c r="DF998">
        <v>1978</v>
      </c>
      <c r="DG998" t="s">
        <v>4768</v>
      </c>
      <c r="DH998">
        <v>4</v>
      </c>
      <c r="DI998" s="128" t="s">
        <v>3279</v>
      </c>
      <c r="DJ9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998" s="130">
        <f>Table13[[#This Row],[JUST]]*Table13[[#This Row],[Storm Millage]]/1000</f>
        <v>34823.293094040549</v>
      </c>
      <c r="DL9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998" s="136">
        <f>Table13[[#This Row],[JUST]]*Table13[[#This Row],[Recreational Millage]]/1000</f>
        <v>18692.177828955857</v>
      </c>
      <c r="DN998" s="137">
        <f>Table13[[#This Row],[Recreational Assessment]]+Table13[[#This Row],[Storm Assessment]]</f>
        <v>53515.470922996406</v>
      </c>
      <c r="DO998" s="145" t="e">
        <f>Methodology!#REF!</f>
        <v>#REF!</v>
      </c>
      <c r="DP998" s="146" t="e">
        <f>(Table13[[#This Row],[JUST]]*Table13[[#This Row],[Ad Valorem Recreational Millage]])/1000</f>
        <v>#REF!</v>
      </c>
    </row>
    <row r="999" spans="1:120" x14ac:dyDescent="0.3">
      <c r="A999">
        <v>1003</v>
      </c>
      <c r="B999">
        <v>1</v>
      </c>
      <c r="C999" s="165" t="s">
        <v>4296</v>
      </c>
      <c r="D999" t="s">
        <v>801</v>
      </c>
      <c r="E999" t="s">
        <v>510</v>
      </c>
      <c r="F999">
        <v>10005096</v>
      </c>
      <c r="G999" s="32" t="s">
        <v>181</v>
      </c>
      <c r="I999" t="s">
        <v>401</v>
      </c>
      <c r="J999">
        <v>1</v>
      </c>
      <c r="K999">
        <v>45302</v>
      </c>
      <c r="L999">
        <v>0</v>
      </c>
      <c r="M999">
        <v>1.117</v>
      </c>
      <c r="N999" t="s">
        <v>135</v>
      </c>
      <c r="O999" t="s">
        <v>136</v>
      </c>
      <c r="R999" t="s">
        <v>3669</v>
      </c>
      <c r="S999" t="s">
        <v>140</v>
      </c>
      <c r="T999">
        <v>120</v>
      </c>
      <c r="U999" t="s">
        <v>228</v>
      </c>
      <c r="V999" t="s">
        <v>229</v>
      </c>
      <c r="W999" t="s">
        <v>4297</v>
      </c>
      <c r="X999" t="s">
        <v>4298</v>
      </c>
      <c r="Y999" t="s">
        <v>189</v>
      </c>
      <c r="AA999" t="s">
        <v>145</v>
      </c>
      <c r="AB999" t="s">
        <v>146</v>
      </c>
      <c r="AC999" s="119">
        <v>3157315</v>
      </c>
      <c r="AD999">
        <v>3157315</v>
      </c>
      <c r="AE999">
        <v>3157315</v>
      </c>
      <c r="AF999">
        <v>2120000</v>
      </c>
      <c r="AG999">
        <v>853787</v>
      </c>
      <c r="AH999">
        <v>21175</v>
      </c>
      <c r="AI999">
        <v>162353</v>
      </c>
      <c r="AJ999">
        <v>0</v>
      </c>
      <c r="AK999">
        <v>0</v>
      </c>
      <c r="AL999">
        <v>0</v>
      </c>
      <c r="AM999">
        <v>0</v>
      </c>
      <c r="AN999" s="32">
        <v>0</v>
      </c>
      <c r="AO999">
        <v>0</v>
      </c>
      <c r="AP999">
        <v>0</v>
      </c>
      <c r="AQ999">
        <v>0</v>
      </c>
      <c r="AR999">
        <v>0</v>
      </c>
      <c r="AS999">
        <v>1</v>
      </c>
      <c r="AT999">
        <v>1997</v>
      </c>
      <c r="AV999">
        <v>11959</v>
      </c>
      <c r="AW999">
        <v>3933</v>
      </c>
      <c r="AX999">
        <v>2</v>
      </c>
      <c r="AY999">
        <v>4</v>
      </c>
      <c r="AZ999">
        <v>4</v>
      </c>
      <c r="BA999" t="s">
        <v>233</v>
      </c>
      <c r="BB999" t="s">
        <v>233</v>
      </c>
      <c r="BC999" t="s">
        <v>233</v>
      </c>
      <c r="BS999" t="s">
        <v>4299</v>
      </c>
      <c r="BV999" t="s">
        <v>4300</v>
      </c>
      <c r="BX999" t="s">
        <v>145</v>
      </c>
      <c r="BY999" t="s">
        <v>149</v>
      </c>
      <c r="BZ999" t="s">
        <v>146</v>
      </c>
      <c r="CB999" s="27">
        <v>40938</v>
      </c>
      <c r="CC999">
        <v>1900000</v>
      </c>
      <c r="CD999" t="s">
        <v>210</v>
      </c>
      <c r="CE999" t="s">
        <v>733</v>
      </c>
      <c r="CF999" t="s">
        <v>733</v>
      </c>
      <c r="CG999" t="s">
        <v>4301</v>
      </c>
      <c r="CH999" s="27">
        <v>40599</v>
      </c>
      <c r="CI999">
        <v>600100</v>
      </c>
      <c r="CJ999" t="s">
        <v>210</v>
      </c>
      <c r="CK999" t="s">
        <v>661</v>
      </c>
      <c r="CL999" t="s">
        <v>661</v>
      </c>
      <c r="CM999" t="s">
        <v>4302</v>
      </c>
      <c r="CN999" s="27">
        <v>39134</v>
      </c>
      <c r="CO999">
        <v>4312600</v>
      </c>
      <c r="CP999" t="s">
        <v>210</v>
      </c>
      <c r="CQ999" t="s">
        <v>151</v>
      </c>
      <c r="CR999" t="s">
        <v>151</v>
      </c>
      <c r="CS999" t="s">
        <v>4303</v>
      </c>
      <c r="CZ999" t="s">
        <v>4304</v>
      </c>
      <c r="DA999" t="s">
        <v>154</v>
      </c>
      <c r="DB999" t="s">
        <v>299</v>
      </c>
      <c r="DE999">
        <v>1</v>
      </c>
      <c r="DF999">
        <v>1996</v>
      </c>
      <c r="DG999" t="s">
        <v>4305</v>
      </c>
      <c r="DH999">
        <v>36</v>
      </c>
      <c r="DI999" s="128" t="s">
        <v>3667</v>
      </c>
      <c r="DJ9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999" s="130">
        <f>Table13[[#This Row],[JUST]]*Table13[[#This Row],[Storm Millage]]/1000</f>
        <v>27957.446901560379</v>
      </c>
      <c r="DL9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999" s="136">
        <f>Table13[[#This Row],[JUST]]*Table13[[#This Row],[Recreational Millage]]/1000</f>
        <v>25896.73449103348</v>
      </c>
      <c r="DN999" s="137">
        <f>Table13[[#This Row],[Recreational Assessment]]+Table13[[#This Row],[Storm Assessment]]</f>
        <v>53854.181392593862</v>
      </c>
      <c r="DO999" s="145" t="e">
        <f>Methodology!#REF!</f>
        <v>#REF!</v>
      </c>
      <c r="DP999" s="146" t="e">
        <f>(Table13[[#This Row],[JUST]]*Table13[[#This Row],[Ad Valorem Recreational Millage]])/1000</f>
        <v>#REF!</v>
      </c>
    </row>
    <row r="1000" spans="1:120" x14ac:dyDescent="0.3">
      <c r="A1000">
        <v>939</v>
      </c>
      <c r="B1000">
        <v>1</v>
      </c>
      <c r="C1000" s="165" t="s">
        <v>3603</v>
      </c>
      <c r="D1000" t="s">
        <v>3403</v>
      </c>
      <c r="E1000" t="s">
        <v>132</v>
      </c>
      <c r="F1000">
        <v>10004791</v>
      </c>
      <c r="G1000" s="32" t="s">
        <v>181</v>
      </c>
      <c r="I1000" t="s">
        <v>401</v>
      </c>
      <c r="J1000">
        <v>1</v>
      </c>
      <c r="K1000">
        <v>0</v>
      </c>
      <c r="L1000">
        <v>0</v>
      </c>
      <c r="M1000">
        <v>0.08</v>
      </c>
      <c r="N1000" t="s">
        <v>135</v>
      </c>
      <c r="O1000" t="s">
        <v>136</v>
      </c>
      <c r="R1000" t="s">
        <v>139</v>
      </c>
      <c r="S1000" t="s">
        <v>140</v>
      </c>
      <c r="T1000">
        <v>120</v>
      </c>
      <c r="U1000" t="s">
        <v>228</v>
      </c>
      <c r="V1000" t="s">
        <v>229</v>
      </c>
      <c r="W1000" t="s">
        <v>3604</v>
      </c>
      <c r="X1000" t="s">
        <v>3226</v>
      </c>
      <c r="Y1000" t="s">
        <v>3405</v>
      </c>
      <c r="AA1000" t="s">
        <v>145</v>
      </c>
      <c r="AB1000" t="s">
        <v>146</v>
      </c>
      <c r="AC1000" s="119">
        <v>1505986</v>
      </c>
      <c r="AD1000">
        <v>1505986</v>
      </c>
      <c r="AE1000">
        <v>1505986</v>
      </c>
      <c r="AF1000">
        <v>1503800</v>
      </c>
      <c r="AG1000">
        <v>2095</v>
      </c>
      <c r="AH1000">
        <v>0</v>
      </c>
      <c r="AI1000">
        <v>91</v>
      </c>
      <c r="AJ1000">
        <v>0</v>
      </c>
      <c r="AK1000">
        <v>0</v>
      </c>
      <c r="AL1000">
        <v>0</v>
      </c>
      <c r="AM1000">
        <v>0</v>
      </c>
      <c r="AN1000" s="32">
        <v>0</v>
      </c>
      <c r="AO1000">
        <v>0</v>
      </c>
      <c r="AP1000">
        <v>0</v>
      </c>
      <c r="AQ1000">
        <v>0</v>
      </c>
      <c r="AR1000">
        <v>0</v>
      </c>
      <c r="AS1000">
        <v>1</v>
      </c>
      <c r="AT1000">
        <v>1980</v>
      </c>
      <c r="AV1000">
        <v>2765</v>
      </c>
      <c r="AW1000">
        <v>1542</v>
      </c>
      <c r="AX1000">
        <v>2</v>
      </c>
      <c r="AY1000">
        <v>3</v>
      </c>
      <c r="AZ1000">
        <v>2</v>
      </c>
      <c r="BB1000" t="s">
        <v>233</v>
      </c>
      <c r="BS1000" t="s">
        <v>3605</v>
      </c>
      <c r="BV1000" t="s">
        <v>3606</v>
      </c>
      <c r="BX1000" t="s">
        <v>2280</v>
      </c>
      <c r="BY1000" t="s">
        <v>331</v>
      </c>
      <c r="BZ1000" t="s">
        <v>3607</v>
      </c>
      <c r="CB1000" s="27">
        <v>35643</v>
      </c>
      <c r="CC1000">
        <v>790000</v>
      </c>
      <c r="CD1000" t="s">
        <v>210</v>
      </c>
      <c r="CE1000" t="s">
        <v>151</v>
      </c>
      <c r="CF1000" t="s">
        <v>151</v>
      </c>
      <c r="CG1000" t="s">
        <v>3608</v>
      </c>
      <c r="CH1000" s="27">
        <v>32356</v>
      </c>
      <c r="CI1000">
        <v>400000</v>
      </c>
      <c r="CJ1000" t="s">
        <v>210</v>
      </c>
      <c r="CK1000" t="s">
        <v>151</v>
      </c>
      <c r="CL1000" t="s">
        <v>151</v>
      </c>
      <c r="CM1000" t="s">
        <v>3609</v>
      </c>
      <c r="CN1000" s="27">
        <v>31959</v>
      </c>
      <c r="CO1000">
        <v>345000</v>
      </c>
      <c r="CP1000" t="s">
        <v>210</v>
      </c>
      <c r="CQ1000" t="s">
        <v>151</v>
      </c>
      <c r="CR1000" t="s">
        <v>151</v>
      </c>
      <c r="CS1000" t="s">
        <v>3610</v>
      </c>
      <c r="CZ1000" t="s">
        <v>3611</v>
      </c>
      <c r="DA1000" t="s">
        <v>154</v>
      </c>
      <c r="DB1000" t="s">
        <v>299</v>
      </c>
      <c r="DE1000">
        <v>1</v>
      </c>
      <c r="DF1000">
        <v>1980</v>
      </c>
      <c r="DG1000" t="s">
        <v>3612</v>
      </c>
      <c r="DH1000">
        <v>3</v>
      </c>
      <c r="DI1000" s="128" t="s">
        <v>3414</v>
      </c>
      <c r="DJ10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00" s="130">
        <f>Table13[[#This Row],[JUST]]*Table13[[#This Row],[Storm Millage]]/1000</f>
        <v>42029.783079865243</v>
      </c>
      <c r="DL10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00" s="136">
        <f>Table13[[#This Row],[JUST]]*Table13[[#This Row],[Recreational Millage]]/1000</f>
        <v>12352.305547344356</v>
      </c>
      <c r="DN1000" s="137">
        <f>Table13[[#This Row],[Recreational Assessment]]+Table13[[#This Row],[Storm Assessment]]</f>
        <v>54382.088627209596</v>
      </c>
      <c r="DO1000" s="145" t="e">
        <f>Methodology!#REF!</f>
        <v>#REF!</v>
      </c>
      <c r="DP1000" s="146" t="e">
        <f>(Table13[[#This Row],[JUST]]*Table13[[#This Row],[Ad Valorem Recreational Millage]])/1000</f>
        <v>#REF!</v>
      </c>
    </row>
    <row r="1001" spans="1:120" x14ac:dyDescent="0.3">
      <c r="A1001">
        <v>702</v>
      </c>
      <c r="B1001">
        <v>1</v>
      </c>
      <c r="C1001" s="165" t="s">
        <v>3593</v>
      </c>
      <c r="D1001" t="s">
        <v>3403</v>
      </c>
      <c r="E1001" t="s">
        <v>204</v>
      </c>
      <c r="F1001">
        <v>10004790</v>
      </c>
      <c r="G1001" s="32" t="s">
        <v>181</v>
      </c>
      <c r="I1001" t="s">
        <v>401</v>
      </c>
      <c r="J1001">
        <v>1</v>
      </c>
      <c r="K1001">
        <v>0</v>
      </c>
      <c r="L1001">
        <v>0</v>
      </c>
      <c r="M1001">
        <v>0.1</v>
      </c>
      <c r="N1001" t="s">
        <v>135</v>
      </c>
      <c r="O1001" t="s">
        <v>136</v>
      </c>
      <c r="R1001" t="s">
        <v>3594</v>
      </c>
      <c r="S1001" t="s">
        <v>140</v>
      </c>
      <c r="T1001">
        <v>120</v>
      </c>
      <c r="U1001" t="s">
        <v>228</v>
      </c>
      <c r="V1001" t="s">
        <v>229</v>
      </c>
      <c r="W1001" t="s">
        <v>3595</v>
      </c>
      <c r="X1001" t="s">
        <v>696</v>
      </c>
      <c r="Y1001" t="s">
        <v>3405</v>
      </c>
      <c r="AA1001" t="s">
        <v>145</v>
      </c>
      <c r="AB1001" t="s">
        <v>146</v>
      </c>
      <c r="AC1001" s="30">
        <v>1698172</v>
      </c>
      <c r="AD1001">
        <v>1469580</v>
      </c>
      <c r="AE1001">
        <v>1419580</v>
      </c>
      <c r="AF1001">
        <v>1503800</v>
      </c>
      <c r="AG1001">
        <v>191758</v>
      </c>
      <c r="AH1001">
        <v>0</v>
      </c>
      <c r="AI1001">
        <v>2614</v>
      </c>
      <c r="AJ1001">
        <v>0</v>
      </c>
      <c r="AK1001">
        <v>0</v>
      </c>
      <c r="AL1001">
        <v>0</v>
      </c>
      <c r="AM1001">
        <v>0</v>
      </c>
      <c r="AN1001">
        <v>50000</v>
      </c>
      <c r="AO1001">
        <v>0</v>
      </c>
      <c r="AP1001">
        <v>0</v>
      </c>
      <c r="AQ1001">
        <v>0</v>
      </c>
      <c r="AR1001">
        <v>0</v>
      </c>
      <c r="AS1001">
        <v>1</v>
      </c>
      <c r="AT1001">
        <v>1980</v>
      </c>
      <c r="AV1001">
        <v>3188</v>
      </c>
      <c r="AW1001">
        <v>1644</v>
      </c>
      <c r="AX1001">
        <v>2</v>
      </c>
      <c r="AY1001">
        <v>3</v>
      </c>
      <c r="AZ1001">
        <v>2</v>
      </c>
      <c r="BS1001" t="s">
        <v>3596</v>
      </c>
      <c r="BV1001" t="s">
        <v>3597</v>
      </c>
      <c r="BX1001" t="s">
        <v>145</v>
      </c>
      <c r="BY1001" t="s">
        <v>149</v>
      </c>
      <c r="BZ1001" t="s">
        <v>146</v>
      </c>
      <c r="CB1001" s="27">
        <v>36626</v>
      </c>
      <c r="CC1001">
        <v>1545000</v>
      </c>
      <c r="CD1001" t="s">
        <v>210</v>
      </c>
      <c r="CE1001" t="s">
        <v>151</v>
      </c>
      <c r="CF1001" t="s">
        <v>151</v>
      </c>
      <c r="CG1001" t="s">
        <v>3598</v>
      </c>
      <c r="CH1001" s="27">
        <v>34182</v>
      </c>
      <c r="CI1001">
        <v>590000</v>
      </c>
      <c r="CJ1001" t="s">
        <v>210</v>
      </c>
      <c r="CK1001" t="s">
        <v>151</v>
      </c>
      <c r="CL1001" t="s">
        <v>151</v>
      </c>
      <c r="CM1001" t="s">
        <v>3599</v>
      </c>
      <c r="CN1001" s="27">
        <v>29830</v>
      </c>
      <c r="CO1001">
        <v>310000</v>
      </c>
      <c r="CP1001" t="s">
        <v>210</v>
      </c>
      <c r="CQ1001" t="s">
        <v>181</v>
      </c>
      <c r="CR1001" t="s">
        <v>181</v>
      </c>
      <c r="CS1001" t="s">
        <v>3600</v>
      </c>
      <c r="CZ1001" t="s">
        <v>3601</v>
      </c>
      <c r="DA1001" t="s">
        <v>154</v>
      </c>
      <c r="DB1001" t="s">
        <v>299</v>
      </c>
      <c r="DE1001">
        <v>1</v>
      </c>
      <c r="DF1001">
        <v>1979</v>
      </c>
      <c r="DG1001" t="s">
        <v>3602</v>
      </c>
      <c r="DH1001">
        <v>3</v>
      </c>
      <c r="DI1001" s="128" t="s">
        <v>3414</v>
      </c>
      <c r="DJ10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01" s="130">
        <f>Table13[[#This Row],[JUST]]*Table13[[#This Row],[Storm Millage]]/1000</f>
        <v>47393.402589599704</v>
      </c>
      <c r="DL10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01" s="136">
        <f>Table13[[#This Row],[JUST]]*Table13[[#This Row],[Recreational Millage]]/1000</f>
        <v>7218.0080633664211</v>
      </c>
      <c r="DN1001" s="137">
        <f>Table13[[#This Row],[Recreational Assessment]]+Table13[[#This Row],[Storm Assessment]]</f>
        <v>54611.410652966122</v>
      </c>
      <c r="DO1001" s="145" t="e">
        <f>Methodology!#REF!</f>
        <v>#REF!</v>
      </c>
      <c r="DP1001" s="146" t="e">
        <f>(Table13[[#This Row],[JUST]]*Table13[[#This Row],[Ad Valorem Recreational Millage]])/1000</f>
        <v>#REF!</v>
      </c>
    </row>
    <row r="1002" spans="1:120" x14ac:dyDescent="0.3">
      <c r="A1002">
        <v>1056</v>
      </c>
      <c r="B1002">
        <v>1</v>
      </c>
      <c r="C1002" s="165" t="s">
        <v>4406</v>
      </c>
      <c r="D1002" t="s">
        <v>801</v>
      </c>
      <c r="E1002" t="s">
        <v>438</v>
      </c>
      <c r="F1002">
        <v>10005122</v>
      </c>
      <c r="G1002" s="32" t="s">
        <v>181</v>
      </c>
      <c r="I1002" t="s">
        <v>226</v>
      </c>
      <c r="J1002">
        <v>1</v>
      </c>
      <c r="K1002">
        <v>102</v>
      </c>
      <c r="L1002">
        <v>0</v>
      </c>
      <c r="M1002">
        <v>1.21</v>
      </c>
      <c r="N1002" t="s">
        <v>135</v>
      </c>
      <c r="O1002" t="s">
        <v>136</v>
      </c>
      <c r="R1002" t="s">
        <v>4384</v>
      </c>
      <c r="S1002" t="s">
        <v>140</v>
      </c>
      <c r="T1002">
        <v>120</v>
      </c>
      <c r="U1002" t="s">
        <v>228</v>
      </c>
      <c r="V1002" t="s">
        <v>229</v>
      </c>
      <c r="W1002" t="s">
        <v>4407</v>
      </c>
      <c r="X1002" t="s">
        <v>4408</v>
      </c>
      <c r="Y1002" t="s">
        <v>189</v>
      </c>
      <c r="AA1002" t="s">
        <v>145</v>
      </c>
      <c r="AB1002" t="s">
        <v>146</v>
      </c>
      <c r="AC1002" s="30">
        <v>4569671</v>
      </c>
      <c r="AD1002">
        <v>4569671</v>
      </c>
      <c r="AE1002">
        <v>4519671</v>
      </c>
      <c r="AF1002">
        <v>2346000</v>
      </c>
      <c r="AG1002">
        <v>1969141</v>
      </c>
      <c r="AH1002">
        <v>0</v>
      </c>
      <c r="AI1002">
        <v>254530</v>
      </c>
      <c r="AJ1002">
        <v>0</v>
      </c>
      <c r="AK1002">
        <v>0</v>
      </c>
      <c r="AL1002">
        <v>0</v>
      </c>
      <c r="AM1002">
        <v>0</v>
      </c>
      <c r="AN1002">
        <v>50000</v>
      </c>
      <c r="AO1002">
        <v>0</v>
      </c>
      <c r="AP1002">
        <v>0</v>
      </c>
      <c r="AQ1002">
        <v>0</v>
      </c>
      <c r="AR1002">
        <v>0</v>
      </c>
      <c r="AS1002">
        <v>1</v>
      </c>
      <c r="AT1002">
        <v>2009</v>
      </c>
      <c r="AV1002">
        <v>11222</v>
      </c>
      <c r="AW1002">
        <v>4508</v>
      </c>
      <c r="AX1002">
        <v>2</v>
      </c>
      <c r="AY1002">
        <v>4</v>
      </c>
      <c r="AZ1002">
        <v>5.5</v>
      </c>
      <c r="BA1002" t="s">
        <v>233</v>
      </c>
      <c r="BC1002" t="s">
        <v>233</v>
      </c>
      <c r="BS1002" t="s">
        <v>4409</v>
      </c>
      <c r="BT1002" t="s">
        <v>4410</v>
      </c>
      <c r="BV1002" t="s">
        <v>4411</v>
      </c>
      <c r="BX1002" t="s">
        <v>145</v>
      </c>
      <c r="BY1002" t="s">
        <v>149</v>
      </c>
      <c r="BZ1002" t="s">
        <v>146</v>
      </c>
      <c r="CB1002" s="27">
        <v>41292</v>
      </c>
      <c r="CC1002">
        <v>4000000</v>
      </c>
      <c r="CD1002" t="s">
        <v>210</v>
      </c>
      <c r="CE1002" t="s">
        <v>1190</v>
      </c>
      <c r="CF1002" t="s">
        <v>208</v>
      </c>
      <c r="CG1002" t="s">
        <v>4412</v>
      </c>
      <c r="CH1002" s="27">
        <v>29099</v>
      </c>
      <c r="CI1002">
        <v>140000</v>
      </c>
      <c r="CJ1002" t="s">
        <v>210</v>
      </c>
      <c r="CK1002" t="s">
        <v>151</v>
      </c>
      <c r="CL1002" t="s">
        <v>151</v>
      </c>
      <c r="CM1002" t="s">
        <v>4413</v>
      </c>
      <c r="CZ1002" t="s">
        <v>4414</v>
      </c>
      <c r="DA1002" t="s">
        <v>154</v>
      </c>
      <c r="DB1002" t="s">
        <v>299</v>
      </c>
      <c r="DE1002">
        <v>1</v>
      </c>
      <c r="DF1002">
        <v>1900</v>
      </c>
      <c r="DG1002" t="s">
        <v>4415</v>
      </c>
      <c r="DH1002">
        <v>4</v>
      </c>
      <c r="DI1002" s="128" t="s">
        <v>3279</v>
      </c>
      <c r="DJ10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02" s="130">
        <f>Table13[[#This Row],[JUST]]*Table13[[#This Row],[Storm Millage]]/1000</f>
        <v>36185.164783556029</v>
      </c>
      <c r="DL10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02" s="136">
        <f>Table13[[#This Row],[JUST]]*Table13[[#This Row],[Recreational Millage]]/1000</f>
        <v>19423.192777252068</v>
      </c>
      <c r="DN1002" s="137">
        <f>Table13[[#This Row],[Recreational Assessment]]+Table13[[#This Row],[Storm Assessment]]</f>
        <v>55608.357560808101</v>
      </c>
      <c r="DO1002" s="145" t="e">
        <f>Methodology!#REF!</f>
        <v>#REF!</v>
      </c>
      <c r="DP1002" s="146" t="e">
        <f>(Table13[[#This Row],[JUST]]*Table13[[#This Row],[Ad Valorem Recreational Millage]])/1000</f>
        <v>#REF!</v>
      </c>
    </row>
    <row r="1003" spans="1:120" x14ac:dyDescent="0.3">
      <c r="A1003">
        <v>635</v>
      </c>
      <c r="B1003">
        <v>1</v>
      </c>
      <c r="C1003" s="165" t="s">
        <v>4181</v>
      </c>
      <c r="D1003" t="s">
        <v>777</v>
      </c>
      <c r="E1003" t="s">
        <v>271</v>
      </c>
      <c r="F1003">
        <v>10005078</v>
      </c>
      <c r="G1003" s="32" t="s">
        <v>383</v>
      </c>
      <c r="I1003" t="s">
        <v>226</v>
      </c>
      <c r="J1003">
        <v>1</v>
      </c>
      <c r="K1003">
        <v>0</v>
      </c>
      <c r="L1003">
        <v>0</v>
      </c>
      <c r="M1003">
        <v>2.1429999999999998</v>
      </c>
      <c r="N1003" t="s">
        <v>135</v>
      </c>
      <c r="O1003" t="s">
        <v>136</v>
      </c>
      <c r="R1003" t="s">
        <v>3669</v>
      </c>
      <c r="S1003" t="s">
        <v>140</v>
      </c>
      <c r="T1003">
        <v>821</v>
      </c>
      <c r="U1003" t="s">
        <v>4182</v>
      </c>
      <c r="V1003" t="s">
        <v>229</v>
      </c>
      <c r="W1003" t="s">
        <v>4183</v>
      </c>
      <c r="X1003" t="s">
        <v>4184</v>
      </c>
      <c r="Y1003" t="s">
        <v>189</v>
      </c>
      <c r="AA1003" t="s">
        <v>145</v>
      </c>
      <c r="AB1003" t="s">
        <v>146</v>
      </c>
      <c r="AC1003" s="119">
        <v>3330943</v>
      </c>
      <c r="AD1003">
        <v>3330943</v>
      </c>
      <c r="AE1003">
        <v>3330943</v>
      </c>
      <c r="AF1003">
        <v>2390000</v>
      </c>
      <c r="AG1003">
        <v>793553</v>
      </c>
      <c r="AH1003">
        <v>46979</v>
      </c>
      <c r="AI1003">
        <v>100411</v>
      </c>
      <c r="AJ1003">
        <v>0</v>
      </c>
      <c r="AK1003">
        <v>0</v>
      </c>
      <c r="AL1003">
        <v>0</v>
      </c>
      <c r="AM1003">
        <v>0</v>
      </c>
      <c r="AN1003" s="32">
        <v>0</v>
      </c>
      <c r="AO1003">
        <v>0</v>
      </c>
      <c r="AP1003">
        <v>0</v>
      </c>
      <c r="AQ1003">
        <v>0</v>
      </c>
      <c r="AR1003">
        <v>0</v>
      </c>
      <c r="AS1003">
        <v>4</v>
      </c>
      <c r="AT1003">
        <v>1940</v>
      </c>
      <c r="AV1003">
        <v>11385</v>
      </c>
      <c r="AW1003">
        <v>6267</v>
      </c>
      <c r="AX1003">
        <v>2</v>
      </c>
      <c r="AY1003">
        <v>7</v>
      </c>
      <c r="AZ1003">
        <v>6</v>
      </c>
      <c r="BA1003" t="s">
        <v>233</v>
      </c>
      <c r="BC1003" t="s">
        <v>233</v>
      </c>
      <c r="BE1003" t="s">
        <v>233</v>
      </c>
      <c r="BS1003" t="s">
        <v>4185</v>
      </c>
      <c r="BV1003" t="s">
        <v>4186</v>
      </c>
      <c r="BX1003" t="s">
        <v>667</v>
      </c>
      <c r="BY1003" t="s">
        <v>331</v>
      </c>
      <c r="BZ1003" t="s">
        <v>668</v>
      </c>
      <c r="CB1003" s="27">
        <v>38447</v>
      </c>
      <c r="CC1003">
        <v>6100000</v>
      </c>
      <c r="CD1003" t="s">
        <v>210</v>
      </c>
      <c r="CE1003" t="s">
        <v>151</v>
      </c>
      <c r="CF1003" t="s">
        <v>151</v>
      </c>
      <c r="CG1003" t="s">
        <v>4187</v>
      </c>
      <c r="CH1003" s="27">
        <v>32143</v>
      </c>
      <c r="CI1003">
        <v>650000</v>
      </c>
      <c r="CJ1003" t="s">
        <v>210</v>
      </c>
      <c r="CK1003" t="s">
        <v>151</v>
      </c>
      <c r="CL1003" t="s">
        <v>151</v>
      </c>
      <c r="CM1003" t="s">
        <v>4188</v>
      </c>
      <c r="CZ1003" t="s">
        <v>4189</v>
      </c>
      <c r="DA1003" t="s">
        <v>154</v>
      </c>
      <c r="DB1003" t="s">
        <v>299</v>
      </c>
      <c r="DE1003">
        <v>4</v>
      </c>
      <c r="DF1003">
        <v>1900</v>
      </c>
      <c r="DG1003" t="s">
        <v>4190</v>
      </c>
      <c r="DH1003">
        <v>36</v>
      </c>
      <c r="DI1003" s="128" t="s">
        <v>3667</v>
      </c>
      <c r="DJ10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03" s="130">
        <f>Table13[[#This Row],[JUST]]*Table13[[#This Row],[Storm Millage]]/1000</f>
        <v>29494.891087719858</v>
      </c>
      <c r="DL10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03" s="136">
        <f>Table13[[#This Row],[JUST]]*Table13[[#This Row],[Recreational Millage]]/1000</f>
        <v>27320.855371024601</v>
      </c>
      <c r="DN1003" s="137">
        <f>Table13[[#This Row],[Recreational Assessment]]+Table13[[#This Row],[Storm Assessment]]</f>
        <v>56815.746458744456</v>
      </c>
      <c r="DO1003" s="145" t="e">
        <f>Methodology!#REF!</f>
        <v>#REF!</v>
      </c>
      <c r="DP1003" s="146" t="e">
        <f>(Table13[[#This Row],[JUST]]*Table13[[#This Row],[Ad Valorem Recreational Millage]])/1000</f>
        <v>#REF!</v>
      </c>
    </row>
    <row r="1004" spans="1:120" x14ac:dyDescent="0.3">
      <c r="A1004">
        <v>1109</v>
      </c>
      <c r="B1004">
        <v>1</v>
      </c>
      <c r="C1004" s="165" t="s">
        <v>3613</v>
      </c>
      <c r="D1004" t="s">
        <v>3403</v>
      </c>
      <c r="E1004" t="s">
        <v>258</v>
      </c>
      <c r="F1004">
        <v>10004792</v>
      </c>
      <c r="G1004" s="32" t="s">
        <v>181</v>
      </c>
      <c r="I1004" t="s">
        <v>401</v>
      </c>
      <c r="J1004">
        <v>1</v>
      </c>
      <c r="K1004">
        <v>0</v>
      </c>
      <c r="L1004">
        <v>0</v>
      </c>
      <c r="M1004">
        <v>7.6999999999999999E-2</v>
      </c>
      <c r="N1004" t="s">
        <v>135</v>
      </c>
      <c r="O1004" t="s">
        <v>136</v>
      </c>
      <c r="R1004" t="s">
        <v>139</v>
      </c>
      <c r="S1004" t="s">
        <v>140</v>
      </c>
      <c r="T1004">
        <v>120</v>
      </c>
      <c r="U1004" t="s">
        <v>228</v>
      </c>
      <c r="V1004" t="s">
        <v>229</v>
      </c>
      <c r="W1004" t="s">
        <v>3614</v>
      </c>
      <c r="X1004" t="s">
        <v>3279</v>
      </c>
      <c r="Y1004" t="s">
        <v>3405</v>
      </c>
      <c r="AA1004" t="s">
        <v>145</v>
      </c>
      <c r="AB1004" t="s">
        <v>146</v>
      </c>
      <c r="AC1004" s="119">
        <v>1583514</v>
      </c>
      <c r="AD1004">
        <v>1583514</v>
      </c>
      <c r="AE1004">
        <v>1583514</v>
      </c>
      <c r="AF1004">
        <v>1503800</v>
      </c>
      <c r="AG1004">
        <v>73185</v>
      </c>
      <c r="AH1004">
        <v>0</v>
      </c>
      <c r="AI1004">
        <v>6529</v>
      </c>
      <c r="AJ1004">
        <v>0</v>
      </c>
      <c r="AK1004">
        <v>0</v>
      </c>
      <c r="AL1004">
        <v>0</v>
      </c>
      <c r="AM1004">
        <v>0</v>
      </c>
      <c r="AN1004" s="32">
        <v>0</v>
      </c>
      <c r="AO1004">
        <v>0</v>
      </c>
      <c r="AP1004">
        <v>0</v>
      </c>
      <c r="AQ1004">
        <v>0</v>
      </c>
      <c r="AR1004">
        <v>0</v>
      </c>
      <c r="AS1004">
        <v>1</v>
      </c>
      <c r="AT1004">
        <v>1980</v>
      </c>
      <c r="AV1004">
        <v>2220</v>
      </c>
      <c r="AW1004">
        <v>1440</v>
      </c>
      <c r="AX1004">
        <v>2</v>
      </c>
      <c r="AY1004">
        <v>2</v>
      </c>
      <c r="AZ1004">
        <v>2.5</v>
      </c>
      <c r="BS1004" t="s">
        <v>3615</v>
      </c>
      <c r="BT1004" t="s">
        <v>3616</v>
      </c>
      <c r="BV1004" t="s">
        <v>3617</v>
      </c>
      <c r="BX1004" t="s">
        <v>784</v>
      </c>
      <c r="BY1004" t="s">
        <v>785</v>
      </c>
      <c r="BZ1004" t="s">
        <v>786</v>
      </c>
      <c r="CB1004" s="27">
        <v>42934</v>
      </c>
      <c r="CC1004">
        <v>1920000</v>
      </c>
      <c r="CD1004" t="s">
        <v>210</v>
      </c>
      <c r="CE1004" t="s">
        <v>181</v>
      </c>
      <c r="CF1004" t="s">
        <v>181</v>
      </c>
      <c r="CG1004" t="s">
        <v>3618</v>
      </c>
      <c r="CH1004" s="27">
        <v>39416</v>
      </c>
      <c r="CI1004">
        <v>935400</v>
      </c>
      <c r="CJ1004" t="s">
        <v>210</v>
      </c>
      <c r="CK1004" t="s">
        <v>383</v>
      </c>
      <c r="CL1004" t="s">
        <v>383</v>
      </c>
      <c r="CM1004" t="s">
        <v>3619</v>
      </c>
      <c r="CN1004" s="27">
        <v>38132</v>
      </c>
      <c r="CO1004">
        <v>1675000</v>
      </c>
      <c r="CP1004" t="s">
        <v>210</v>
      </c>
      <c r="CQ1004" t="s">
        <v>151</v>
      </c>
      <c r="CR1004" t="s">
        <v>151</v>
      </c>
      <c r="CS1004" t="s">
        <v>3620</v>
      </c>
      <c r="CT1004" s="27">
        <v>31809</v>
      </c>
      <c r="CU1004">
        <v>315000</v>
      </c>
      <c r="CV1004" t="s">
        <v>210</v>
      </c>
      <c r="CW1004" t="s">
        <v>151</v>
      </c>
      <c r="CX1004" t="s">
        <v>151</v>
      </c>
      <c r="CY1004" t="s">
        <v>3621</v>
      </c>
      <c r="CZ1004" t="s">
        <v>3622</v>
      </c>
      <c r="DA1004" t="s">
        <v>154</v>
      </c>
      <c r="DB1004" t="s">
        <v>299</v>
      </c>
      <c r="DE1004">
        <v>1</v>
      </c>
      <c r="DF1004">
        <v>1980</v>
      </c>
      <c r="DG1004" t="s">
        <v>3623</v>
      </c>
      <c r="DH1004">
        <v>3</v>
      </c>
      <c r="DI1004" s="128" t="s">
        <v>3414</v>
      </c>
      <c r="DJ10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04" s="130">
        <f>Table13[[#This Row],[JUST]]*Table13[[#This Row],[Storm Millage]]/1000</f>
        <v>44193.471867553693</v>
      </c>
      <c r="DL10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04" s="136">
        <f>Table13[[#This Row],[JUST]]*Table13[[#This Row],[Recreational Millage]]/1000</f>
        <v>12988.200930485045</v>
      </c>
      <c r="DN1004" s="137">
        <f>Table13[[#This Row],[Recreational Assessment]]+Table13[[#This Row],[Storm Assessment]]</f>
        <v>57181.672798038737</v>
      </c>
      <c r="DO1004" s="145" t="e">
        <f>Methodology!#REF!</f>
        <v>#REF!</v>
      </c>
      <c r="DP1004" s="146" t="e">
        <f>(Table13[[#This Row],[JUST]]*Table13[[#This Row],[Ad Valorem Recreational Millage]])/1000</f>
        <v>#REF!</v>
      </c>
    </row>
    <row r="1005" spans="1:120" x14ac:dyDescent="0.3">
      <c r="A1005">
        <v>919</v>
      </c>
      <c r="B1005">
        <v>1</v>
      </c>
      <c r="C1005" s="165" t="s">
        <v>3960</v>
      </c>
      <c r="D1005" t="s">
        <v>216</v>
      </c>
      <c r="E1005" t="s">
        <v>3961</v>
      </c>
      <c r="F1005">
        <v>10004830</v>
      </c>
      <c r="G1005" s="32" t="s">
        <v>181</v>
      </c>
      <c r="I1005" t="s">
        <v>226</v>
      </c>
      <c r="J1005">
        <v>1</v>
      </c>
      <c r="K1005">
        <v>0</v>
      </c>
      <c r="L1005">
        <v>0</v>
      </c>
      <c r="M1005">
        <v>0.46800000000000003</v>
      </c>
      <c r="N1005" t="s">
        <v>135</v>
      </c>
      <c r="O1005" t="s">
        <v>136</v>
      </c>
      <c r="R1005" t="s">
        <v>286</v>
      </c>
      <c r="S1005" t="s">
        <v>140</v>
      </c>
      <c r="T1005">
        <v>120</v>
      </c>
      <c r="U1005" t="s">
        <v>228</v>
      </c>
      <c r="V1005" t="s">
        <v>229</v>
      </c>
      <c r="W1005" t="s">
        <v>3962</v>
      </c>
      <c r="X1005" t="s">
        <v>3963</v>
      </c>
      <c r="Y1005" t="s">
        <v>189</v>
      </c>
      <c r="AA1005" t="s">
        <v>145</v>
      </c>
      <c r="AB1005" t="s">
        <v>146</v>
      </c>
      <c r="AC1005" s="119">
        <v>3393150</v>
      </c>
      <c r="AD1005">
        <v>3393150</v>
      </c>
      <c r="AE1005">
        <v>3393150</v>
      </c>
      <c r="AF1005">
        <v>1950000</v>
      </c>
      <c r="AG1005">
        <v>1324889</v>
      </c>
      <c r="AH1005">
        <v>45369</v>
      </c>
      <c r="AI1005">
        <v>72892</v>
      </c>
      <c r="AJ1005">
        <v>0</v>
      </c>
      <c r="AK1005">
        <v>0</v>
      </c>
      <c r="AL1005">
        <v>0</v>
      </c>
      <c r="AM1005">
        <v>0</v>
      </c>
      <c r="AN1005" s="32">
        <v>0</v>
      </c>
      <c r="AO1005">
        <v>0</v>
      </c>
      <c r="AP1005">
        <v>0</v>
      </c>
      <c r="AQ1005">
        <v>0</v>
      </c>
      <c r="AR1005">
        <v>0</v>
      </c>
      <c r="AS1005">
        <v>1</v>
      </c>
      <c r="AT1005">
        <v>2000</v>
      </c>
      <c r="AV1005">
        <v>8313</v>
      </c>
      <c r="AW1005">
        <v>4090</v>
      </c>
      <c r="AX1005">
        <v>2</v>
      </c>
      <c r="AY1005">
        <v>4</v>
      </c>
      <c r="AZ1005">
        <v>5.5</v>
      </c>
      <c r="BA1005" t="s">
        <v>233</v>
      </c>
      <c r="BB1005" t="s">
        <v>233</v>
      </c>
      <c r="BC1005" t="s">
        <v>233</v>
      </c>
      <c r="BS1005" t="s">
        <v>3964</v>
      </c>
      <c r="BV1005" t="s">
        <v>3962</v>
      </c>
      <c r="BX1005" t="s">
        <v>145</v>
      </c>
      <c r="BY1005" t="s">
        <v>149</v>
      </c>
      <c r="BZ1005" t="s">
        <v>146</v>
      </c>
      <c r="CB1005" s="27">
        <v>35688</v>
      </c>
      <c r="CC1005">
        <v>780000</v>
      </c>
      <c r="CD1005" t="s">
        <v>150</v>
      </c>
      <c r="CE1005" t="s">
        <v>151</v>
      </c>
      <c r="CF1005" t="s">
        <v>151</v>
      </c>
      <c r="CG1005" t="s">
        <v>3965</v>
      </c>
      <c r="CH1005" s="27">
        <v>35278</v>
      </c>
      <c r="CI1005">
        <v>605000</v>
      </c>
      <c r="CJ1005" t="s">
        <v>150</v>
      </c>
      <c r="CK1005" t="s">
        <v>196</v>
      </c>
      <c r="CL1005" t="s">
        <v>196</v>
      </c>
      <c r="CM1005" t="s">
        <v>3955</v>
      </c>
      <c r="CZ1005" t="s">
        <v>3966</v>
      </c>
      <c r="DA1005" t="s">
        <v>154</v>
      </c>
      <c r="DB1005" t="s">
        <v>299</v>
      </c>
      <c r="DE1005">
        <v>1</v>
      </c>
      <c r="DF1005">
        <v>1900</v>
      </c>
      <c r="DG1005" t="s">
        <v>3967</v>
      </c>
      <c r="DH1005">
        <v>36</v>
      </c>
      <c r="DI1005" s="128" t="s">
        <v>3667</v>
      </c>
      <c r="DJ10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05" s="130">
        <f>Table13[[#This Row],[JUST]]*Table13[[#This Row],[Storm Millage]]/1000</f>
        <v>30045.722696034318</v>
      </c>
      <c r="DL10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05" s="136">
        <f>Table13[[#This Row],[JUST]]*Table13[[#This Row],[Recreational Millage]]/1000</f>
        <v>27831.085792279282</v>
      </c>
      <c r="DN1005" s="137">
        <f>Table13[[#This Row],[Recreational Assessment]]+Table13[[#This Row],[Storm Assessment]]</f>
        <v>57876.808488313603</v>
      </c>
      <c r="DO1005" s="145" t="e">
        <f>Methodology!#REF!</f>
        <v>#REF!</v>
      </c>
      <c r="DP1005" s="146" t="e">
        <f>(Table13[[#This Row],[JUST]]*Table13[[#This Row],[Ad Valorem Recreational Millage]])/1000</f>
        <v>#REF!</v>
      </c>
    </row>
    <row r="1006" spans="1:120" x14ac:dyDescent="0.3">
      <c r="A1006">
        <v>845</v>
      </c>
      <c r="B1006">
        <v>1</v>
      </c>
      <c r="C1006" s="165" t="s">
        <v>3523</v>
      </c>
      <c r="D1006" t="s">
        <v>216</v>
      </c>
      <c r="E1006" t="s">
        <v>258</v>
      </c>
      <c r="F1006">
        <v>10004766</v>
      </c>
      <c r="G1006" s="32" t="s">
        <v>181</v>
      </c>
      <c r="I1006" t="s">
        <v>226</v>
      </c>
      <c r="J1006">
        <v>1</v>
      </c>
      <c r="K1006">
        <v>0</v>
      </c>
      <c r="L1006">
        <v>0</v>
      </c>
      <c r="M1006">
        <v>0.222</v>
      </c>
      <c r="N1006" t="s">
        <v>135</v>
      </c>
      <c r="O1006" t="s">
        <v>136</v>
      </c>
      <c r="R1006" t="s">
        <v>227</v>
      </c>
      <c r="S1006" t="s">
        <v>140</v>
      </c>
      <c r="T1006">
        <v>120</v>
      </c>
      <c r="U1006" t="s">
        <v>228</v>
      </c>
      <c r="V1006" t="s">
        <v>229</v>
      </c>
      <c r="W1006" t="s">
        <v>3524</v>
      </c>
      <c r="X1006" t="s">
        <v>3525</v>
      </c>
      <c r="Y1006" t="s">
        <v>3512</v>
      </c>
      <c r="AA1006" t="s">
        <v>145</v>
      </c>
      <c r="AB1006" t="s">
        <v>146</v>
      </c>
      <c r="AC1006" s="119">
        <v>1623077</v>
      </c>
      <c r="AD1006">
        <v>1623077</v>
      </c>
      <c r="AE1006">
        <v>1623077</v>
      </c>
      <c r="AF1006">
        <v>909500</v>
      </c>
      <c r="AG1006">
        <v>681446</v>
      </c>
      <c r="AH1006">
        <v>0</v>
      </c>
      <c r="AI1006">
        <v>32131</v>
      </c>
      <c r="AJ1006">
        <v>0</v>
      </c>
      <c r="AK1006">
        <v>0</v>
      </c>
      <c r="AL1006">
        <v>0</v>
      </c>
      <c r="AM1006">
        <v>0</v>
      </c>
      <c r="AN1006" s="32">
        <v>0</v>
      </c>
      <c r="AO1006">
        <v>0</v>
      </c>
      <c r="AP1006">
        <v>0</v>
      </c>
      <c r="AQ1006">
        <v>0</v>
      </c>
      <c r="AR1006">
        <v>0</v>
      </c>
      <c r="AS1006">
        <v>1</v>
      </c>
      <c r="AT1006">
        <v>1953</v>
      </c>
      <c r="AV1006">
        <v>1400</v>
      </c>
      <c r="AW1006">
        <v>1185</v>
      </c>
      <c r="AX1006">
        <v>1</v>
      </c>
      <c r="AY1006">
        <v>2</v>
      </c>
      <c r="AZ1006">
        <v>2</v>
      </c>
      <c r="BS1006" t="s">
        <v>3526</v>
      </c>
      <c r="BT1006" t="s">
        <v>3527</v>
      </c>
      <c r="BV1006" t="s">
        <v>3528</v>
      </c>
      <c r="BX1006" t="s">
        <v>3529</v>
      </c>
      <c r="BY1006" t="s">
        <v>430</v>
      </c>
      <c r="BZ1006" t="s">
        <v>3530</v>
      </c>
      <c r="CB1006" s="27">
        <v>36164</v>
      </c>
      <c r="CC1006">
        <v>825000</v>
      </c>
      <c r="CD1006" t="s">
        <v>210</v>
      </c>
      <c r="CE1006" t="s">
        <v>151</v>
      </c>
      <c r="CF1006" t="s">
        <v>151</v>
      </c>
      <c r="CG1006" t="s">
        <v>3531</v>
      </c>
      <c r="CH1006" s="27">
        <v>35656</v>
      </c>
      <c r="CI1006">
        <v>495000</v>
      </c>
      <c r="CJ1006" t="s">
        <v>210</v>
      </c>
      <c r="CK1006" t="s">
        <v>151</v>
      </c>
      <c r="CL1006" t="s">
        <v>151</v>
      </c>
      <c r="CM1006" t="s">
        <v>3532</v>
      </c>
      <c r="CN1006" s="27">
        <v>28642</v>
      </c>
      <c r="CO1006">
        <v>90000</v>
      </c>
      <c r="CP1006" t="s">
        <v>210</v>
      </c>
      <c r="CQ1006" t="s">
        <v>151</v>
      </c>
      <c r="CR1006" t="s">
        <v>151</v>
      </c>
      <c r="CS1006" t="s">
        <v>3533</v>
      </c>
      <c r="CT1006" s="27">
        <v>27089</v>
      </c>
      <c r="CU1006">
        <v>45000</v>
      </c>
      <c r="CV1006" t="s">
        <v>210</v>
      </c>
      <c r="CW1006" t="s">
        <v>151</v>
      </c>
      <c r="CX1006" t="s">
        <v>151</v>
      </c>
      <c r="CY1006" t="s">
        <v>3534</v>
      </c>
      <c r="CZ1006" t="s">
        <v>3535</v>
      </c>
      <c r="DA1006" t="s">
        <v>154</v>
      </c>
      <c r="DB1006" t="s">
        <v>299</v>
      </c>
      <c r="DE1006">
        <v>1</v>
      </c>
      <c r="DF1006">
        <v>1900</v>
      </c>
      <c r="DG1006" t="s">
        <v>3536</v>
      </c>
      <c r="DH1006">
        <v>3</v>
      </c>
      <c r="DI1006" s="128" t="s">
        <v>3414</v>
      </c>
      <c r="DJ10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06" s="130">
        <f>Table13[[#This Row],[JUST]]*Table13[[#This Row],[Storm Millage]]/1000</f>
        <v>45297.615138466383</v>
      </c>
      <c r="DL10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06" s="136">
        <f>Table13[[#This Row],[JUST]]*Table13[[#This Row],[Recreational Millage]]/1000</f>
        <v>13312.702130608808</v>
      </c>
      <c r="DN1006" s="137">
        <f>Table13[[#This Row],[Recreational Assessment]]+Table13[[#This Row],[Storm Assessment]]</f>
        <v>58610.317269075189</v>
      </c>
      <c r="DO1006" s="145" t="e">
        <f>Methodology!#REF!</f>
        <v>#REF!</v>
      </c>
      <c r="DP1006" s="146" t="e">
        <f>(Table13[[#This Row],[JUST]]*Table13[[#This Row],[Ad Valorem Recreational Millage]])/1000</f>
        <v>#REF!</v>
      </c>
    </row>
    <row r="1007" spans="1:120" x14ac:dyDescent="0.3">
      <c r="A1007">
        <v>814</v>
      </c>
      <c r="B1007">
        <v>1</v>
      </c>
      <c r="C1007" s="165" t="s">
        <v>3647</v>
      </c>
      <c r="D1007" t="s">
        <v>3484</v>
      </c>
      <c r="E1007" t="s">
        <v>438</v>
      </c>
      <c r="F1007">
        <v>10004662</v>
      </c>
      <c r="G1007" s="32" t="s">
        <v>181</v>
      </c>
      <c r="I1007" t="s">
        <v>401</v>
      </c>
      <c r="J1007">
        <v>1</v>
      </c>
      <c r="K1007">
        <v>0</v>
      </c>
      <c r="L1007">
        <v>0</v>
      </c>
      <c r="M1007">
        <v>7.0999999999999994E-2</v>
      </c>
      <c r="N1007" t="s">
        <v>135</v>
      </c>
      <c r="O1007" t="s">
        <v>136</v>
      </c>
      <c r="R1007" t="s">
        <v>3594</v>
      </c>
      <c r="S1007" t="s">
        <v>140</v>
      </c>
      <c r="T1007">
        <v>120</v>
      </c>
      <c r="U1007" t="s">
        <v>228</v>
      </c>
      <c r="V1007" t="s">
        <v>229</v>
      </c>
      <c r="W1007" t="s">
        <v>3648</v>
      </c>
      <c r="X1007" t="s">
        <v>3314</v>
      </c>
      <c r="Y1007" t="s">
        <v>3405</v>
      </c>
      <c r="AA1007" t="s">
        <v>145</v>
      </c>
      <c r="AB1007" t="s">
        <v>146</v>
      </c>
      <c r="AC1007" s="119">
        <v>1626307</v>
      </c>
      <c r="AD1007">
        <v>1626307</v>
      </c>
      <c r="AE1007">
        <v>1626307</v>
      </c>
      <c r="AF1007">
        <v>1503800</v>
      </c>
      <c r="AG1007">
        <v>119571</v>
      </c>
      <c r="AH1007">
        <v>0</v>
      </c>
      <c r="AI1007">
        <v>2936</v>
      </c>
      <c r="AJ1007">
        <v>0</v>
      </c>
      <c r="AK1007">
        <v>0</v>
      </c>
      <c r="AL1007">
        <v>0</v>
      </c>
      <c r="AM1007">
        <v>0</v>
      </c>
      <c r="AN1007" s="32">
        <v>0</v>
      </c>
      <c r="AO1007">
        <v>0</v>
      </c>
      <c r="AP1007">
        <v>0</v>
      </c>
      <c r="AQ1007">
        <v>0</v>
      </c>
      <c r="AR1007">
        <v>0</v>
      </c>
      <c r="AS1007">
        <v>1</v>
      </c>
      <c r="AT1007">
        <v>1979</v>
      </c>
      <c r="AV1007">
        <v>2330</v>
      </c>
      <c r="AW1007">
        <v>1392</v>
      </c>
      <c r="AX1007">
        <v>1.5</v>
      </c>
      <c r="AY1007">
        <v>2</v>
      </c>
      <c r="AZ1007">
        <v>2.5</v>
      </c>
      <c r="BS1007" t="s">
        <v>3649</v>
      </c>
      <c r="BV1007" t="s">
        <v>3650</v>
      </c>
      <c r="BX1007" t="s">
        <v>3651</v>
      </c>
      <c r="BY1007" t="s">
        <v>749</v>
      </c>
      <c r="BZ1007" t="s">
        <v>3652</v>
      </c>
      <c r="CB1007" s="27">
        <v>39135</v>
      </c>
      <c r="CC1007">
        <v>2450000</v>
      </c>
      <c r="CD1007" t="s">
        <v>210</v>
      </c>
      <c r="CE1007" t="s">
        <v>151</v>
      </c>
      <c r="CF1007" t="s">
        <v>151</v>
      </c>
      <c r="CG1007" t="s">
        <v>3653</v>
      </c>
      <c r="CH1007" s="27">
        <v>36521</v>
      </c>
      <c r="CI1007">
        <v>1300000</v>
      </c>
      <c r="CJ1007" t="s">
        <v>210</v>
      </c>
      <c r="CK1007" t="s">
        <v>151</v>
      </c>
      <c r="CL1007" t="s">
        <v>151</v>
      </c>
      <c r="CM1007" t="s">
        <v>3654</v>
      </c>
      <c r="CZ1007" t="s">
        <v>3655</v>
      </c>
      <c r="DA1007" t="s">
        <v>154</v>
      </c>
      <c r="DB1007" t="s">
        <v>299</v>
      </c>
      <c r="DE1007">
        <v>1</v>
      </c>
      <c r="DF1007">
        <v>1979</v>
      </c>
      <c r="DG1007" t="s">
        <v>3656</v>
      </c>
      <c r="DH1007">
        <v>3</v>
      </c>
      <c r="DI1007" s="128" t="s">
        <v>3414</v>
      </c>
      <c r="DJ10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07" s="130">
        <f>Table13[[#This Row],[JUST]]*Table13[[#This Row],[Storm Millage]]/1000</f>
        <v>45387.759535126082</v>
      </c>
      <c r="DL10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07" s="136">
        <f>Table13[[#This Row],[JUST]]*Table13[[#This Row],[Recreational Millage]]/1000</f>
        <v>13339.195037526881</v>
      </c>
      <c r="DN1007" s="137">
        <f>Table13[[#This Row],[Recreational Assessment]]+Table13[[#This Row],[Storm Assessment]]</f>
        <v>58726.954572652961</v>
      </c>
      <c r="DO1007" s="145" t="e">
        <f>Methodology!#REF!</f>
        <v>#REF!</v>
      </c>
      <c r="DP1007" s="146" t="e">
        <f>(Table13[[#This Row],[JUST]]*Table13[[#This Row],[Ad Valorem Recreational Millage]])/1000</f>
        <v>#REF!</v>
      </c>
    </row>
    <row r="1008" spans="1:120" x14ac:dyDescent="0.3">
      <c r="A1008">
        <v>1112</v>
      </c>
      <c r="B1008">
        <v>1</v>
      </c>
      <c r="C1008" s="165" t="s">
        <v>4580</v>
      </c>
      <c r="D1008" t="s">
        <v>540</v>
      </c>
      <c r="E1008" t="s">
        <v>170</v>
      </c>
      <c r="F1008">
        <v>10005038</v>
      </c>
      <c r="G1008" s="32" t="s">
        <v>181</v>
      </c>
      <c r="I1008" t="s">
        <v>226</v>
      </c>
      <c r="J1008">
        <v>1</v>
      </c>
      <c r="K1008">
        <v>100</v>
      </c>
      <c r="L1008">
        <v>0</v>
      </c>
      <c r="M1008">
        <v>1.339</v>
      </c>
      <c r="N1008" t="s">
        <v>135</v>
      </c>
      <c r="O1008" t="s">
        <v>136</v>
      </c>
      <c r="R1008" t="s">
        <v>3669</v>
      </c>
      <c r="S1008" t="s">
        <v>140</v>
      </c>
      <c r="T1008">
        <v>120</v>
      </c>
      <c r="U1008" t="s">
        <v>228</v>
      </c>
      <c r="V1008" t="s">
        <v>229</v>
      </c>
      <c r="W1008" t="s">
        <v>4581</v>
      </c>
      <c r="X1008" t="s">
        <v>4582</v>
      </c>
      <c r="Y1008" t="s">
        <v>189</v>
      </c>
      <c r="AA1008" t="s">
        <v>145</v>
      </c>
      <c r="AB1008" t="s">
        <v>146</v>
      </c>
      <c r="AC1008" s="119">
        <v>3652338</v>
      </c>
      <c r="AD1008">
        <v>3652338</v>
      </c>
      <c r="AE1008">
        <v>3652338</v>
      </c>
      <c r="AF1008">
        <v>2346000</v>
      </c>
      <c r="AG1008">
        <v>1181396</v>
      </c>
      <c r="AH1008">
        <v>0</v>
      </c>
      <c r="AI1008">
        <v>124942</v>
      </c>
      <c r="AJ1008">
        <v>0</v>
      </c>
      <c r="AK1008">
        <v>0</v>
      </c>
      <c r="AL1008">
        <v>0</v>
      </c>
      <c r="AM1008">
        <v>0</v>
      </c>
      <c r="AN1008" s="32">
        <v>0</v>
      </c>
      <c r="AO1008">
        <v>0</v>
      </c>
      <c r="AP1008">
        <v>0</v>
      </c>
      <c r="AQ1008">
        <v>0</v>
      </c>
      <c r="AR1008">
        <v>0</v>
      </c>
      <c r="AS1008">
        <v>1</v>
      </c>
      <c r="AT1008">
        <v>1991</v>
      </c>
      <c r="AV1008">
        <v>9796</v>
      </c>
      <c r="AW1008">
        <v>3459</v>
      </c>
      <c r="AX1008">
        <v>2</v>
      </c>
      <c r="AY1008">
        <v>5</v>
      </c>
      <c r="AZ1008">
        <v>5</v>
      </c>
      <c r="BA1008" t="s">
        <v>233</v>
      </c>
      <c r="BB1008" t="s">
        <v>233</v>
      </c>
      <c r="BC1008" t="s">
        <v>233</v>
      </c>
      <c r="BS1008" t="s">
        <v>4092</v>
      </c>
      <c r="BV1008" t="s">
        <v>3477</v>
      </c>
      <c r="BX1008" t="s">
        <v>1133</v>
      </c>
      <c r="BY1008" t="s">
        <v>458</v>
      </c>
      <c r="BZ1008" t="s">
        <v>3478</v>
      </c>
      <c r="CB1008" s="27">
        <v>42521</v>
      </c>
      <c r="CC1008">
        <v>4225000</v>
      </c>
      <c r="CD1008" t="s">
        <v>210</v>
      </c>
      <c r="CE1008" t="s">
        <v>181</v>
      </c>
      <c r="CF1008" t="s">
        <v>181</v>
      </c>
      <c r="CG1008" t="s">
        <v>4583</v>
      </c>
      <c r="CH1008" s="27">
        <v>33025</v>
      </c>
      <c r="CI1008">
        <v>920000</v>
      </c>
      <c r="CJ1008" t="s">
        <v>210</v>
      </c>
      <c r="CK1008" t="s">
        <v>151</v>
      </c>
      <c r="CL1008" t="s">
        <v>151</v>
      </c>
      <c r="CM1008" t="s">
        <v>4584</v>
      </c>
      <c r="CZ1008" t="s">
        <v>4585</v>
      </c>
      <c r="DA1008" t="s">
        <v>154</v>
      </c>
      <c r="DB1008" t="s">
        <v>299</v>
      </c>
      <c r="DE1008">
        <v>1</v>
      </c>
      <c r="DF1008">
        <v>1900</v>
      </c>
      <c r="DG1008" t="s">
        <v>4586</v>
      </c>
      <c r="DH1008">
        <v>4</v>
      </c>
      <c r="DI1008" s="128" t="s">
        <v>3279</v>
      </c>
      <c r="DJ10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08" s="130">
        <f>Table13[[#This Row],[JUST]]*Table13[[#This Row],[Storm Millage]]/1000</f>
        <v>28921.218261718066</v>
      </c>
      <c r="DL10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08" s="136">
        <f>Table13[[#This Row],[JUST]]*Table13[[#This Row],[Recreational Millage]]/1000</f>
        <v>29956.981630756589</v>
      </c>
      <c r="DN1008" s="137">
        <f>Table13[[#This Row],[Recreational Assessment]]+Table13[[#This Row],[Storm Assessment]]</f>
        <v>58878.199892474659</v>
      </c>
      <c r="DO1008" s="145" t="e">
        <f>Methodology!#REF!</f>
        <v>#REF!</v>
      </c>
      <c r="DP1008" s="146" t="e">
        <f>(Table13[[#This Row],[JUST]]*Table13[[#This Row],[Ad Valorem Recreational Millage]])/1000</f>
        <v>#REF!</v>
      </c>
    </row>
    <row r="1009" spans="1:120" x14ac:dyDescent="0.3">
      <c r="A1009">
        <v>1043</v>
      </c>
      <c r="B1009">
        <v>1</v>
      </c>
      <c r="C1009" s="165" t="s">
        <v>4936</v>
      </c>
      <c r="D1009" t="s">
        <v>4937</v>
      </c>
      <c r="E1009" t="s">
        <v>132</v>
      </c>
      <c r="F1009">
        <v>10005070</v>
      </c>
      <c r="G1009" s="32" t="s">
        <v>181</v>
      </c>
      <c r="I1009" t="s">
        <v>226</v>
      </c>
      <c r="J1009">
        <v>1</v>
      </c>
      <c r="K1009">
        <v>100</v>
      </c>
      <c r="L1009">
        <v>480</v>
      </c>
      <c r="M1009">
        <v>0.94099999999999995</v>
      </c>
      <c r="N1009" t="s">
        <v>135</v>
      </c>
      <c r="O1009" t="s">
        <v>136</v>
      </c>
      <c r="R1009" t="s">
        <v>3669</v>
      </c>
      <c r="S1009" t="s">
        <v>140</v>
      </c>
      <c r="T1009">
        <v>120</v>
      </c>
      <c r="U1009" t="s">
        <v>228</v>
      </c>
      <c r="V1009" t="s">
        <v>229</v>
      </c>
      <c r="W1009" t="s">
        <v>4938</v>
      </c>
      <c r="X1009" t="s">
        <v>4939</v>
      </c>
      <c r="Y1009" t="s">
        <v>189</v>
      </c>
      <c r="AA1009" t="s">
        <v>145</v>
      </c>
      <c r="AB1009" t="s">
        <v>146</v>
      </c>
      <c r="AC1009" s="119">
        <v>3000689</v>
      </c>
      <c r="AD1009">
        <v>3000689</v>
      </c>
      <c r="AE1009">
        <v>3000689</v>
      </c>
      <c r="AF1009">
        <v>2244000</v>
      </c>
      <c r="AG1009">
        <v>748382</v>
      </c>
      <c r="AH1009">
        <v>1111</v>
      </c>
      <c r="AI1009">
        <v>7196</v>
      </c>
      <c r="AJ1009">
        <v>0</v>
      </c>
      <c r="AK1009">
        <v>0</v>
      </c>
      <c r="AL1009">
        <v>0</v>
      </c>
      <c r="AM1009">
        <v>0</v>
      </c>
      <c r="AN1009" s="32">
        <v>0</v>
      </c>
      <c r="AO1009">
        <v>0</v>
      </c>
      <c r="AP1009">
        <v>0</v>
      </c>
      <c r="AQ1009">
        <v>0</v>
      </c>
      <c r="AR1009">
        <v>0</v>
      </c>
      <c r="AS1009">
        <v>1</v>
      </c>
      <c r="AT1009">
        <v>1971</v>
      </c>
      <c r="AV1009">
        <v>6150</v>
      </c>
      <c r="AW1009">
        <v>4290</v>
      </c>
      <c r="AX1009">
        <v>1.7999999499999999</v>
      </c>
      <c r="AY1009">
        <v>4</v>
      </c>
      <c r="AZ1009">
        <v>4</v>
      </c>
      <c r="BS1009" t="s">
        <v>4940</v>
      </c>
      <c r="BT1009" t="s">
        <v>4941</v>
      </c>
      <c r="BV1009" t="s">
        <v>4942</v>
      </c>
      <c r="BX1009" t="s">
        <v>4943</v>
      </c>
      <c r="BY1009" t="s">
        <v>278</v>
      </c>
      <c r="BZ1009" t="s">
        <v>4944</v>
      </c>
      <c r="CB1009" s="27">
        <v>42830</v>
      </c>
      <c r="CC1009">
        <v>4000000</v>
      </c>
      <c r="CD1009" t="s">
        <v>210</v>
      </c>
      <c r="CE1009" t="s">
        <v>181</v>
      </c>
      <c r="CF1009" t="s">
        <v>181</v>
      </c>
      <c r="CG1009" t="s">
        <v>4945</v>
      </c>
      <c r="CH1009" s="27">
        <v>38460</v>
      </c>
      <c r="CI1009">
        <v>4400000</v>
      </c>
      <c r="CJ1009" t="s">
        <v>210</v>
      </c>
      <c r="CK1009" t="s">
        <v>151</v>
      </c>
      <c r="CL1009" t="s">
        <v>151</v>
      </c>
      <c r="CM1009" t="s">
        <v>4946</v>
      </c>
      <c r="CN1009" s="27">
        <v>36339</v>
      </c>
      <c r="CO1009">
        <v>3200000</v>
      </c>
      <c r="CP1009" t="s">
        <v>210</v>
      </c>
      <c r="CQ1009" t="s">
        <v>208</v>
      </c>
      <c r="CR1009" t="s">
        <v>208</v>
      </c>
      <c r="CS1009" t="s">
        <v>4947</v>
      </c>
      <c r="CT1009" s="27">
        <v>35958</v>
      </c>
      <c r="CU1009">
        <v>2343500</v>
      </c>
      <c r="CV1009" t="s">
        <v>210</v>
      </c>
      <c r="CW1009" t="s">
        <v>181</v>
      </c>
      <c r="CX1009" t="s">
        <v>181</v>
      </c>
      <c r="CY1009" t="s">
        <v>4948</v>
      </c>
      <c r="CZ1009" t="s">
        <v>4949</v>
      </c>
      <c r="DA1009" t="s">
        <v>154</v>
      </c>
      <c r="DB1009" t="s">
        <v>299</v>
      </c>
      <c r="DE1009">
        <v>1</v>
      </c>
      <c r="DF1009">
        <v>1900</v>
      </c>
      <c r="DG1009" t="s">
        <v>4950</v>
      </c>
      <c r="DH1009">
        <v>5</v>
      </c>
      <c r="DI1009" s="128" t="s">
        <v>3291</v>
      </c>
      <c r="DJ10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09" s="130">
        <f>Table13[[#This Row],[JUST]]*Table13[[#This Row],[Storm Millage]]/1000</f>
        <v>35188.646883674359</v>
      </c>
      <c r="DL10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09" s="136">
        <f>Table13[[#This Row],[JUST]]*Table13[[#This Row],[Recreational Millage]]/1000</f>
        <v>24612.066367519481</v>
      </c>
      <c r="DN1009" s="137">
        <f>Table13[[#This Row],[Recreational Assessment]]+Table13[[#This Row],[Storm Assessment]]</f>
        <v>59800.71325119384</v>
      </c>
      <c r="DO1009" s="145" t="e">
        <f>Methodology!#REF!</f>
        <v>#REF!</v>
      </c>
      <c r="DP1009" s="146" t="e">
        <f>(Table13[[#This Row],[JUST]]*Table13[[#This Row],[Ad Valorem Recreational Millage]])/1000</f>
        <v>#REF!</v>
      </c>
    </row>
    <row r="1010" spans="1:120" x14ac:dyDescent="0.3">
      <c r="A1010">
        <v>642</v>
      </c>
      <c r="B1010">
        <v>1</v>
      </c>
      <c r="C1010" s="165" t="s">
        <v>4316</v>
      </c>
      <c r="D1010" t="s">
        <v>4317</v>
      </c>
      <c r="E1010" t="s">
        <v>258</v>
      </c>
      <c r="F1010">
        <v>10005098</v>
      </c>
      <c r="G1010" s="32" t="s">
        <v>181</v>
      </c>
      <c r="I1010" t="s">
        <v>226</v>
      </c>
      <c r="J1010">
        <v>1</v>
      </c>
      <c r="K1010">
        <v>0</v>
      </c>
      <c r="L1010">
        <v>0</v>
      </c>
      <c r="M1010">
        <v>1.002</v>
      </c>
      <c r="N1010" t="s">
        <v>135</v>
      </c>
      <c r="O1010" t="s">
        <v>136</v>
      </c>
      <c r="R1010" t="s">
        <v>3669</v>
      </c>
      <c r="S1010" t="s">
        <v>140</v>
      </c>
      <c r="T1010">
        <v>120</v>
      </c>
      <c r="U1010" t="s">
        <v>228</v>
      </c>
      <c r="V1010" t="s">
        <v>229</v>
      </c>
      <c r="W1010" t="s">
        <v>4318</v>
      </c>
      <c r="X1010" t="s">
        <v>4319</v>
      </c>
      <c r="Y1010" t="s">
        <v>189</v>
      </c>
      <c r="AA1010" t="s">
        <v>145</v>
      </c>
      <c r="AB1010" t="s">
        <v>146</v>
      </c>
      <c r="AC1010" s="119">
        <v>3535240</v>
      </c>
      <c r="AD1010">
        <v>3535240</v>
      </c>
      <c r="AE1010">
        <v>3535240</v>
      </c>
      <c r="AF1010">
        <v>1950000</v>
      </c>
      <c r="AG1010">
        <v>1490827</v>
      </c>
      <c r="AH1010">
        <v>5611</v>
      </c>
      <c r="AI1010">
        <v>88802</v>
      </c>
      <c r="AJ1010">
        <v>0</v>
      </c>
      <c r="AK1010">
        <v>0</v>
      </c>
      <c r="AL1010">
        <v>0</v>
      </c>
      <c r="AM1010">
        <v>0</v>
      </c>
      <c r="AN1010" s="32">
        <v>0</v>
      </c>
      <c r="AO1010">
        <v>0</v>
      </c>
      <c r="AP1010">
        <v>0</v>
      </c>
      <c r="AQ1010">
        <v>0</v>
      </c>
      <c r="AR1010">
        <v>0</v>
      </c>
      <c r="AS1010">
        <v>1</v>
      </c>
      <c r="AT1010">
        <v>2000</v>
      </c>
      <c r="AV1010">
        <v>10634</v>
      </c>
      <c r="AW1010">
        <v>4597</v>
      </c>
      <c r="AX1010">
        <v>2</v>
      </c>
      <c r="AY1010">
        <v>6</v>
      </c>
      <c r="AZ1010">
        <v>5.5</v>
      </c>
      <c r="BA1010" t="s">
        <v>233</v>
      </c>
      <c r="BB1010" t="s">
        <v>233</v>
      </c>
      <c r="BC1010" t="s">
        <v>233</v>
      </c>
      <c r="BS1010" t="s">
        <v>4320</v>
      </c>
      <c r="BT1010" t="s">
        <v>4321</v>
      </c>
      <c r="BU1010" t="s">
        <v>4322</v>
      </c>
      <c r="BV1010" t="s">
        <v>666</v>
      </c>
      <c r="BX1010" t="s">
        <v>667</v>
      </c>
      <c r="BY1010" t="s">
        <v>331</v>
      </c>
      <c r="BZ1010" t="s">
        <v>668</v>
      </c>
      <c r="CB1010" s="27">
        <v>40695</v>
      </c>
      <c r="CC1010">
        <v>3200000</v>
      </c>
      <c r="CD1010" t="s">
        <v>210</v>
      </c>
      <c r="CE1010" t="s">
        <v>181</v>
      </c>
      <c r="CF1010" t="s">
        <v>181</v>
      </c>
      <c r="CG1010" t="s">
        <v>4323</v>
      </c>
      <c r="CH1010" s="27">
        <v>38308</v>
      </c>
      <c r="CI1010">
        <v>3000000</v>
      </c>
      <c r="CJ1010" t="s">
        <v>210</v>
      </c>
      <c r="CK1010" t="s">
        <v>151</v>
      </c>
      <c r="CL1010" t="s">
        <v>151</v>
      </c>
      <c r="CM1010" t="s">
        <v>4324</v>
      </c>
      <c r="CN1010" s="27">
        <v>37582</v>
      </c>
      <c r="CO1010">
        <v>2657500</v>
      </c>
      <c r="CP1010" t="s">
        <v>210</v>
      </c>
      <c r="CQ1010" t="s">
        <v>151</v>
      </c>
      <c r="CR1010" t="s">
        <v>151</v>
      </c>
      <c r="CS1010" t="s">
        <v>4325</v>
      </c>
      <c r="CT1010" s="27">
        <v>36928</v>
      </c>
      <c r="CU1010">
        <v>3000000</v>
      </c>
      <c r="CV1010" t="s">
        <v>210</v>
      </c>
      <c r="CW1010" t="s">
        <v>151</v>
      </c>
      <c r="CX1010" t="s">
        <v>151</v>
      </c>
      <c r="CY1010" t="s">
        <v>4326</v>
      </c>
      <c r="CZ1010" t="s">
        <v>4327</v>
      </c>
      <c r="DA1010" t="s">
        <v>154</v>
      </c>
      <c r="DB1010" t="s">
        <v>299</v>
      </c>
      <c r="DE1010">
        <v>1</v>
      </c>
      <c r="DF1010">
        <v>1900</v>
      </c>
      <c r="DG1010" t="s">
        <v>4328</v>
      </c>
      <c r="DH1010">
        <v>36</v>
      </c>
      <c r="DI1010" s="128" t="s">
        <v>3667</v>
      </c>
      <c r="DJ10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10" s="130">
        <f>Table13[[#This Row],[JUST]]*Table13[[#This Row],[Storm Millage]]/1000</f>
        <v>31303.903659999811</v>
      </c>
      <c r="DL10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10" s="136">
        <f>Table13[[#This Row],[JUST]]*Table13[[#This Row],[Recreational Millage]]/1000</f>
        <v>28996.527632523586</v>
      </c>
      <c r="DN1010" s="137">
        <f>Table13[[#This Row],[Recreational Assessment]]+Table13[[#This Row],[Storm Assessment]]</f>
        <v>60300.431292523397</v>
      </c>
      <c r="DO1010" s="145" t="e">
        <f>Methodology!#REF!</f>
        <v>#REF!</v>
      </c>
      <c r="DP1010" s="146" t="e">
        <f>(Table13[[#This Row],[JUST]]*Table13[[#This Row],[Ad Valorem Recreational Millage]])/1000</f>
        <v>#REF!</v>
      </c>
    </row>
    <row r="1011" spans="1:120" x14ac:dyDescent="0.3">
      <c r="A1011">
        <v>646</v>
      </c>
      <c r="B1011">
        <v>1</v>
      </c>
      <c r="C1011" s="165" t="s">
        <v>3715</v>
      </c>
      <c r="D1011" t="s">
        <v>216</v>
      </c>
      <c r="E1011" t="s">
        <v>466</v>
      </c>
      <c r="F1011">
        <v>10442778</v>
      </c>
      <c r="G1011" s="32" t="s">
        <v>181</v>
      </c>
      <c r="I1011" t="s">
        <v>226</v>
      </c>
      <c r="J1011">
        <v>1</v>
      </c>
      <c r="K1011">
        <v>0</v>
      </c>
      <c r="L1011">
        <v>0</v>
      </c>
      <c r="M1011">
        <v>1.139</v>
      </c>
      <c r="N1011" t="s">
        <v>135</v>
      </c>
      <c r="O1011" t="s">
        <v>136</v>
      </c>
      <c r="R1011" t="s">
        <v>3669</v>
      </c>
      <c r="S1011" t="s">
        <v>140</v>
      </c>
      <c r="T1011">
        <v>120</v>
      </c>
      <c r="U1011" t="s">
        <v>228</v>
      </c>
      <c r="V1011" t="s">
        <v>229</v>
      </c>
      <c r="W1011" t="s">
        <v>3716</v>
      </c>
      <c r="X1011" t="s">
        <v>3435</v>
      </c>
      <c r="Y1011" t="s">
        <v>3673</v>
      </c>
      <c r="AA1011" t="s">
        <v>145</v>
      </c>
      <c r="AB1011" t="s">
        <v>146</v>
      </c>
      <c r="AC1011" s="30">
        <v>4702061</v>
      </c>
      <c r="AD1011">
        <v>4702061</v>
      </c>
      <c r="AE1011">
        <v>4652061</v>
      </c>
      <c r="AF1011">
        <v>2019100</v>
      </c>
      <c r="AG1011">
        <v>2506414</v>
      </c>
      <c r="AH1011">
        <v>15501</v>
      </c>
      <c r="AI1011">
        <v>161046</v>
      </c>
      <c r="AJ1011">
        <v>0</v>
      </c>
      <c r="AK1011">
        <v>0</v>
      </c>
      <c r="AL1011">
        <v>0</v>
      </c>
      <c r="AM1011">
        <v>0</v>
      </c>
      <c r="AN1011">
        <v>50000</v>
      </c>
      <c r="AO1011">
        <v>0</v>
      </c>
      <c r="AP1011">
        <v>0</v>
      </c>
      <c r="AQ1011">
        <v>0</v>
      </c>
      <c r="AR1011">
        <v>0</v>
      </c>
      <c r="AS1011">
        <v>1</v>
      </c>
      <c r="AT1011">
        <v>2010</v>
      </c>
      <c r="AV1011">
        <v>15087</v>
      </c>
      <c r="AW1011">
        <v>5695</v>
      </c>
      <c r="AX1011">
        <v>2</v>
      </c>
      <c r="AY1011">
        <v>5</v>
      </c>
      <c r="AZ1011">
        <v>6.5</v>
      </c>
      <c r="BA1011" t="s">
        <v>233</v>
      </c>
      <c r="BB1011" t="s">
        <v>233</v>
      </c>
      <c r="BC1011" t="s">
        <v>233</v>
      </c>
      <c r="BS1011" t="s">
        <v>3717</v>
      </c>
      <c r="BT1011" t="s">
        <v>3718</v>
      </c>
      <c r="BV1011" t="s">
        <v>3716</v>
      </c>
      <c r="BX1011" t="s">
        <v>145</v>
      </c>
      <c r="BY1011" t="s">
        <v>149</v>
      </c>
      <c r="BZ1011" t="s">
        <v>146</v>
      </c>
      <c r="CB1011" s="27">
        <v>41325</v>
      </c>
      <c r="CC1011">
        <v>4735000</v>
      </c>
      <c r="CD1011" t="s">
        <v>210</v>
      </c>
      <c r="CE1011" t="s">
        <v>181</v>
      </c>
      <c r="CF1011" t="s">
        <v>181</v>
      </c>
      <c r="CG1011" t="s">
        <v>3719</v>
      </c>
      <c r="CH1011" s="27">
        <v>38859</v>
      </c>
      <c r="CI1011">
        <v>2800000</v>
      </c>
      <c r="CJ1011" t="s">
        <v>150</v>
      </c>
      <c r="CK1011" t="s">
        <v>151</v>
      </c>
      <c r="CL1011" t="s">
        <v>151</v>
      </c>
      <c r="CM1011" t="s">
        <v>3720</v>
      </c>
      <c r="CN1011" s="27">
        <v>36311</v>
      </c>
      <c r="CO1011">
        <v>2250000</v>
      </c>
      <c r="CP1011" t="s">
        <v>150</v>
      </c>
      <c r="CQ1011" t="s">
        <v>181</v>
      </c>
      <c r="CR1011" t="s">
        <v>151</v>
      </c>
      <c r="CS1011" t="s">
        <v>3721</v>
      </c>
      <c r="CT1011" s="27">
        <v>35859</v>
      </c>
      <c r="CU1011">
        <v>1250000</v>
      </c>
      <c r="CV1011" t="s">
        <v>150</v>
      </c>
      <c r="CW1011" t="s">
        <v>196</v>
      </c>
      <c r="CX1011" t="s">
        <v>196</v>
      </c>
      <c r="CY1011" t="s">
        <v>3679</v>
      </c>
      <c r="CZ1011" t="s">
        <v>3722</v>
      </c>
      <c r="DA1011" t="s">
        <v>154</v>
      </c>
      <c r="DB1011" t="s">
        <v>299</v>
      </c>
      <c r="DE1011">
        <v>1</v>
      </c>
      <c r="DF1011">
        <v>1998</v>
      </c>
      <c r="DG1011" t="s">
        <v>3723</v>
      </c>
      <c r="DH1011">
        <v>36</v>
      </c>
      <c r="DI1011" s="128" t="s">
        <v>3667</v>
      </c>
      <c r="DJ10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11" s="130">
        <f>Table13[[#This Row],[JUST]]*Table13[[#This Row],[Storm Millage]]/1000</f>
        <v>41635.890221722533</v>
      </c>
      <c r="DL10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11" s="136">
        <f>Table13[[#This Row],[JUST]]*Table13[[#This Row],[Recreational Millage]]/1000</f>
        <v>19985.910857345887</v>
      </c>
      <c r="DN1011" s="137">
        <f>Table13[[#This Row],[Recreational Assessment]]+Table13[[#This Row],[Storm Assessment]]</f>
        <v>61621.80107906842</v>
      </c>
      <c r="DO1011" s="145" t="e">
        <f>Methodology!#REF!</f>
        <v>#REF!</v>
      </c>
      <c r="DP1011" s="146" t="e">
        <f>(Table13[[#This Row],[JUST]]*Table13[[#This Row],[Ad Valorem Recreational Millage]])/1000</f>
        <v>#REF!</v>
      </c>
    </row>
    <row r="1012" spans="1:120" x14ac:dyDescent="0.3">
      <c r="A1012">
        <v>1099</v>
      </c>
      <c r="B1012">
        <v>1</v>
      </c>
      <c r="C1012" s="165" t="s">
        <v>3572</v>
      </c>
      <c r="D1012" t="s">
        <v>3573</v>
      </c>
      <c r="E1012" t="s">
        <v>132</v>
      </c>
      <c r="F1012">
        <v>10585097</v>
      </c>
      <c r="G1012" s="32" t="s">
        <v>181</v>
      </c>
      <c r="I1012" t="s">
        <v>226</v>
      </c>
      <c r="J1012">
        <v>1</v>
      </c>
      <c r="K1012">
        <v>0</v>
      </c>
      <c r="L1012">
        <v>0</v>
      </c>
      <c r="M1012">
        <v>0.45629999999999998</v>
      </c>
      <c r="N1012" t="s">
        <v>135</v>
      </c>
      <c r="O1012" t="s">
        <v>136</v>
      </c>
      <c r="R1012" t="s">
        <v>286</v>
      </c>
      <c r="S1012" t="s">
        <v>140</v>
      </c>
      <c r="T1012">
        <v>100</v>
      </c>
      <c r="U1012" t="s">
        <v>511</v>
      </c>
      <c r="W1012" t="s">
        <v>3574</v>
      </c>
      <c r="X1012" t="s">
        <v>3575</v>
      </c>
      <c r="Y1012" t="s">
        <v>3512</v>
      </c>
      <c r="AA1012" t="s">
        <v>145</v>
      </c>
      <c r="AB1012" t="s">
        <v>146</v>
      </c>
      <c r="AC1012" s="119">
        <v>1725621</v>
      </c>
      <c r="AD1012">
        <v>1725621</v>
      </c>
      <c r="AE1012">
        <v>1725621</v>
      </c>
      <c r="AF1012">
        <v>1070000</v>
      </c>
      <c r="AG1012">
        <v>623728</v>
      </c>
      <c r="AH1012">
        <v>0</v>
      </c>
      <c r="AI1012">
        <v>31893</v>
      </c>
      <c r="AJ1012">
        <v>0</v>
      </c>
      <c r="AK1012">
        <v>0</v>
      </c>
      <c r="AL1012">
        <v>0</v>
      </c>
      <c r="AM1012">
        <v>0</v>
      </c>
      <c r="AN1012" s="32">
        <v>0</v>
      </c>
      <c r="AO1012">
        <v>0</v>
      </c>
      <c r="AP1012">
        <v>0</v>
      </c>
      <c r="AQ1012">
        <v>0</v>
      </c>
      <c r="AR1012">
        <v>0</v>
      </c>
      <c r="AS1012">
        <v>1</v>
      </c>
      <c r="AT1012">
        <v>1960</v>
      </c>
      <c r="AV1012">
        <v>2795</v>
      </c>
      <c r="AW1012">
        <v>1242</v>
      </c>
      <c r="AX1012">
        <v>1</v>
      </c>
      <c r="AY1012">
        <v>3</v>
      </c>
      <c r="AZ1012">
        <v>1</v>
      </c>
      <c r="BB1012" t="s">
        <v>233</v>
      </c>
      <c r="BS1012" t="s">
        <v>3551</v>
      </c>
      <c r="BV1012" t="s">
        <v>3552</v>
      </c>
      <c r="BX1012" t="s">
        <v>3553</v>
      </c>
      <c r="BY1012" t="s">
        <v>331</v>
      </c>
      <c r="BZ1012" t="s">
        <v>3554</v>
      </c>
      <c r="CZ1012" t="s">
        <v>3576</v>
      </c>
      <c r="DA1012" t="s">
        <v>154</v>
      </c>
      <c r="DB1012" t="s">
        <v>299</v>
      </c>
      <c r="DE1012">
        <v>1</v>
      </c>
      <c r="DF1012">
        <v>2018</v>
      </c>
      <c r="DG1012" t="s">
        <v>3577</v>
      </c>
      <c r="DH1012">
        <v>3</v>
      </c>
      <c r="DI1012" s="128" t="s">
        <v>3414</v>
      </c>
      <c r="DJ101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12" s="130">
        <f>Table13[[#This Row],[JUST]]*Table13[[#This Row],[Storm Millage]]/1000</f>
        <v>48159.462510315592</v>
      </c>
      <c r="DL101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12" s="136">
        <f>Table13[[#This Row],[JUST]]*Table13[[#This Row],[Recreational Millage]]/1000</f>
        <v>14153.782207081551</v>
      </c>
      <c r="DN1012" s="137">
        <f>Table13[[#This Row],[Recreational Assessment]]+Table13[[#This Row],[Storm Assessment]]</f>
        <v>62313.244717397145</v>
      </c>
      <c r="DO1012" s="145" t="e">
        <f>Methodology!#REF!</f>
        <v>#REF!</v>
      </c>
      <c r="DP1012" s="146" t="e">
        <f>(Table13[[#This Row],[JUST]]*Table13[[#This Row],[Ad Valorem Recreational Millage]])/1000</f>
        <v>#REF!</v>
      </c>
    </row>
    <row r="1013" spans="1:120" x14ac:dyDescent="0.3">
      <c r="A1013">
        <v>1030</v>
      </c>
      <c r="B1013">
        <v>1</v>
      </c>
      <c r="C1013" s="165" t="s">
        <v>5019</v>
      </c>
      <c r="D1013" t="s">
        <v>4714</v>
      </c>
      <c r="E1013" t="s">
        <v>400</v>
      </c>
      <c r="F1013">
        <v>10005139</v>
      </c>
      <c r="G1013" s="32" t="s">
        <v>383</v>
      </c>
      <c r="I1013" t="s">
        <v>226</v>
      </c>
      <c r="J1013">
        <v>1</v>
      </c>
      <c r="K1013">
        <v>0</v>
      </c>
      <c r="L1013">
        <v>0</v>
      </c>
      <c r="M1013">
        <v>1.1120000000000001</v>
      </c>
      <c r="N1013" t="s">
        <v>135</v>
      </c>
      <c r="O1013" t="s">
        <v>136</v>
      </c>
      <c r="R1013" t="s">
        <v>4384</v>
      </c>
      <c r="S1013" t="s">
        <v>140</v>
      </c>
      <c r="T1013">
        <v>810</v>
      </c>
      <c r="U1013" t="s">
        <v>3584</v>
      </c>
      <c r="V1013" t="s">
        <v>229</v>
      </c>
      <c r="W1013" t="s">
        <v>5020</v>
      </c>
      <c r="X1013" t="s">
        <v>5021</v>
      </c>
      <c r="Y1013" t="s">
        <v>189</v>
      </c>
      <c r="AA1013" t="s">
        <v>145</v>
      </c>
      <c r="AB1013" t="s">
        <v>146</v>
      </c>
      <c r="AC1013" s="30">
        <v>3932554</v>
      </c>
      <c r="AD1013">
        <v>1560068</v>
      </c>
      <c r="AE1013">
        <v>1510068</v>
      </c>
      <c r="AF1013">
        <v>2244000</v>
      </c>
      <c r="AG1013">
        <v>1544304</v>
      </c>
      <c r="AH1013">
        <v>0</v>
      </c>
      <c r="AI1013">
        <v>144250</v>
      </c>
      <c r="AJ1013">
        <v>0</v>
      </c>
      <c r="AK1013">
        <v>0</v>
      </c>
      <c r="AL1013">
        <v>0</v>
      </c>
      <c r="AM1013">
        <v>0</v>
      </c>
      <c r="AN1013">
        <v>50000</v>
      </c>
      <c r="AO1013">
        <v>0</v>
      </c>
      <c r="AP1013">
        <v>0</v>
      </c>
      <c r="AQ1013">
        <v>0</v>
      </c>
      <c r="AR1013">
        <v>0</v>
      </c>
      <c r="AS1013">
        <v>2</v>
      </c>
      <c r="AT1013">
        <v>1984</v>
      </c>
      <c r="AV1013">
        <v>7009</v>
      </c>
      <c r="AW1013">
        <v>3674</v>
      </c>
      <c r="AX1013">
        <v>2</v>
      </c>
      <c r="AY1013">
        <v>4</v>
      </c>
      <c r="AZ1013">
        <v>4</v>
      </c>
      <c r="BA1013" t="s">
        <v>233</v>
      </c>
      <c r="BC1013" t="s">
        <v>233</v>
      </c>
      <c r="BS1013" t="s">
        <v>5022</v>
      </c>
      <c r="BV1013" t="s">
        <v>5023</v>
      </c>
      <c r="BX1013" t="s">
        <v>145</v>
      </c>
      <c r="BY1013" t="s">
        <v>149</v>
      </c>
      <c r="BZ1013" t="s">
        <v>146</v>
      </c>
      <c r="CZ1013" t="s">
        <v>5024</v>
      </c>
      <c r="DA1013" t="s">
        <v>154</v>
      </c>
      <c r="DB1013" t="s">
        <v>299</v>
      </c>
      <c r="DE1013">
        <v>2</v>
      </c>
      <c r="DF1013">
        <v>1982</v>
      </c>
      <c r="DG1013" t="s">
        <v>5025</v>
      </c>
      <c r="DH1013">
        <v>5</v>
      </c>
      <c r="DI1013" s="128" t="s">
        <v>3291</v>
      </c>
      <c r="DJ101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13" s="130">
        <f>Table13[[#This Row],[JUST]]*Table13[[#This Row],[Storm Millage]]/1000</f>
        <v>46116.493264373996</v>
      </c>
      <c r="DL101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13" s="136">
        <f>Table13[[#This Row],[JUST]]*Table13[[#This Row],[Recreational Millage]]/1000</f>
        <v>16715.153990069244</v>
      </c>
      <c r="DN1013" s="137">
        <f>Table13[[#This Row],[Recreational Assessment]]+Table13[[#This Row],[Storm Assessment]]</f>
        <v>62831.64725444324</v>
      </c>
      <c r="DO1013" s="145" t="e">
        <f>Methodology!#REF!</f>
        <v>#REF!</v>
      </c>
      <c r="DP1013" s="146" t="e">
        <f>(Table13[[#This Row],[JUST]]*Table13[[#This Row],[Ad Valorem Recreational Millage]])/1000</f>
        <v>#REF!</v>
      </c>
    </row>
    <row r="1014" spans="1:120" x14ac:dyDescent="0.3">
      <c r="A1014">
        <v>1052</v>
      </c>
      <c r="B1014">
        <v>1</v>
      </c>
      <c r="C1014" s="165" t="s">
        <v>4812</v>
      </c>
      <c r="D1014" t="s">
        <v>4813</v>
      </c>
      <c r="E1014" t="s">
        <v>204</v>
      </c>
      <c r="F1014">
        <v>10005061</v>
      </c>
      <c r="G1014" s="32" t="s">
        <v>181</v>
      </c>
      <c r="I1014" t="s">
        <v>226</v>
      </c>
      <c r="J1014">
        <v>1</v>
      </c>
      <c r="K1014">
        <v>200</v>
      </c>
      <c r="L1014">
        <v>0</v>
      </c>
      <c r="M1014">
        <v>2.1970000000000001</v>
      </c>
      <c r="N1014" t="s">
        <v>135</v>
      </c>
      <c r="O1014" t="s">
        <v>136</v>
      </c>
      <c r="R1014" t="s">
        <v>3669</v>
      </c>
      <c r="S1014" t="s">
        <v>140</v>
      </c>
      <c r="T1014">
        <v>120</v>
      </c>
      <c r="U1014" t="s">
        <v>228</v>
      </c>
      <c r="V1014" t="s">
        <v>229</v>
      </c>
      <c r="W1014" t="s">
        <v>4814</v>
      </c>
      <c r="X1014" t="s">
        <v>4815</v>
      </c>
      <c r="Y1014" t="s">
        <v>189</v>
      </c>
      <c r="AA1014" t="s">
        <v>145</v>
      </c>
      <c r="AB1014" t="s">
        <v>146</v>
      </c>
      <c r="AC1014" s="119">
        <v>3162894</v>
      </c>
      <c r="AD1014">
        <v>3162894</v>
      </c>
      <c r="AE1014">
        <v>3162894</v>
      </c>
      <c r="AF1014">
        <v>3060000</v>
      </c>
      <c r="AG1014">
        <v>99423</v>
      </c>
      <c r="AH1014">
        <v>0</v>
      </c>
      <c r="AI1014">
        <v>3471</v>
      </c>
      <c r="AJ1014">
        <v>0</v>
      </c>
      <c r="AK1014">
        <v>0</v>
      </c>
      <c r="AL1014">
        <v>0</v>
      </c>
      <c r="AM1014">
        <v>0</v>
      </c>
      <c r="AN1014" s="32">
        <v>0</v>
      </c>
      <c r="AO1014">
        <v>0</v>
      </c>
      <c r="AP1014">
        <v>0</v>
      </c>
      <c r="AQ1014">
        <v>0</v>
      </c>
      <c r="AR1014">
        <v>0</v>
      </c>
      <c r="AS1014">
        <v>1</v>
      </c>
      <c r="AT1014">
        <v>1965</v>
      </c>
      <c r="AV1014">
        <v>2586</v>
      </c>
      <c r="AW1014">
        <v>2084</v>
      </c>
      <c r="AX1014">
        <v>1</v>
      </c>
      <c r="AY1014">
        <v>3</v>
      </c>
      <c r="AZ1014">
        <v>4</v>
      </c>
      <c r="BS1014" t="s">
        <v>4816</v>
      </c>
      <c r="BV1014" t="s">
        <v>4817</v>
      </c>
      <c r="BX1014" t="s">
        <v>4818</v>
      </c>
      <c r="BY1014" t="s">
        <v>873</v>
      </c>
      <c r="BZ1014" t="s">
        <v>4819</v>
      </c>
      <c r="CB1014" s="27">
        <v>40659</v>
      </c>
      <c r="CC1014">
        <v>3100000</v>
      </c>
      <c r="CD1014" t="s">
        <v>210</v>
      </c>
      <c r="CE1014" t="s">
        <v>181</v>
      </c>
      <c r="CF1014" t="s">
        <v>181</v>
      </c>
      <c r="CG1014" t="s">
        <v>4820</v>
      </c>
      <c r="CH1014" s="27">
        <v>30864</v>
      </c>
      <c r="CI1014">
        <v>70000</v>
      </c>
      <c r="CJ1014" t="s">
        <v>210</v>
      </c>
      <c r="CK1014" t="s">
        <v>181</v>
      </c>
      <c r="CL1014" t="s">
        <v>181</v>
      </c>
      <c r="CM1014" t="s">
        <v>4821</v>
      </c>
      <c r="CZ1014" t="s">
        <v>4822</v>
      </c>
      <c r="DA1014" t="s">
        <v>154</v>
      </c>
      <c r="DB1014" t="s">
        <v>299</v>
      </c>
      <c r="DE1014">
        <v>1</v>
      </c>
      <c r="DF1014">
        <v>1900</v>
      </c>
      <c r="DG1014" t="s">
        <v>4823</v>
      </c>
      <c r="DH1014">
        <v>5</v>
      </c>
      <c r="DI1014" s="128" t="s">
        <v>3291</v>
      </c>
      <c r="DJ101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14" s="130">
        <f>Table13[[#This Row],[JUST]]*Table13[[#This Row],[Storm Millage]]/1000</f>
        <v>37090.801511416983</v>
      </c>
      <c r="DL101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14" s="136">
        <f>Table13[[#This Row],[JUST]]*Table13[[#This Row],[Recreational Millage]]/1000</f>
        <v>25942.494220970304</v>
      </c>
      <c r="DN1014" s="137">
        <f>Table13[[#This Row],[Recreational Assessment]]+Table13[[#This Row],[Storm Assessment]]</f>
        <v>63033.295732387283</v>
      </c>
      <c r="DO1014" s="145" t="e">
        <f>Methodology!#REF!</f>
        <v>#REF!</v>
      </c>
      <c r="DP1014" s="146" t="e">
        <f>(Table13[[#This Row],[JUST]]*Table13[[#This Row],[Ad Valorem Recreational Millage]])/1000</f>
        <v>#REF!</v>
      </c>
    </row>
    <row r="1015" spans="1:120" x14ac:dyDescent="0.3">
      <c r="A1015">
        <v>857</v>
      </c>
      <c r="B1015">
        <v>1</v>
      </c>
      <c r="C1015" s="165" t="s">
        <v>3738</v>
      </c>
      <c r="D1015" t="s">
        <v>216</v>
      </c>
      <c r="E1015" t="s">
        <v>285</v>
      </c>
      <c r="F1015">
        <v>10004774</v>
      </c>
      <c r="G1015" s="32" t="s">
        <v>181</v>
      </c>
      <c r="I1015" t="s">
        <v>226</v>
      </c>
      <c r="J1015">
        <v>1</v>
      </c>
      <c r="K1015">
        <v>0</v>
      </c>
      <c r="L1015">
        <v>0</v>
      </c>
      <c r="M1015">
        <v>0.51</v>
      </c>
      <c r="N1015" t="s">
        <v>135</v>
      </c>
      <c r="O1015" t="s">
        <v>136</v>
      </c>
      <c r="S1015" t="s">
        <v>140</v>
      </c>
      <c r="T1015">
        <v>120</v>
      </c>
      <c r="U1015" t="s">
        <v>228</v>
      </c>
      <c r="V1015" t="s">
        <v>229</v>
      </c>
      <c r="W1015" t="s">
        <v>3739</v>
      </c>
      <c r="X1015" t="s">
        <v>3740</v>
      </c>
      <c r="Y1015" t="s">
        <v>189</v>
      </c>
      <c r="AA1015" t="s">
        <v>145</v>
      </c>
      <c r="AB1015" t="s">
        <v>146</v>
      </c>
      <c r="AC1015" s="30">
        <v>4827193</v>
      </c>
      <c r="AD1015">
        <v>3101913</v>
      </c>
      <c r="AE1015">
        <v>3051913</v>
      </c>
      <c r="AF1015">
        <v>1578250</v>
      </c>
      <c r="AG1015">
        <v>3130053</v>
      </c>
      <c r="AH1015">
        <v>0</v>
      </c>
      <c r="AI1015">
        <v>118890</v>
      </c>
      <c r="AJ1015">
        <v>0</v>
      </c>
      <c r="AK1015">
        <v>0</v>
      </c>
      <c r="AL1015">
        <v>0</v>
      </c>
      <c r="AM1015">
        <v>0</v>
      </c>
      <c r="AN1015">
        <v>50000</v>
      </c>
      <c r="AO1015">
        <v>0</v>
      </c>
      <c r="AP1015">
        <v>0</v>
      </c>
      <c r="AQ1015">
        <v>0</v>
      </c>
      <c r="AR1015">
        <v>0</v>
      </c>
      <c r="AS1015">
        <v>1</v>
      </c>
      <c r="AT1015">
        <v>1997</v>
      </c>
      <c r="AV1015">
        <v>11331</v>
      </c>
      <c r="AW1015">
        <v>4974</v>
      </c>
      <c r="AX1015">
        <v>3</v>
      </c>
      <c r="AY1015">
        <v>5</v>
      </c>
      <c r="AZ1015">
        <v>6</v>
      </c>
      <c r="BA1015" t="s">
        <v>233</v>
      </c>
      <c r="BB1015" t="s">
        <v>233</v>
      </c>
      <c r="BC1015" t="s">
        <v>233</v>
      </c>
      <c r="BS1015" t="s">
        <v>3741</v>
      </c>
      <c r="BT1015" t="s">
        <v>3742</v>
      </c>
      <c r="BV1015" t="s">
        <v>3743</v>
      </c>
      <c r="BX1015" t="s">
        <v>145</v>
      </c>
      <c r="BY1015" t="s">
        <v>149</v>
      </c>
      <c r="BZ1015" t="s">
        <v>146</v>
      </c>
      <c r="CB1015" s="27">
        <v>36230</v>
      </c>
      <c r="CC1015">
        <v>2272800</v>
      </c>
      <c r="CD1015" t="s">
        <v>210</v>
      </c>
      <c r="CE1015" t="s">
        <v>151</v>
      </c>
      <c r="CF1015" t="s">
        <v>151</v>
      </c>
      <c r="CG1015" t="s">
        <v>3744</v>
      </c>
      <c r="CH1015" s="27">
        <v>33329</v>
      </c>
      <c r="CI1015">
        <v>725000</v>
      </c>
      <c r="CJ1015" t="s">
        <v>210</v>
      </c>
      <c r="CK1015" t="s">
        <v>208</v>
      </c>
      <c r="CL1015" t="s">
        <v>208</v>
      </c>
      <c r="CM1015" t="s">
        <v>3735</v>
      </c>
      <c r="CZ1015" t="s">
        <v>3745</v>
      </c>
      <c r="DA1015" t="s">
        <v>154</v>
      </c>
      <c r="DB1015" t="s">
        <v>299</v>
      </c>
      <c r="DE1015">
        <v>1</v>
      </c>
      <c r="DF1015">
        <v>1993</v>
      </c>
      <c r="DG1015" t="s">
        <v>3746</v>
      </c>
      <c r="DH1015">
        <v>36</v>
      </c>
      <c r="DI1015" s="128" t="s">
        <v>3667</v>
      </c>
      <c r="DJ101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15" s="130">
        <f>Table13[[#This Row],[JUST]]*Table13[[#This Row],[Storm Millage]]/1000</f>
        <v>42743.911197040507</v>
      </c>
      <c r="DL101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15" s="136">
        <f>Table13[[#This Row],[JUST]]*Table13[[#This Row],[Recreational Millage]]/1000</f>
        <v>20517.779116264988</v>
      </c>
      <c r="DN1015" s="137">
        <f>Table13[[#This Row],[Recreational Assessment]]+Table13[[#This Row],[Storm Assessment]]</f>
        <v>63261.690313305495</v>
      </c>
      <c r="DO1015" s="145" t="e">
        <f>Methodology!#REF!</f>
        <v>#REF!</v>
      </c>
      <c r="DP1015" s="146" t="e">
        <f>(Table13[[#This Row],[JUST]]*Table13[[#This Row],[Ad Valorem Recreational Millage]])/1000</f>
        <v>#REF!</v>
      </c>
    </row>
    <row r="1016" spans="1:120" x14ac:dyDescent="0.3">
      <c r="A1016">
        <v>1121</v>
      </c>
      <c r="B1016">
        <v>1</v>
      </c>
      <c r="C1016" s="165" t="s">
        <v>4033</v>
      </c>
      <c r="D1016" t="s">
        <v>216</v>
      </c>
      <c r="E1016" t="s">
        <v>365</v>
      </c>
      <c r="F1016">
        <v>10004822</v>
      </c>
      <c r="G1016" s="32" t="s">
        <v>553</v>
      </c>
      <c r="I1016" t="s">
        <v>226</v>
      </c>
      <c r="J1016">
        <v>1</v>
      </c>
      <c r="K1016">
        <v>0</v>
      </c>
      <c r="L1016">
        <v>0</v>
      </c>
      <c r="M1016">
        <v>1.4630000000000001</v>
      </c>
      <c r="N1016" t="s">
        <v>135</v>
      </c>
      <c r="O1016" t="s">
        <v>136</v>
      </c>
      <c r="R1016" t="s">
        <v>227</v>
      </c>
      <c r="S1016" t="s">
        <v>140</v>
      </c>
      <c r="T1016">
        <v>0</v>
      </c>
      <c r="U1016" t="s">
        <v>554</v>
      </c>
      <c r="V1016" t="s">
        <v>229</v>
      </c>
      <c r="W1016" t="s">
        <v>4034</v>
      </c>
      <c r="X1016" t="s">
        <v>4035</v>
      </c>
      <c r="Y1016" t="s">
        <v>189</v>
      </c>
      <c r="AA1016" t="s">
        <v>145</v>
      </c>
      <c r="AB1016" t="s">
        <v>146</v>
      </c>
      <c r="AC1016" s="119">
        <v>3719349</v>
      </c>
      <c r="AD1016">
        <v>3719349</v>
      </c>
      <c r="AE1016">
        <v>3719349</v>
      </c>
      <c r="AF1016">
        <v>2900000</v>
      </c>
      <c r="AG1016">
        <v>693834</v>
      </c>
      <c r="AH1016">
        <v>65549</v>
      </c>
      <c r="AI1016">
        <v>59966</v>
      </c>
      <c r="AJ1016">
        <v>0</v>
      </c>
      <c r="AK1016">
        <v>0</v>
      </c>
      <c r="AL1016">
        <v>0</v>
      </c>
      <c r="AM1016">
        <v>0</v>
      </c>
      <c r="AN1016" s="32">
        <v>0</v>
      </c>
      <c r="AO1016">
        <v>0</v>
      </c>
      <c r="AP1016">
        <v>0</v>
      </c>
      <c r="AQ1016">
        <v>0</v>
      </c>
      <c r="AR1016">
        <v>0</v>
      </c>
      <c r="BE1016" t="s">
        <v>233</v>
      </c>
      <c r="BS1016" t="s">
        <v>4036</v>
      </c>
      <c r="BV1016" t="s">
        <v>4037</v>
      </c>
      <c r="BX1016" t="s">
        <v>145</v>
      </c>
      <c r="BY1016" t="s">
        <v>149</v>
      </c>
      <c r="BZ1016" t="s">
        <v>146</v>
      </c>
      <c r="CB1016" s="27">
        <v>43899</v>
      </c>
      <c r="CC1016">
        <v>6350000</v>
      </c>
      <c r="CD1016" t="s">
        <v>210</v>
      </c>
      <c r="CE1016" t="s">
        <v>181</v>
      </c>
      <c r="CF1016" t="s">
        <v>181</v>
      </c>
      <c r="CG1016" t="s">
        <v>4038</v>
      </c>
      <c r="CH1016" s="27">
        <v>38567</v>
      </c>
      <c r="CI1016">
        <v>11000000</v>
      </c>
      <c r="CJ1016" t="s">
        <v>210</v>
      </c>
      <c r="CK1016" t="s">
        <v>208</v>
      </c>
      <c r="CL1016" t="s">
        <v>151</v>
      </c>
      <c r="CM1016" t="s">
        <v>4039</v>
      </c>
      <c r="CN1016" s="27">
        <v>35156</v>
      </c>
      <c r="CO1016">
        <v>1645000</v>
      </c>
      <c r="CP1016" t="s">
        <v>210</v>
      </c>
      <c r="CQ1016" t="s">
        <v>151</v>
      </c>
      <c r="CR1016" t="s">
        <v>151</v>
      </c>
      <c r="CS1016" t="s">
        <v>4040</v>
      </c>
      <c r="CT1016" s="27">
        <v>34121</v>
      </c>
      <c r="CU1016">
        <v>1175000</v>
      </c>
      <c r="CV1016" t="s">
        <v>210</v>
      </c>
      <c r="CW1016" t="s">
        <v>151</v>
      </c>
      <c r="CX1016" t="s">
        <v>151</v>
      </c>
      <c r="CY1016" t="s">
        <v>4041</v>
      </c>
      <c r="CZ1016" t="s">
        <v>4042</v>
      </c>
      <c r="DA1016" t="s">
        <v>154</v>
      </c>
      <c r="DB1016" t="s">
        <v>299</v>
      </c>
      <c r="DD1016" t="s">
        <v>4043</v>
      </c>
      <c r="DE1016">
        <v>0</v>
      </c>
      <c r="DF1016">
        <v>1900</v>
      </c>
      <c r="DG1016" t="s">
        <v>4044</v>
      </c>
      <c r="DH1016">
        <v>36</v>
      </c>
      <c r="DI1016" s="128" t="s">
        <v>3667</v>
      </c>
      <c r="DJ101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16" s="130">
        <f>Table13[[#This Row],[JUST]]*Table13[[#This Row],[Storm Millage]]/1000</f>
        <v>32934.15518434863</v>
      </c>
      <c r="DL101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16" s="136">
        <f>Table13[[#This Row],[JUST]]*Table13[[#This Row],[Recreational Millage]]/1000</f>
        <v>30506.615124715427</v>
      </c>
      <c r="DN1016" s="137">
        <f>Table13[[#This Row],[Recreational Assessment]]+Table13[[#This Row],[Storm Assessment]]</f>
        <v>63440.770309064057</v>
      </c>
      <c r="DO1016" s="145" t="e">
        <f>Methodology!#REF!</f>
        <v>#REF!</v>
      </c>
      <c r="DP1016" s="146" t="e">
        <f>(Table13[[#This Row],[JUST]]*Table13[[#This Row],[Ad Valorem Recreational Millage]])/1000</f>
        <v>#REF!</v>
      </c>
    </row>
    <row r="1017" spans="1:120" x14ac:dyDescent="0.3">
      <c r="A1017">
        <v>817</v>
      </c>
      <c r="B1017">
        <v>1</v>
      </c>
      <c r="C1017" s="165" t="s">
        <v>3747</v>
      </c>
      <c r="D1017" t="s">
        <v>3444</v>
      </c>
      <c r="E1017" t="s">
        <v>132</v>
      </c>
      <c r="F1017">
        <v>10453747</v>
      </c>
      <c r="G1017" s="32" t="s">
        <v>181</v>
      </c>
      <c r="I1017" t="s">
        <v>226</v>
      </c>
      <c r="J1017">
        <v>1</v>
      </c>
      <c r="K1017">
        <v>0</v>
      </c>
      <c r="L1017">
        <v>0</v>
      </c>
      <c r="M1017">
        <v>0.38300000000000001</v>
      </c>
      <c r="N1017" t="s">
        <v>135</v>
      </c>
      <c r="O1017" t="s">
        <v>136</v>
      </c>
      <c r="R1017" t="s">
        <v>227</v>
      </c>
      <c r="S1017" t="s">
        <v>140</v>
      </c>
      <c r="T1017">
        <v>120</v>
      </c>
      <c r="U1017" t="s">
        <v>228</v>
      </c>
      <c r="V1017" t="s">
        <v>229</v>
      </c>
      <c r="W1017" t="s">
        <v>3748</v>
      </c>
      <c r="X1017" t="s">
        <v>3749</v>
      </c>
      <c r="Y1017" t="s">
        <v>189</v>
      </c>
      <c r="AA1017" t="s">
        <v>145</v>
      </c>
      <c r="AB1017" t="s">
        <v>146</v>
      </c>
      <c r="AC1017" s="119">
        <v>3733088</v>
      </c>
      <c r="AD1017">
        <v>2790546</v>
      </c>
      <c r="AE1017">
        <v>2790546</v>
      </c>
      <c r="AF1017">
        <v>1477950</v>
      </c>
      <c r="AG1017">
        <v>2098242</v>
      </c>
      <c r="AH1017">
        <v>10642</v>
      </c>
      <c r="AI1017">
        <v>146254</v>
      </c>
      <c r="AJ1017">
        <v>0</v>
      </c>
      <c r="AK1017">
        <v>0</v>
      </c>
      <c r="AL1017">
        <v>0</v>
      </c>
      <c r="AM1017">
        <v>0</v>
      </c>
      <c r="AN1017" s="32">
        <v>0</v>
      </c>
      <c r="AO1017">
        <v>0</v>
      </c>
      <c r="AP1017">
        <v>0</v>
      </c>
      <c r="AQ1017">
        <v>0</v>
      </c>
      <c r="AR1017">
        <v>0</v>
      </c>
      <c r="AS1017">
        <v>1</v>
      </c>
      <c r="AT1017">
        <v>2000</v>
      </c>
      <c r="AV1017">
        <v>7679</v>
      </c>
      <c r="AW1017">
        <v>3706</v>
      </c>
      <c r="AX1017">
        <v>2</v>
      </c>
      <c r="AY1017">
        <v>4</v>
      </c>
      <c r="AZ1017">
        <v>4</v>
      </c>
      <c r="BA1017" t="s">
        <v>233</v>
      </c>
      <c r="BB1017" t="s">
        <v>233</v>
      </c>
      <c r="BC1017" t="s">
        <v>233</v>
      </c>
      <c r="BS1017" t="s">
        <v>3750</v>
      </c>
      <c r="BT1017" t="s">
        <v>3751</v>
      </c>
      <c r="BV1017" t="s">
        <v>3752</v>
      </c>
      <c r="BX1017" t="s">
        <v>3753</v>
      </c>
      <c r="BY1017" t="s">
        <v>294</v>
      </c>
      <c r="BZ1017" t="s">
        <v>3754</v>
      </c>
      <c r="CB1017" s="27">
        <v>40990</v>
      </c>
      <c r="CC1017">
        <v>2400000</v>
      </c>
      <c r="CD1017" t="s">
        <v>210</v>
      </c>
      <c r="CE1017" t="s">
        <v>181</v>
      </c>
      <c r="CF1017" t="s">
        <v>181</v>
      </c>
      <c r="CG1017" t="s">
        <v>3755</v>
      </c>
      <c r="CH1017" s="27">
        <v>36784</v>
      </c>
      <c r="CI1017">
        <v>2600000</v>
      </c>
      <c r="CJ1017" t="s">
        <v>210</v>
      </c>
      <c r="CK1017" t="s">
        <v>616</v>
      </c>
      <c r="CL1017" t="s">
        <v>151</v>
      </c>
      <c r="CM1017" t="s">
        <v>3756</v>
      </c>
      <c r="CN1017" s="27">
        <v>36556</v>
      </c>
      <c r="CO1017">
        <v>477000</v>
      </c>
      <c r="CP1017" t="s">
        <v>150</v>
      </c>
      <c r="CQ1017" t="s">
        <v>616</v>
      </c>
      <c r="CR1017" t="s">
        <v>181</v>
      </c>
      <c r="CS1017" t="s">
        <v>3757</v>
      </c>
      <c r="CT1017" s="27">
        <v>35813</v>
      </c>
      <c r="CU1017">
        <v>1450000</v>
      </c>
      <c r="CV1017" t="s">
        <v>210</v>
      </c>
      <c r="CW1017" t="s">
        <v>196</v>
      </c>
      <c r="CX1017" t="s">
        <v>196</v>
      </c>
      <c r="CY1017" t="s">
        <v>3758</v>
      </c>
      <c r="CZ1017" t="s">
        <v>3759</v>
      </c>
      <c r="DA1017" t="s">
        <v>154</v>
      </c>
      <c r="DB1017" t="s">
        <v>299</v>
      </c>
      <c r="DE1017">
        <v>1</v>
      </c>
      <c r="DF1017">
        <v>1999</v>
      </c>
      <c r="DG1017" t="s">
        <v>3760</v>
      </c>
      <c r="DH1017">
        <v>36</v>
      </c>
      <c r="DI1017" s="128" t="s">
        <v>3667</v>
      </c>
      <c r="DJ10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17" s="130">
        <f>Table13[[#This Row],[JUST]]*Table13[[#This Row],[Storm Millage]]/1000</f>
        <v>33055.811516700815</v>
      </c>
      <c r="DL10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17" s="136">
        <f>Table13[[#This Row],[JUST]]*Table13[[#This Row],[Recreational Millage]]/1000</f>
        <v>30619.304303708435</v>
      </c>
      <c r="DN1017" s="137">
        <f>Table13[[#This Row],[Recreational Assessment]]+Table13[[#This Row],[Storm Assessment]]</f>
        <v>63675.11582040925</v>
      </c>
      <c r="DO1017" s="145" t="e">
        <f>Methodology!#REF!</f>
        <v>#REF!</v>
      </c>
      <c r="DP1017" s="146" t="e">
        <f>(Table13[[#This Row],[JUST]]*Table13[[#This Row],[Ad Valorem Recreational Millage]])/1000</f>
        <v>#REF!</v>
      </c>
    </row>
    <row r="1018" spans="1:120" x14ac:dyDescent="0.3">
      <c r="A1018">
        <v>1007</v>
      </c>
      <c r="B1018">
        <v>1</v>
      </c>
      <c r="C1018" s="165" t="s">
        <v>5026</v>
      </c>
      <c r="D1018" t="s">
        <v>5027</v>
      </c>
      <c r="E1018" t="s">
        <v>595</v>
      </c>
      <c r="F1018">
        <v>10005137</v>
      </c>
      <c r="G1018" s="32" t="s">
        <v>383</v>
      </c>
      <c r="I1018" t="s">
        <v>226</v>
      </c>
      <c r="J1018">
        <v>1</v>
      </c>
      <c r="K1018">
        <v>0</v>
      </c>
      <c r="L1018">
        <v>0</v>
      </c>
      <c r="M1018">
        <v>1.1919999999999999</v>
      </c>
      <c r="N1018" t="s">
        <v>135</v>
      </c>
      <c r="O1018" t="s">
        <v>136</v>
      </c>
      <c r="R1018" t="s">
        <v>139</v>
      </c>
      <c r="S1018" t="s">
        <v>140</v>
      </c>
      <c r="T1018">
        <v>810</v>
      </c>
      <c r="U1018" t="s">
        <v>3584</v>
      </c>
      <c r="V1018" t="s">
        <v>229</v>
      </c>
      <c r="W1018" t="s">
        <v>5028</v>
      </c>
      <c r="X1018" t="s">
        <v>5029</v>
      </c>
      <c r="Y1018" t="s">
        <v>189</v>
      </c>
      <c r="AA1018" t="s">
        <v>145</v>
      </c>
      <c r="AB1018" t="s">
        <v>146</v>
      </c>
      <c r="AC1018" s="119">
        <v>3212242</v>
      </c>
      <c r="AD1018">
        <v>3212242</v>
      </c>
      <c r="AE1018">
        <v>3212242</v>
      </c>
      <c r="AF1018">
        <v>2244000</v>
      </c>
      <c r="AG1018">
        <v>898783</v>
      </c>
      <c r="AH1018">
        <v>7357</v>
      </c>
      <c r="AI1018">
        <v>62102</v>
      </c>
      <c r="AJ1018">
        <v>0</v>
      </c>
      <c r="AK1018">
        <v>0</v>
      </c>
      <c r="AL1018">
        <v>0</v>
      </c>
      <c r="AM1018">
        <v>0</v>
      </c>
      <c r="AN1018" s="32">
        <v>0</v>
      </c>
      <c r="AO1018">
        <v>0</v>
      </c>
      <c r="AP1018">
        <v>0</v>
      </c>
      <c r="AQ1018">
        <v>0</v>
      </c>
      <c r="AR1018">
        <v>0</v>
      </c>
      <c r="AS1018">
        <v>2</v>
      </c>
      <c r="AT1018">
        <v>1983</v>
      </c>
      <c r="AV1018">
        <v>3652</v>
      </c>
      <c r="AW1018">
        <v>2872</v>
      </c>
      <c r="AX1018">
        <v>1</v>
      </c>
      <c r="AY1018">
        <v>4</v>
      </c>
      <c r="AZ1018">
        <v>4</v>
      </c>
      <c r="BC1018" t="s">
        <v>233</v>
      </c>
      <c r="BS1018" t="s">
        <v>5030</v>
      </c>
      <c r="BT1018" t="s">
        <v>5031</v>
      </c>
      <c r="BV1018" t="s">
        <v>5032</v>
      </c>
      <c r="BX1018" t="s">
        <v>5033</v>
      </c>
      <c r="BY1018" t="s">
        <v>194</v>
      </c>
      <c r="BZ1018" t="s">
        <v>5034</v>
      </c>
      <c r="CB1018" s="27">
        <v>42583</v>
      </c>
      <c r="CC1018">
        <v>3400000</v>
      </c>
      <c r="CD1018" t="s">
        <v>210</v>
      </c>
      <c r="CE1018" t="s">
        <v>181</v>
      </c>
      <c r="CF1018" t="s">
        <v>181</v>
      </c>
      <c r="CG1018" t="s">
        <v>5035</v>
      </c>
      <c r="CH1018" s="27">
        <v>33970</v>
      </c>
      <c r="CI1018">
        <v>1050000</v>
      </c>
      <c r="CJ1018" t="s">
        <v>210</v>
      </c>
      <c r="CK1018" t="s">
        <v>181</v>
      </c>
      <c r="CL1018" t="s">
        <v>181</v>
      </c>
      <c r="CM1018" t="s">
        <v>5036</v>
      </c>
      <c r="CZ1018" t="s">
        <v>5037</v>
      </c>
      <c r="DA1018" t="s">
        <v>154</v>
      </c>
      <c r="DB1018" t="s">
        <v>299</v>
      </c>
      <c r="DE1018">
        <v>2</v>
      </c>
      <c r="DF1018">
        <v>1982</v>
      </c>
      <c r="DG1018" t="s">
        <v>5038</v>
      </c>
      <c r="DH1018">
        <v>5</v>
      </c>
      <c r="DI1018" s="128" t="s">
        <v>3291</v>
      </c>
      <c r="DJ101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18" s="130">
        <f>Table13[[#This Row],[JUST]]*Table13[[#This Row],[Storm Millage]]/1000</f>
        <v>37669.498386173269</v>
      </c>
      <c r="DL101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18" s="136">
        <f>Table13[[#This Row],[JUST]]*Table13[[#This Row],[Recreational Millage]]/1000</f>
        <v>26347.253344992936</v>
      </c>
      <c r="DN1018" s="137">
        <f>Table13[[#This Row],[Recreational Assessment]]+Table13[[#This Row],[Storm Assessment]]</f>
        <v>64016.751731166209</v>
      </c>
      <c r="DO1018" s="145" t="e">
        <f>Methodology!#REF!</f>
        <v>#REF!</v>
      </c>
      <c r="DP1018" s="146" t="e">
        <f>(Table13[[#This Row],[JUST]]*Table13[[#This Row],[Ad Valorem Recreational Millage]])/1000</f>
        <v>#REF!</v>
      </c>
    </row>
    <row r="1019" spans="1:120" x14ac:dyDescent="0.3">
      <c r="A1019">
        <v>1093</v>
      </c>
      <c r="B1019">
        <v>1</v>
      </c>
      <c r="C1019" s="165" t="s">
        <v>3624</v>
      </c>
      <c r="D1019" t="s">
        <v>3625</v>
      </c>
      <c r="E1019" t="s">
        <v>466</v>
      </c>
      <c r="F1019">
        <v>10004660</v>
      </c>
      <c r="G1019" s="32" t="s">
        <v>181</v>
      </c>
      <c r="I1019" t="s">
        <v>226</v>
      </c>
      <c r="J1019">
        <v>1</v>
      </c>
      <c r="K1019">
        <v>0</v>
      </c>
      <c r="L1019">
        <v>0</v>
      </c>
      <c r="M1019">
        <v>6.4549999999999996E-2</v>
      </c>
      <c r="N1019" t="s">
        <v>135</v>
      </c>
      <c r="O1019" t="s">
        <v>136</v>
      </c>
      <c r="R1019" t="s">
        <v>3594</v>
      </c>
      <c r="S1019" t="s">
        <v>140</v>
      </c>
      <c r="T1019">
        <v>120</v>
      </c>
      <c r="U1019" t="s">
        <v>228</v>
      </c>
      <c r="V1019" t="s">
        <v>229</v>
      </c>
      <c r="W1019" t="s">
        <v>3626</v>
      </c>
      <c r="X1019" t="s">
        <v>3291</v>
      </c>
      <c r="Y1019" t="s">
        <v>3405</v>
      </c>
      <c r="AA1019" t="s">
        <v>145</v>
      </c>
      <c r="AB1019" t="s">
        <v>146</v>
      </c>
      <c r="AC1019" s="30">
        <v>2004220</v>
      </c>
      <c r="AD1019">
        <v>1746223</v>
      </c>
      <c r="AE1019">
        <v>1696223</v>
      </c>
      <c r="AF1019">
        <v>1503800</v>
      </c>
      <c r="AG1019">
        <v>500420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50000</v>
      </c>
      <c r="AO1019">
        <v>0</v>
      </c>
      <c r="AP1019">
        <v>0</v>
      </c>
      <c r="AQ1019">
        <v>0</v>
      </c>
      <c r="AR1019">
        <v>0</v>
      </c>
      <c r="AS1019">
        <v>1</v>
      </c>
      <c r="AT1019">
        <v>1980</v>
      </c>
      <c r="AV1019">
        <v>2745</v>
      </c>
      <c r="AW1019">
        <v>1848</v>
      </c>
      <c r="AX1019">
        <v>2</v>
      </c>
      <c r="AY1019">
        <v>2</v>
      </c>
      <c r="AZ1019">
        <v>2.5</v>
      </c>
      <c r="BS1019" t="s">
        <v>3627</v>
      </c>
      <c r="BV1019" t="s">
        <v>3628</v>
      </c>
      <c r="BX1019" t="s">
        <v>145</v>
      </c>
      <c r="BY1019" t="s">
        <v>149</v>
      </c>
      <c r="BZ1019" t="s">
        <v>146</v>
      </c>
      <c r="CB1019" s="27">
        <v>38737</v>
      </c>
      <c r="CC1019">
        <v>2400000</v>
      </c>
      <c r="CD1019" t="s">
        <v>210</v>
      </c>
      <c r="CE1019" t="s">
        <v>151</v>
      </c>
      <c r="CF1019" t="s">
        <v>151</v>
      </c>
      <c r="CG1019" t="s">
        <v>3629</v>
      </c>
      <c r="CH1019" s="27">
        <v>34639</v>
      </c>
      <c r="CI1019">
        <v>630000</v>
      </c>
      <c r="CJ1019" t="s">
        <v>210</v>
      </c>
      <c r="CK1019" t="s">
        <v>151</v>
      </c>
      <c r="CL1019" t="s">
        <v>151</v>
      </c>
      <c r="CM1019" t="s">
        <v>3630</v>
      </c>
      <c r="CN1019" s="27">
        <v>32843</v>
      </c>
      <c r="CO1019">
        <v>244800</v>
      </c>
      <c r="CP1019" t="s">
        <v>210</v>
      </c>
      <c r="CQ1019" t="s">
        <v>181</v>
      </c>
      <c r="CR1019" t="s">
        <v>181</v>
      </c>
      <c r="CS1019" t="s">
        <v>3631</v>
      </c>
      <c r="CZ1019" t="s">
        <v>3632</v>
      </c>
      <c r="DA1019" t="s">
        <v>154</v>
      </c>
      <c r="DB1019" t="s">
        <v>299</v>
      </c>
      <c r="DE1019">
        <v>1</v>
      </c>
      <c r="DF1019">
        <v>1980</v>
      </c>
      <c r="DG1019" t="s">
        <v>3633</v>
      </c>
      <c r="DH1019">
        <v>3</v>
      </c>
      <c r="DI1019" s="128" t="s">
        <v>3414</v>
      </c>
      <c r="DJ101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19" s="130">
        <f>Table13[[#This Row],[JUST]]*Table13[[#This Row],[Storm Millage]]/1000</f>
        <v>55934.73766975756</v>
      </c>
      <c r="DL101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19" s="136">
        <f>Table13[[#This Row],[JUST]]*Table13[[#This Row],[Recreational Millage]]/1000</f>
        <v>8518.852107301409</v>
      </c>
      <c r="DN1019" s="137">
        <f>Table13[[#This Row],[Recreational Assessment]]+Table13[[#This Row],[Storm Assessment]]</f>
        <v>64453.589777058965</v>
      </c>
      <c r="DO1019" s="145" t="e">
        <f>Methodology!#REF!</f>
        <v>#REF!</v>
      </c>
      <c r="DP1019" s="146" t="e">
        <f>(Table13[[#This Row],[JUST]]*Table13[[#This Row],[Ad Valorem Recreational Millage]])/1000</f>
        <v>#REF!</v>
      </c>
    </row>
    <row r="1020" spans="1:120" x14ac:dyDescent="0.3">
      <c r="A1020">
        <v>915</v>
      </c>
      <c r="B1020">
        <v>1</v>
      </c>
      <c r="C1020" s="165" t="s">
        <v>4557</v>
      </c>
      <c r="D1020" t="s">
        <v>3484</v>
      </c>
      <c r="E1020" t="s">
        <v>204</v>
      </c>
      <c r="F1020">
        <v>10005022</v>
      </c>
      <c r="G1020" s="32" t="s">
        <v>383</v>
      </c>
      <c r="I1020" t="s">
        <v>226</v>
      </c>
      <c r="J1020">
        <v>1</v>
      </c>
      <c r="K1020">
        <v>100</v>
      </c>
      <c r="L1020">
        <v>0</v>
      </c>
      <c r="M1020">
        <v>1.0329999999999999</v>
      </c>
      <c r="N1020" t="s">
        <v>135</v>
      </c>
      <c r="O1020" t="s">
        <v>136</v>
      </c>
      <c r="R1020" t="s">
        <v>4558</v>
      </c>
      <c r="S1020" t="s">
        <v>140</v>
      </c>
      <c r="T1020">
        <v>810</v>
      </c>
      <c r="U1020" t="s">
        <v>3584</v>
      </c>
      <c r="V1020" t="s">
        <v>229</v>
      </c>
      <c r="W1020" t="s">
        <v>4559</v>
      </c>
      <c r="X1020" t="s">
        <v>4560</v>
      </c>
      <c r="Y1020" t="s">
        <v>189</v>
      </c>
      <c r="AA1020" t="s">
        <v>145</v>
      </c>
      <c r="AB1020" t="s">
        <v>146</v>
      </c>
      <c r="AC1020" s="30">
        <v>5306106</v>
      </c>
      <c r="AD1020">
        <v>3213850</v>
      </c>
      <c r="AE1020">
        <v>3163850</v>
      </c>
      <c r="AF1020">
        <v>2244000</v>
      </c>
      <c r="AG1020">
        <v>2623416</v>
      </c>
      <c r="AH1020">
        <v>50414</v>
      </c>
      <c r="AI1020">
        <v>388276</v>
      </c>
      <c r="AJ1020">
        <v>0</v>
      </c>
      <c r="AK1020">
        <v>0</v>
      </c>
      <c r="AL1020">
        <v>0</v>
      </c>
      <c r="AM1020">
        <v>0</v>
      </c>
      <c r="AN1020">
        <v>50000</v>
      </c>
      <c r="AO1020">
        <v>0</v>
      </c>
      <c r="AP1020">
        <v>0</v>
      </c>
      <c r="AQ1020">
        <v>0</v>
      </c>
      <c r="AR1020">
        <v>0</v>
      </c>
      <c r="AS1020">
        <v>2</v>
      </c>
      <c r="AT1020">
        <v>1974</v>
      </c>
      <c r="AV1020">
        <v>13301</v>
      </c>
      <c r="AW1020">
        <v>7160</v>
      </c>
      <c r="AX1020">
        <v>2</v>
      </c>
      <c r="AY1020">
        <v>8</v>
      </c>
      <c r="AZ1020">
        <v>7.5</v>
      </c>
      <c r="BA1020" t="s">
        <v>233</v>
      </c>
      <c r="BC1020" t="s">
        <v>233</v>
      </c>
      <c r="BS1020" t="s">
        <v>4561</v>
      </c>
      <c r="BT1020" t="s">
        <v>4562</v>
      </c>
      <c r="BV1020" t="s">
        <v>4563</v>
      </c>
      <c r="BX1020" t="s">
        <v>145</v>
      </c>
      <c r="BY1020" t="s">
        <v>149</v>
      </c>
      <c r="BZ1020" t="s">
        <v>146</v>
      </c>
      <c r="CB1020" s="27">
        <v>38498</v>
      </c>
      <c r="CC1020">
        <v>6600000</v>
      </c>
      <c r="CD1020" t="s">
        <v>210</v>
      </c>
      <c r="CE1020" t="s">
        <v>151</v>
      </c>
      <c r="CF1020" t="s">
        <v>151</v>
      </c>
      <c r="CG1020" t="s">
        <v>4564</v>
      </c>
      <c r="CH1020" s="27">
        <v>36292</v>
      </c>
      <c r="CI1020">
        <v>3274000</v>
      </c>
      <c r="CJ1020" t="s">
        <v>210</v>
      </c>
      <c r="CK1020" t="s">
        <v>181</v>
      </c>
      <c r="CL1020" t="s">
        <v>208</v>
      </c>
      <c r="CM1020" t="s">
        <v>4565</v>
      </c>
      <c r="CN1020" s="27">
        <v>35886</v>
      </c>
      <c r="CO1020">
        <v>1475000</v>
      </c>
      <c r="CP1020" t="s">
        <v>210</v>
      </c>
      <c r="CQ1020" t="s">
        <v>181</v>
      </c>
      <c r="CR1020" t="s">
        <v>181</v>
      </c>
      <c r="CS1020" t="s">
        <v>4566</v>
      </c>
      <c r="CT1020" s="27">
        <v>35886</v>
      </c>
      <c r="CU1020">
        <v>1475000</v>
      </c>
      <c r="CV1020" t="s">
        <v>210</v>
      </c>
      <c r="CW1020" t="s">
        <v>181</v>
      </c>
      <c r="CX1020" t="s">
        <v>181</v>
      </c>
      <c r="CY1020" t="s">
        <v>4567</v>
      </c>
      <c r="CZ1020" t="s">
        <v>4568</v>
      </c>
      <c r="DA1020" t="s">
        <v>154</v>
      </c>
      <c r="DB1020" t="s">
        <v>299</v>
      </c>
      <c r="DE1020">
        <v>2</v>
      </c>
      <c r="DF1020">
        <v>1900</v>
      </c>
      <c r="DG1020" t="s">
        <v>4569</v>
      </c>
      <c r="DH1020">
        <v>4</v>
      </c>
      <c r="DI1020" s="128" t="s">
        <v>3279</v>
      </c>
      <c r="DJ102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20" s="130">
        <f>Table13[[#This Row],[JUST]]*Table13[[#This Row],[Storm Millage]]/1000</f>
        <v>42016.661586581467</v>
      </c>
      <c r="DL102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20" s="136">
        <f>Table13[[#This Row],[JUST]]*Table13[[#This Row],[Recreational Millage]]/1000</f>
        <v>22553.378511173749</v>
      </c>
      <c r="DN1020" s="137">
        <f>Table13[[#This Row],[Recreational Assessment]]+Table13[[#This Row],[Storm Assessment]]</f>
        <v>64570.04009775522</v>
      </c>
      <c r="DO1020" s="145" t="e">
        <f>Methodology!#REF!</f>
        <v>#REF!</v>
      </c>
      <c r="DP1020" s="146" t="e">
        <f>(Table13[[#This Row],[JUST]]*Table13[[#This Row],[Ad Valorem Recreational Millage]])/1000</f>
        <v>#REF!</v>
      </c>
    </row>
    <row r="1021" spans="1:120" x14ac:dyDescent="0.3">
      <c r="A1021">
        <v>1039</v>
      </c>
      <c r="B1021">
        <v>1</v>
      </c>
      <c r="C1021" s="165" t="s">
        <v>5072</v>
      </c>
      <c r="D1021" t="s">
        <v>4714</v>
      </c>
      <c r="E1021" t="s">
        <v>423</v>
      </c>
      <c r="F1021">
        <v>10005134</v>
      </c>
      <c r="G1021" s="32" t="s">
        <v>181</v>
      </c>
      <c r="I1021" t="s">
        <v>226</v>
      </c>
      <c r="J1021">
        <v>1</v>
      </c>
      <c r="K1021">
        <v>0</v>
      </c>
      <c r="L1021">
        <v>0</v>
      </c>
      <c r="M1021">
        <v>1.0880000000000001</v>
      </c>
      <c r="N1021" t="s">
        <v>135</v>
      </c>
      <c r="O1021" t="s">
        <v>136</v>
      </c>
      <c r="R1021" t="s">
        <v>139</v>
      </c>
      <c r="S1021" t="s">
        <v>140</v>
      </c>
      <c r="T1021">
        <v>120</v>
      </c>
      <c r="U1021" t="s">
        <v>228</v>
      </c>
      <c r="V1021" t="s">
        <v>205</v>
      </c>
      <c r="W1021" t="s">
        <v>5073</v>
      </c>
      <c r="X1021" t="s">
        <v>5074</v>
      </c>
      <c r="Y1021" t="s">
        <v>189</v>
      </c>
      <c r="AA1021" t="s">
        <v>145</v>
      </c>
      <c r="AB1021" t="s">
        <v>146</v>
      </c>
      <c r="AC1021" s="119">
        <v>3246167</v>
      </c>
      <c r="AD1021">
        <v>3246167</v>
      </c>
      <c r="AE1021">
        <v>3246167</v>
      </c>
      <c r="AF1021">
        <v>1350000</v>
      </c>
      <c r="AG1021">
        <v>1653751</v>
      </c>
      <c r="AH1021">
        <v>66143</v>
      </c>
      <c r="AI1021">
        <v>176273</v>
      </c>
      <c r="AJ1021">
        <v>0</v>
      </c>
      <c r="AK1021">
        <v>0</v>
      </c>
      <c r="AL1021">
        <v>0</v>
      </c>
      <c r="AM1021">
        <v>0</v>
      </c>
      <c r="AN1021" s="32">
        <v>0</v>
      </c>
      <c r="AO1021">
        <v>0</v>
      </c>
      <c r="AP1021">
        <v>0</v>
      </c>
      <c r="AQ1021">
        <v>0</v>
      </c>
      <c r="AR1021">
        <v>0</v>
      </c>
      <c r="AS1021">
        <v>1</v>
      </c>
      <c r="AT1021">
        <v>1983</v>
      </c>
      <c r="AV1021">
        <v>7599</v>
      </c>
      <c r="AW1021">
        <v>3582</v>
      </c>
      <c r="AX1021">
        <v>2</v>
      </c>
      <c r="AY1021">
        <v>3</v>
      </c>
      <c r="AZ1021">
        <v>3</v>
      </c>
      <c r="BA1021" t="s">
        <v>233</v>
      </c>
      <c r="BC1021" t="s">
        <v>233</v>
      </c>
      <c r="BS1021" t="s">
        <v>5075</v>
      </c>
      <c r="BV1021" t="s">
        <v>5076</v>
      </c>
      <c r="BX1021" t="s">
        <v>145</v>
      </c>
      <c r="BY1021" t="s">
        <v>149</v>
      </c>
      <c r="BZ1021" t="s">
        <v>146</v>
      </c>
      <c r="CB1021" s="27">
        <v>41751</v>
      </c>
      <c r="CC1021">
        <v>3000000</v>
      </c>
      <c r="CD1021" t="s">
        <v>210</v>
      </c>
      <c r="CE1021" t="s">
        <v>181</v>
      </c>
      <c r="CF1021" t="s">
        <v>181</v>
      </c>
      <c r="CG1021" t="s">
        <v>5077</v>
      </c>
      <c r="CH1021" s="27">
        <v>34851</v>
      </c>
      <c r="CI1021">
        <v>1365000</v>
      </c>
      <c r="CJ1021" t="s">
        <v>210</v>
      </c>
      <c r="CK1021" t="s">
        <v>151</v>
      </c>
      <c r="CL1021" t="s">
        <v>151</v>
      </c>
      <c r="CM1021" t="s">
        <v>5078</v>
      </c>
      <c r="CN1021" s="27">
        <v>33573</v>
      </c>
      <c r="CO1021">
        <v>500000</v>
      </c>
      <c r="CP1021" t="s">
        <v>210</v>
      </c>
      <c r="CQ1021" t="s">
        <v>181</v>
      </c>
      <c r="CR1021" t="s">
        <v>181</v>
      </c>
      <c r="CS1021" t="s">
        <v>5079</v>
      </c>
      <c r="CZ1021" t="s">
        <v>5080</v>
      </c>
      <c r="DA1021" t="s">
        <v>154</v>
      </c>
      <c r="DB1021" t="s">
        <v>299</v>
      </c>
      <c r="DE1021">
        <v>1</v>
      </c>
      <c r="DF1021">
        <v>1982</v>
      </c>
      <c r="DG1021" t="s">
        <v>5081</v>
      </c>
      <c r="DH1021">
        <v>5</v>
      </c>
      <c r="DI1021" s="128" t="s">
        <v>3291</v>
      </c>
      <c r="DJ102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21" s="130">
        <f>Table13[[#This Row],[JUST]]*Table13[[#This Row],[Storm Millage]]/1000</f>
        <v>38067.331965570753</v>
      </c>
      <c r="DL102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21" s="136">
        <f>Table13[[#This Row],[JUST]]*Table13[[#This Row],[Recreational Millage]]/1000</f>
        <v>26625.510889016357</v>
      </c>
      <c r="DN1021" s="137">
        <f>Table13[[#This Row],[Recreational Assessment]]+Table13[[#This Row],[Storm Assessment]]</f>
        <v>64692.842854587114</v>
      </c>
      <c r="DO1021" s="145" t="e">
        <f>Methodology!#REF!</f>
        <v>#REF!</v>
      </c>
      <c r="DP1021" s="146" t="e">
        <f>(Table13[[#This Row],[JUST]]*Table13[[#This Row],[Ad Valorem Recreational Millage]])/1000</f>
        <v>#REF!</v>
      </c>
    </row>
    <row r="1022" spans="1:120" x14ac:dyDescent="0.3">
      <c r="A1022">
        <v>1091</v>
      </c>
      <c r="B1022">
        <v>1</v>
      </c>
      <c r="C1022" s="165" t="s">
        <v>4097</v>
      </c>
      <c r="D1022" t="s">
        <v>216</v>
      </c>
      <c r="E1022" t="s">
        <v>607</v>
      </c>
      <c r="F1022">
        <v>10004817</v>
      </c>
      <c r="G1022" s="32" t="s">
        <v>181</v>
      </c>
      <c r="I1022" t="s">
        <v>226</v>
      </c>
      <c r="J1022">
        <v>1</v>
      </c>
      <c r="K1022">
        <v>0</v>
      </c>
      <c r="L1022">
        <v>0</v>
      </c>
      <c r="M1022">
        <v>0.78900000000000003</v>
      </c>
      <c r="N1022" t="s">
        <v>135</v>
      </c>
      <c r="O1022" t="s">
        <v>136</v>
      </c>
      <c r="R1022" t="s">
        <v>227</v>
      </c>
      <c r="S1022" t="s">
        <v>140</v>
      </c>
      <c r="T1022">
        <v>120</v>
      </c>
      <c r="U1022" t="s">
        <v>228</v>
      </c>
      <c r="V1022" t="s">
        <v>205</v>
      </c>
      <c r="W1022" t="s">
        <v>4098</v>
      </c>
      <c r="X1022" t="s">
        <v>4099</v>
      </c>
      <c r="Y1022" t="s">
        <v>189</v>
      </c>
      <c r="AA1022" t="s">
        <v>145</v>
      </c>
      <c r="AB1022" t="s">
        <v>146</v>
      </c>
      <c r="AC1022" s="119">
        <v>3846960</v>
      </c>
      <c r="AD1022">
        <v>3846960</v>
      </c>
      <c r="AE1022">
        <v>3846960</v>
      </c>
      <c r="AF1022">
        <v>1800000</v>
      </c>
      <c r="AG1022">
        <v>1896289</v>
      </c>
      <c r="AH1022">
        <v>80562</v>
      </c>
      <c r="AI1022">
        <v>70109</v>
      </c>
      <c r="AJ1022">
        <v>0</v>
      </c>
      <c r="AK1022">
        <v>0</v>
      </c>
      <c r="AL1022">
        <v>0</v>
      </c>
      <c r="AM1022">
        <v>0</v>
      </c>
      <c r="AN1022" s="32">
        <v>0</v>
      </c>
      <c r="AO1022">
        <v>0</v>
      </c>
      <c r="AP1022">
        <v>0</v>
      </c>
      <c r="AQ1022">
        <v>0</v>
      </c>
      <c r="AR1022">
        <v>0</v>
      </c>
      <c r="AS1022">
        <v>1</v>
      </c>
      <c r="AT1022">
        <v>1999</v>
      </c>
      <c r="AV1022">
        <v>11417</v>
      </c>
      <c r="AW1022">
        <v>4841</v>
      </c>
      <c r="AX1022">
        <v>2</v>
      </c>
      <c r="AY1022">
        <v>5</v>
      </c>
      <c r="AZ1022">
        <v>4</v>
      </c>
      <c r="BA1022" t="s">
        <v>233</v>
      </c>
      <c r="BB1022" t="s">
        <v>233</v>
      </c>
      <c r="BC1022" t="s">
        <v>233</v>
      </c>
      <c r="BS1022" t="s">
        <v>4100</v>
      </c>
      <c r="BT1022" t="s">
        <v>4101</v>
      </c>
      <c r="BV1022" t="s">
        <v>4102</v>
      </c>
      <c r="BX1022" t="s">
        <v>4103</v>
      </c>
      <c r="BY1022" t="s">
        <v>278</v>
      </c>
      <c r="BZ1022" t="s">
        <v>4104</v>
      </c>
      <c r="CB1022" s="27">
        <v>36538</v>
      </c>
      <c r="CC1022">
        <v>2500000</v>
      </c>
      <c r="CD1022" t="s">
        <v>210</v>
      </c>
      <c r="CE1022" t="s">
        <v>616</v>
      </c>
      <c r="CF1022" t="s">
        <v>151</v>
      </c>
      <c r="CG1022" t="s">
        <v>4105</v>
      </c>
      <c r="CH1022" s="27">
        <v>35555</v>
      </c>
      <c r="CI1022">
        <v>1175000</v>
      </c>
      <c r="CJ1022" t="s">
        <v>210</v>
      </c>
      <c r="CK1022" t="s">
        <v>208</v>
      </c>
      <c r="CL1022" t="s">
        <v>208</v>
      </c>
      <c r="CM1022" t="s">
        <v>4106</v>
      </c>
      <c r="CN1022" s="27">
        <v>35034</v>
      </c>
      <c r="CO1022">
        <v>1250000</v>
      </c>
      <c r="CP1022" t="s">
        <v>210</v>
      </c>
      <c r="CQ1022" t="s">
        <v>655</v>
      </c>
      <c r="CR1022" t="s">
        <v>655</v>
      </c>
      <c r="CS1022" t="s">
        <v>4107</v>
      </c>
      <c r="CZ1022" t="s">
        <v>4108</v>
      </c>
      <c r="DA1022" t="s">
        <v>154</v>
      </c>
      <c r="DB1022" t="s">
        <v>299</v>
      </c>
      <c r="DE1022">
        <v>1</v>
      </c>
      <c r="DF1022">
        <v>1900</v>
      </c>
      <c r="DG1022" t="s">
        <v>4109</v>
      </c>
      <c r="DH1022">
        <v>36</v>
      </c>
      <c r="DI1022" s="128" t="s">
        <v>3667</v>
      </c>
      <c r="DJ102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22" s="130">
        <f>Table13[[#This Row],[JUST]]*Table13[[#This Row],[Storm Millage]]/1000</f>
        <v>34064.127251296341</v>
      </c>
      <c r="DL102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22" s="136">
        <f>Table13[[#This Row],[JUST]]*Table13[[#This Row],[Recreational Millage]]/1000</f>
        <v>31553.298203576822</v>
      </c>
      <c r="DN1022" s="137">
        <f>Table13[[#This Row],[Recreational Assessment]]+Table13[[#This Row],[Storm Assessment]]</f>
        <v>65617.425454873155</v>
      </c>
      <c r="DO1022" s="145" t="e">
        <f>Methodology!#REF!</f>
        <v>#REF!</v>
      </c>
      <c r="DP1022" s="146" t="e">
        <f>(Table13[[#This Row],[JUST]]*Table13[[#This Row],[Ad Valorem Recreational Millage]])/1000</f>
        <v>#REF!</v>
      </c>
    </row>
    <row r="1023" spans="1:120" x14ac:dyDescent="0.3">
      <c r="A1023">
        <v>1143</v>
      </c>
      <c r="B1023">
        <v>1</v>
      </c>
      <c r="C1023" s="165" t="s">
        <v>4372</v>
      </c>
      <c r="D1023" t="s">
        <v>801</v>
      </c>
      <c r="E1023" t="s">
        <v>258</v>
      </c>
      <c r="F1023">
        <v>10005119</v>
      </c>
      <c r="G1023" s="32" t="s">
        <v>181</v>
      </c>
      <c r="I1023" t="s">
        <v>226</v>
      </c>
      <c r="J1023">
        <v>1</v>
      </c>
      <c r="K1023">
        <v>150</v>
      </c>
      <c r="L1023">
        <v>568</v>
      </c>
      <c r="M1023">
        <v>1.867</v>
      </c>
      <c r="N1023" t="s">
        <v>135</v>
      </c>
      <c r="O1023" t="s">
        <v>136</v>
      </c>
      <c r="R1023" t="s">
        <v>3669</v>
      </c>
      <c r="S1023" t="s">
        <v>140</v>
      </c>
      <c r="T1023">
        <v>120</v>
      </c>
      <c r="U1023" t="s">
        <v>228</v>
      </c>
      <c r="V1023" t="s">
        <v>229</v>
      </c>
      <c r="W1023" t="s">
        <v>4373</v>
      </c>
      <c r="X1023" t="s">
        <v>4374</v>
      </c>
      <c r="Y1023" t="s">
        <v>189</v>
      </c>
      <c r="AA1023" t="s">
        <v>145</v>
      </c>
      <c r="AB1023" t="s">
        <v>146</v>
      </c>
      <c r="AC1023" s="119">
        <v>4078645</v>
      </c>
      <c r="AD1023">
        <v>4078645</v>
      </c>
      <c r="AE1023">
        <v>4078645</v>
      </c>
      <c r="AF1023">
        <v>2856000</v>
      </c>
      <c r="AG1023">
        <v>1132904</v>
      </c>
      <c r="AH1023">
        <v>29804</v>
      </c>
      <c r="AI1023">
        <v>59937</v>
      </c>
      <c r="AJ1023">
        <v>0</v>
      </c>
      <c r="AK1023">
        <v>0</v>
      </c>
      <c r="AL1023">
        <v>0</v>
      </c>
      <c r="AM1023">
        <v>0</v>
      </c>
      <c r="AN1023" s="32">
        <v>0</v>
      </c>
      <c r="AO1023">
        <v>0</v>
      </c>
      <c r="AP1023">
        <v>0</v>
      </c>
      <c r="AQ1023">
        <v>0</v>
      </c>
      <c r="AR1023">
        <v>0</v>
      </c>
      <c r="AS1023">
        <v>1</v>
      </c>
      <c r="AT1023">
        <v>1984</v>
      </c>
      <c r="AV1023">
        <v>9005</v>
      </c>
      <c r="AW1023">
        <v>4345</v>
      </c>
      <c r="AX1023">
        <v>2</v>
      </c>
      <c r="AY1023">
        <v>5</v>
      </c>
      <c r="AZ1023">
        <v>5</v>
      </c>
      <c r="BA1023" t="s">
        <v>233</v>
      </c>
      <c r="BC1023" t="s">
        <v>233</v>
      </c>
      <c r="BS1023" t="s">
        <v>4375</v>
      </c>
      <c r="BV1023" t="s">
        <v>4376</v>
      </c>
      <c r="BX1023" t="s">
        <v>4377</v>
      </c>
      <c r="BY1023" t="s">
        <v>4378</v>
      </c>
      <c r="BZ1023" t="s">
        <v>4379</v>
      </c>
      <c r="CA1023" t="s">
        <v>519</v>
      </c>
      <c r="CB1023" s="27">
        <v>33025</v>
      </c>
      <c r="CC1023">
        <v>1900000</v>
      </c>
      <c r="CD1023" t="s">
        <v>210</v>
      </c>
      <c r="CE1023" t="s">
        <v>151</v>
      </c>
      <c r="CF1023" t="s">
        <v>151</v>
      </c>
      <c r="CG1023" t="s">
        <v>4380</v>
      </c>
      <c r="CZ1023" t="s">
        <v>4381</v>
      </c>
      <c r="DA1023" t="s">
        <v>154</v>
      </c>
      <c r="DB1023" t="s">
        <v>299</v>
      </c>
      <c r="DE1023">
        <v>1</v>
      </c>
      <c r="DF1023">
        <v>1900</v>
      </c>
      <c r="DG1023" t="s">
        <v>4382</v>
      </c>
      <c r="DH1023">
        <v>4</v>
      </c>
      <c r="DI1023" s="128" t="s">
        <v>3279</v>
      </c>
      <c r="DJ10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23" s="130">
        <f>Table13[[#This Row],[JUST]]*Table13[[#This Row],[Storm Millage]]/1000</f>
        <v>32296.951228792372</v>
      </c>
      <c r="DL10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23" s="136">
        <f>Table13[[#This Row],[JUST]]*Table13[[#This Row],[Recreational Millage]]/1000</f>
        <v>33453.610630609001</v>
      </c>
      <c r="DN1023" s="137">
        <f>Table13[[#This Row],[Recreational Assessment]]+Table13[[#This Row],[Storm Assessment]]</f>
        <v>65750.561859401379</v>
      </c>
      <c r="DO1023" s="145" t="e">
        <f>Methodology!#REF!</f>
        <v>#REF!</v>
      </c>
      <c r="DP1023" s="146" t="e">
        <f>(Table13[[#This Row],[JUST]]*Table13[[#This Row],[Ad Valorem Recreational Millage]])/1000</f>
        <v>#REF!</v>
      </c>
    </row>
    <row r="1024" spans="1:120" x14ac:dyDescent="0.3">
      <c r="A1024">
        <v>874</v>
      </c>
      <c r="B1024">
        <v>1</v>
      </c>
      <c r="C1024" s="165" t="s">
        <v>4547</v>
      </c>
      <c r="D1024" t="s">
        <v>3484</v>
      </c>
      <c r="E1024" t="s">
        <v>510</v>
      </c>
      <c r="F1024">
        <v>10005023</v>
      </c>
      <c r="G1024" s="32" t="s">
        <v>383</v>
      </c>
      <c r="I1024" t="s">
        <v>226</v>
      </c>
      <c r="J1024">
        <v>1</v>
      </c>
      <c r="K1024">
        <v>0</v>
      </c>
      <c r="L1024">
        <v>0</v>
      </c>
      <c r="M1024">
        <v>1.7110000000000001</v>
      </c>
      <c r="N1024" t="s">
        <v>135</v>
      </c>
      <c r="O1024" t="s">
        <v>136</v>
      </c>
      <c r="R1024" t="s">
        <v>3669</v>
      </c>
      <c r="S1024" t="s">
        <v>140</v>
      </c>
      <c r="T1024">
        <v>810</v>
      </c>
      <c r="U1024" t="s">
        <v>3584</v>
      </c>
      <c r="V1024" t="s">
        <v>229</v>
      </c>
      <c r="W1024" t="s">
        <v>4548</v>
      </c>
      <c r="X1024" t="s">
        <v>4549</v>
      </c>
      <c r="Y1024" t="s">
        <v>189</v>
      </c>
      <c r="AA1024" t="s">
        <v>145</v>
      </c>
      <c r="AB1024" t="s">
        <v>146</v>
      </c>
      <c r="AC1024" s="119">
        <v>4084342</v>
      </c>
      <c r="AD1024">
        <v>4021569</v>
      </c>
      <c r="AE1024">
        <v>4021569</v>
      </c>
      <c r="AF1024">
        <v>2652000</v>
      </c>
      <c r="AG1024">
        <v>1301864</v>
      </c>
      <c r="AH1024">
        <v>1850</v>
      </c>
      <c r="AI1024">
        <v>128628</v>
      </c>
      <c r="AJ1024">
        <v>95376</v>
      </c>
      <c r="AK1024">
        <v>0</v>
      </c>
      <c r="AL1024">
        <v>0</v>
      </c>
      <c r="AM1024">
        <v>0</v>
      </c>
      <c r="AN1024" s="32">
        <v>0</v>
      </c>
      <c r="AO1024">
        <v>0</v>
      </c>
      <c r="AP1024">
        <v>0</v>
      </c>
      <c r="AQ1024">
        <v>0</v>
      </c>
      <c r="AR1024">
        <v>0</v>
      </c>
      <c r="AS1024">
        <v>2</v>
      </c>
      <c r="AT1024">
        <v>1971</v>
      </c>
      <c r="AV1024">
        <v>11190</v>
      </c>
      <c r="AW1024">
        <v>5272</v>
      </c>
      <c r="AX1024">
        <v>2</v>
      </c>
      <c r="AY1024">
        <v>7</v>
      </c>
      <c r="AZ1024">
        <v>8</v>
      </c>
      <c r="BA1024" t="s">
        <v>233</v>
      </c>
      <c r="BB1024" t="s">
        <v>233</v>
      </c>
      <c r="BC1024" t="s">
        <v>233</v>
      </c>
      <c r="BS1024" t="s">
        <v>4550</v>
      </c>
      <c r="BV1024" t="s">
        <v>4551</v>
      </c>
      <c r="BX1024" t="s">
        <v>176</v>
      </c>
      <c r="BY1024" t="s">
        <v>149</v>
      </c>
      <c r="BZ1024" t="s">
        <v>177</v>
      </c>
      <c r="CB1024" s="27">
        <v>42907</v>
      </c>
      <c r="CC1024">
        <v>5250000</v>
      </c>
      <c r="CD1024" t="s">
        <v>210</v>
      </c>
      <c r="CE1024" t="s">
        <v>181</v>
      </c>
      <c r="CF1024" t="s">
        <v>181</v>
      </c>
      <c r="CG1024" t="s">
        <v>4552</v>
      </c>
      <c r="CH1024" s="27">
        <v>41787</v>
      </c>
      <c r="CI1024">
        <v>7000000</v>
      </c>
      <c r="CJ1024" t="s">
        <v>210</v>
      </c>
      <c r="CK1024" t="s">
        <v>181</v>
      </c>
      <c r="CL1024" t="s">
        <v>181</v>
      </c>
      <c r="CM1024" t="s">
        <v>4553</v>
      </c>
      <c r="CN1024" s="27">
        <v>34790</v>
      </c>
      <c r="CO1024">
        <v>1650000</v>
      </c>
      <c r="CP1024" t="s">
        <v>210</v>
      </c>
      <c r="CQ1024" t="s">
        <v>151</v>
      </c>
      <c r="CR1024" t="s">
        <v>151</v>
      </c>
      <c r="CS1024" t="s">
        <v>4554</v>
      </c>
      <c r="CZ1024" t="s">
        <v>4555</v>
      </c>
      <c r="DA1024" t="s">
        <v>154</v>
      </c>
      <c r="DB1024" t="s">
        <v>299</v>
      </c>
      <c r="DE1024">
        <v>1</v>
      </c>
      <c r="DF1024">
        <v>1900</v>
      </c>
      <c r="DG1024" t="s">
        <v>4556</v>
      </c>
      <c r="DH1024">
        <v>4</v>
      </c>
      <c r="DI1024" s="128" t="s">
        <v>3279</v>
      </c>
      <c r="DJ102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24" s="130">
        <f>Table13[[#This Row],[JUST]]*Table13[[#This Row],[Storm Millage]]/1000</f>
        <v>32342.063203762107</v>
      </c>
      <c r="DL102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24" s="136">
        <f>Table13[[#This Row],[JUST]]*Table13[[#This Row],[Recreational Millage]]/1000</f>
        <v>33500.338212872863</v>
      </c>
      <c r="DN1024" s="137">
        <f>Table13[[#This Row],[Recreational Assessment]]+Table13[[#This Row],[Storm Assessment]]</f>
        <v>65842.401416634966</v>
      </c>
      <c r="DO1024" s="145" t="e">
        <f>Methodology!#REF!</f>
        <v>#REF!</v>
      </c>
      <c r="DP1024" s="146" t="e">
        <f>(Table13[[#This Row],[JUST]]*Table13[[#This Row],[Ad Valorem Recreational Millage]])/1000</f>
        <v>#REF!</v>
      </c>
    </row>
    <row r="1025" spans="1:120" x14ac:dyDescent="0.3">
      <c r="A1025">
        <v>929</v>
      </c>
      <c r="B1025">
        <v>1</v>
      </c>
      <c r="C1025" s="165" t="s">
        <v>4587</v>
      </c>
      <c r="D1025" t="s">
        <v>3790</v>
      </c>
      <c r="E1025" t="s">
        <v>170</v>
      </c>
      <c r="F1025">
        <v>10005039</v>
      </c>
      <c r="G1025" s="32" t="s">
        <v>181</v>
      </c>
      <c r="I1025" t="s">
        <v>226</v>
      </c>
      <c r="J1025">
        <v>1</v>
      </c>
      <c r="K1025">
        <v>102</v>
      </c>
      <c r="L1025">
        <v>0</v>
      </c>
      <c r="M1025">
        <v>1.0720000000000001</v>
      </c>
      <c r="N1025" t="s">
        <v>135</v>
      </c>
      <c r="O1025" t="s">
        <v>136</v>
      </c>
      <c r="R1025" t="s">
        <v>3669</v>
      </c>
      <c r="S1025" t="s">
        <v>140</v>
      </c>
      <c r="T1025">
        <v>120</v>
      </c>
      <c r="U1025" t="s">
        <v>228</v>
      </c>
      <c r="V1025" t="s">
        <v>229</v>
      </c>
      <c r="W1025" t="s">
        <v>4588</v>
      </c>
      <c r="X1025" t="s">
        <v>4589</v>
      </c>
      <c r="Y1025" t="s">
        <v>189</v>
      </c>
      <c r="AA1025" t="s">
        <v>145</v>
      </c>
      <c r="AB1025" t="s">
        <v>146</v>
      </c>
      <c r="AC1025" s="119">
        <v>4095614</v>
      </c>
      <c r="AD1025">
        <v>4095614</v>
      </c>
      <c r="AE1025">
        <v>4095614</v>
      </c>
      <c r="AF1025">
        <v>2244000</v>
      </c>
      <c r="AG1025">
        <v>1794427</v>
      </c>
      <c r="AH1025">
        <v>0</v>
      </c>
      <c r="AI1025">
        <v>57187</v>
      </c>
      <c r="AJ1025">
        <v>38197</v>
      </c>
      <c r="AK1025">
        <v>0</v>
      </c>
      <c r="AL1025">
        <v>0</v>
      </c>
      <c r="AM1025">
        <v>0</v>
      </c>
      <c r="AN1025" s="32">
        <v>0</v>
      </c>
      <c r="AO1025">
        <v>0</v>
      </c>
      <c r="AP1025">
        <v>0</v>
      </c>
      <c r="AQ1025">
        <v>0</v>
      </c>
      <c r="AR1025">
        <v>0</v>
      </c>
      <c r="AS1025">
        <v>1</v>
      </c>
      <c r="AT1025">
        <v>2009</v>
      </c>
      <c r="AV1025">
        <v>9114</v>
      </c>
      <c r="AW1025">
        <v>5813</v>
      </c>
      <c r="AX1025">
        <v>2</v>
      </c>
      <c r="AY1025">
        <v>7</v>
      </c>
      <c r="AZ1025">
        <v>5.5</v>
      </c>
      <c r="BC1025" t="s">
        <v>233</v>
      </c>
      <c r="BS1025" t="s">
        <v>4590</v>
      </c>
      <c r="BV1025" t="s">
        <v>4591</v>
      </c>
      <c r="BX1025" t="s">
        <v>4592</v>
      </c>
      <c r="BY1025" t="s">
        <v>688</v>
      </c>
      <c r="BZ1025" t="s">
        <v>4593</v>
      </c>
      <c r="CB1025" s="27">
        <v>42185</v>
      </c>
      <c r="CC1025">
        <v>6525000</v>
      </c>
      <c r="CD1025" t="s">
        <v>210</v>
      </c>
      <c r="CE1025" t="s">
        <v>181</v>
      </c>
      <c r="CF1025" t="s">
        <v>181</v>
      </c>
      <c r="CG1025" t="s">
        <v>4594</v>
      </c>
      <c r="CH1025" s="27">
        <v>34912</v>
      </c>
      <c r="CI1025">
        <v>1100000</v>
      </c>
      <c r="CJ1025" t="s">
        <v>210</v>
      </c>
      <c r="CK1025" t="s">
        <v>151</v>
      </c>
      <c r="CL1025" t="s">
        <v>151</v>
      </c>
      <c r="CM1025" t="s">
        <v>4595</v>
      </c>
      <c r="CZ1025" t="s">
        <v>4596</v>
      </c>
      <c r="DA1025" t="s">
        <v>154</v>
      </c>
      <c r="DB1025" t="s">
        <v>299</v>
      </c>
      <c r="DE1025">
        <v>1</v>
      </c>
      <c r="DF1025">
        <v>1900</v>
      </c>
      <c r="DG1025" t="s">
        <v>4597</v>
      </c>
      <c r="DH1025">
        <v>4</v>
      </c>
      <c r="DI1025" s="128" t="s">
        <v>3279</v>
      </c>
      <c r="DJ102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25" s="130">
        <f>Table13[[#This Row],[JUST]]*Table13[[#This Row],[Storm Millage]]/1000</f>
        <v>32431.321090695379</v>
      </c>
      <c r="DL102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25" s="136">
        <f>Table13[[#This Row],[JUST]]*Table13[[#This Row],[Recreational Millage]]/1000</f>
        <v>33592.792716520082</v>
      </c>
      <c r="DN1025" s="137">
        <f>Table13[[#This Row],[Recreational Assessment]]+Table13[[#This Row],[Storm Assessment]]</f>
        <v>66024.113807215457</v>
      </c>
      <c r="DO1025" s="145" t="e">
        <f>Methodology!#REF!</f>
        <v>#REF!</v>
      </c>
      <c r="DP1025" s="146" t="e">
        <f>(Table13[[#This Row],[JUST]]*Table13[[#This Row],[Ad Valorem Recreational Millage]])/1000</f>
        <v>#REF!</v>
      </c>
    </row>
    <row r="1026" spans="1:120" x14ac:dyDescent="0.3">
      <c r="A1026">
        <v>1015</v>
      </c>
      <c r="B1026">
        <v>1</v>
      </c>
      <c r="C1026" s="165" t="s">
        <v>4383</v>
      </c>
      <c r="D1026" t="s">
        <v>801</v>
      </c>
      <c r="E1026" t="s">
        <v>466</v>
      </c>
      <c r="F1026">
        <v>10005120</v>
      </c>
      <c r="G1026" s="32" t="s">
        <v>383</v>
      </c>
      <c r="I1026" t="s">
        <v>226</v>
      </c>
      <c r="J1026">
        <v>1</v>
      </c>
      <c r="K1026">
        <v>150</v>
      </c>
      <c r="L1026">
        <v>0</v>
      </c>
      <c r="M1026">
        <v>1.849</v>
      </c>
      <c r="N1026" t="s">
        <v>135</v>
      </c>
      <c r="O1026" t="s">
        <v>136</v>
      </c>
      <c r="R1026" t="s">
        <v>4384</v>
      </c>
      <c r="S1026" t="s">
        <v>140</v>
      </c>
      <c r="T1026">
        <v>810</v>
      </c>
      <c r="U1026" t="s">
        <v>3584</v>
      </c>
      <c r="V1026" t="s">
        <v>229</v>
      </c>
      <c r="W1026" t="s">
        <v>4385</v>
      </c>
      <c r="X1026" t="s">
        <v>4386</v>
      </c>
      <c r="Y1026" t="s">
        <v>189</v>
      </c>
      <c r="AA1026" t="s">
        <v>145</v>
      </c>
      <c r="AB1026" t="s">
        <v>146</v>
      </c>
      <c r="AC1026" s="119">
        <v>4106136</v>
      </c>
      <c r="AD1026">
        <v>4106136</v>
      </c>
      <c r="AE1026">
        <v>4106136</v>
      </c>
      <c r="AF1026">
        <v>2856000</v>
      </c>
      <c r="AG1026">
        <v>1054091</v>
      </c>
      <c r="AH1026">
        <v>0</v>
      </c>
      <c r="AI1026">
        <v>196045</v>
      </c>
      <c r="AJ1026">
        <v>0</v>
      </c>
      <c r="AK1026">
        <v>0</v>
      </c>
      <c r="AL1026">
        <v>0</v>
      </c>
      <c r="AM1026">
        <v>0</v>
      </c>
      <c r="AN1026" s="32">
        <v>0</v>
      </c>
      <c r="AO1026">
        <v>0</v>
      </c>
      <c r="AP1026">
        <v>0</v>
      </c>
      <c r="AQ1026">
        <v>0</v>
      </c>
      <c r="AR1026">
        <v>0</v>
      </c>
      <c r="AS1026">
        <v>2</v>
      </c>
      <c r="AT1026">
        <v>1972</v>
      </c>
      <c r="AV1026">
        <v>9716</v>
      </c>
      <c r="AW1026">
        <v>4424</v>
      </c>
      <c r="AX1026">
        <v>2</v>
      </c>
      <c r="AY1026">
        <v>6</v>
      </c>
      <c r="AZ1026">
        <v>5</v>
      </c>
      <c r="BA1026" t="s">
        <v>233</v>
      </c>
      <c r="BB1026" t="s">
        <v>233</v>
      </c>
      <c r="BC1026" t="s">
        <v>233</v>
      </c>
      <c r="BS1026" t="s">
        <v>4387</v>
      </c>
      <c r="BV1026" t="s">
        <v>4388</v>
      </c>
      <c r="BX1026" t="s">
        <v>145</v>
      </c>
      <c r="BY1026" t="s">
        <v>149</v>
      </c>
      <c r="BZ1026" t="s">
        <v>146</v>
      </c>
      <c r="CB1026" s="27">
        <v>37961</v>
      </c>
      <c r="CC1026">
        <v>3905500</v>
      </c>
      <c r="CD1026" t="s">
        <v>210</v>
      </c>
      <c r="CE1026" t="s">
        <v>151</v>
      </c>
      <c r="CF1026" t="s">
        <v>151</v>
      </c>
      <c r="CG1026" t="s">
        <v>4389</v>
      </c>
      <c r="CH1026" s="27">
        <v>36570</v>
      </c>
      <c r="CI1026">
        <v>5400000</v>
      </c>
      <c r="CJ1026" t="s">
        <v>210</v>
      </c>
      <c r="CK1026" t="s">
        <v>151</v>
      </c>
      <c r="CL1026" t="s">
        <v>151</v>
      </c>
      <c r="CM1026" t="s">
        <v>4390</v>
      </c>
      <c r="CN1026" s="27">
        <v>31674</v>
      </c>
      <c r="CO1026">
        <v>208400</v>
      </c>
      <c r="CP1026" t="s">
        <v>210</v>
      </c>
      <c r="CQ1026" t="s">
        <v>383</v>
      </c>
      <c r="CR1026" t="s">
        <v>383</v>
      </c>
      <c r="CZ1026" t="s">
        <v>4391</v>
      </c>
      <c r="DA1026" t="s">
        <v>154</v>
      </c>
      <c r="DB1026" t="s">
        <v>299</v>
      </c>
      <c r="DE1026">
        <v>1</v>
      </c>
      <c r="DF1026">
        <v>1900</v>
      </c>
      <c r="DG1026" t="s">
        <v>4392</v>
      </c>
      <c r="DH1026">
        <v>4</v>
      </c>
      <c r="DI1026" s="128" t="s">
        <v>3279</v>
      </c>
      <c r="DJ102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26" s="130">
        <f>Table13[[#This Row],[JUST]]*Table13[[#This Row],[Storm Millage]]/1000</f>
        <v>32514.640065705302</v>
      </c>
      <c r="DL102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26" s="136">
        <f>Table13[[#This Row],[JUST]]*Table13[[#This Row],[Recreational Millage]]/1000</f>
        <v>33679.095616393752</v>
      </c>
      <c r="DN1026" s="137">
        <f>Table13[[#This Row],[Recreational Assessment]]+Table13[[#This Row],[Storm Assessment]]</f>
        <v>66193.735682099054</v>
      </c>
      <c r="DO1026" s="145" t="e">
        <f>Methodology!#REF!</f>
        <v>#REF!</v>
      </c>
      <c r="DP1026" s="146" t="e">
        <f>(Table13[[#This Row],[JUST]]*Table13[[#This Row],[Ad Valorem Recreational Millage]])/1000</f>
        <v>#REF!</v>
      </c>
    </row>
    <row r="1027" spans="1:120" x14ac:dyDescent="0.3">
      <c r="A1027">
        <v>740</v>
      </c>
      <c r="B1027">
        <v>1</v>
      </c>
      <c r="C1027" s="165" t="s">
        <v>3578</v>
      </c>
      <c r="D1027" t="s">
        <v>3573</v>
      </c>
      <c r="E1027" t="s">
        <v>258</v>
      </c>
      <c r="F1027">
        <v>10585098</v>
      </c>
      <c r="G1027" s="32" t="s">
        <v>181</v>
      </c>
      <c r="I1027" t="s">
        <v>226</v>
      </c>
      <c r="J1027">
        <v>1</v>
      </c>
      <c r="K1027">
        <v>0</v>
      </c>
      <c r="L1027">
        <v>0</v>
      </c>
      <c r="M1027">
        <v>0.52110000000000001</v>
      </c>
      <c r="N1027" t="s">
        <v>135</v>
      </c>
      <c r="O1027" t="s">
        <v>136</v>
      </c>
      <c r="R1027" t="s">
        <v>286</v>
      </c>
      <c r="S1027" t="s">
        <v>140</v>
      </c>
      <c r="T1027">
        <v>100</v>
      </c>
      <c r="U1027" t="s">
        <v>511</v>
      </c>
      <c r="W1027" t="s">
        <v>3579</v>
      </c>
      <c r="X1027" t="s">
        <v>3580</v>
      </c>
      <c r="Y1027" t="s">
        <v>3512</v>
      </c>
      <c r="AA1027" t="s">
        <v>145</v>
      </c>
      <c r="AB1027" t="s">
        <v>146</v>
      </c>
      <c r="AC1027" s="119">
        <v>1841095</v>
      </c>
      <c r="AD1027">
        <v>1776904</v>
      </c>
      <c r="AE1027">
        <v>1776904</v>
      </c>
      <c r="AF1027">
        <v>1190000</v>
      </c>
      <c r="AG1027">
        <v>631866</v>
      </c>
      <c r="AH1027">
        <v>0</v>
      </c>
      <c r="AI1027">
        <v>19229</v>
      </c>
      <c r="AJ1027">
        <v>22607</v>
      </c>
      <c r="AK1027">
        <v>0</v>
      </c>
      <c r="AL1027">
        <v>0</v>
      </c>
      <c r="AM1027">
        <v>0</v>
      </c>
      <c r="AN1027" s="32">
        <v>0</v>
      </c>
      <c r="AO1027">
        <v>0</v>
      </c>
      <c r="AP1027">
        <v>0</v>
      </c>
      <c r="AQ1027">
        <v>0</v>
      </c>
      <c r="AR1027">
        <v>0</v>
      </c>
      <c r="AS1027">
        <v>1</v>
      </c>
      <c r="AT1027">
        <v>1962</v>
      </c>
      <c r="AV1027">
        <v>1489</v>
      </c>
      <c r="AW1027">
        <v>1013</v>
      </c>
      <c r="AX1027">
        <v>1</v>
      </c>
      <c r="AY1027">
        <v>2</v>
      </c>
      <c r="AZ1027">
        <v>1</v>
      </c>
      <c r="BS1027" t="s">
        <v>3551</v>
      </c>
      <c r="BV1027" t="s">
        <v>3552</v>
      </c>
      <c r="BX1027" t="s">
        <v>3553</v>
      </c>
      <c r="BY1027" t="s">
        <v>331</v>
      </c>
      <c r="BZ1027" t="s">
        <v>3554</v>
      </c>
      <c r="CZ1027" t="s">
        <v>3581</v>
      </c>
      <c r="DA1027" t="s">
        <v>154</v>
      </c>
      <c r="DB1027" t="s">
        <v>299</v>
      </c>
      <c r="DE1027">
        <v>1</v>
      </c>
      <c r="DF1027">
        <v>2018</v>
      </c>
      <c r="DG1027" t="s">
        <v>3582</v>
      </c>
      <c r="DH1027">
        <v>3</v>
      </c>
      <c r="DI1027" s="128" t="s">
        <v>3414</v>
      </c>
      <c r="DJ102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27" s="130">
        <f>Table13[[#This Row],[JUST]]*Table13[[#This Row],[Storm Millage]]/1000</f>
        <v>51382.166553622999</v>
      </c>
      <c r="DL102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27" s="136">
        <f>Table13[[#This Row],[JUST]]*Table13[[#This Row],[Recreational Millage]]/1000</f>
        <v>15100.915932610236</v>
      </c>
      <c r="DN1027" s="137">
        <f>Table13[[#This Row],[Recreational Assessment]]+Table13[[#This Row],[Storm Assessment]]</f>
        <v>66483.082486233237</v>
      </c>
      <c r="DO1027" s="145" t="e">
        <f>Methodology!#REF!</f>
        <v>#REF!</v>
      </c>
      <c r="DP1027" s="146" t="e">
        <f>(Table13[[#This Row],[JUST]]*Table13[[#This Row],[Ad Valorem Recreational Millage]])/1000</f>
        <v>#REF!</v>
      </c>
    </row>
    <row r="1028" spans="1:120" x14ac:dyDescent="0.3">
      <c r="A1028">
        <v>641</v>
      </c>
      <c r="B1028">
        <v>1</v>
      </c>
      <c r="C1028" s="165" t="s">
        <v>4703</v>
      </c>
      <c r="D1028" t="s">
        <v>4704</v>
      </c>
      <c r="E1028" t="s">
        <v>170</v>
      </c>
      <c r="F1028">
        <v>10005049</v>
      </c>
      <c r="G1028" s="32" t="s">
        <v>181</v>
      </c>
      <c r="I1028" t="s">
        <v>226</v>
      </c>
      <c r="J1028">
        <v>1</v>
      </c>
      <c r="K1028">
        <v>0</v>
      </c>
      <c r="L1028">
        <v>0</v>
      </c>
      <c r="M1028">
        <v>1.343</v>
      </c>
      <c r="N1028" t="s">
        <v>135</v>
      </c>
      <c r="O1028" t="s">
        <v>136</v>
      </c>
      <c r="R1028" t="s">
        <v>3669</v>
      </c>
      <c r="S1028" t="s">
        <v>140</v>
      </c>
      <c r="T1028">
        <v>120</v>
      </c>
      <c r="U1028" t="s">
        <v>228</v>
      </c>
      <c r="V1028" t="s">
        <v>229</v>
      </c>
      <c r="W1028" t="s">
        <v>4705</v>
      </c>
      <c r="X1028" t="s">
        <v>4706</v>
      </c>
      <c r="Y1028" t="s">
        <v>189</v>
      </c>
      <c r="AA1028" t="s">
        <v>145</v>
      </c>
      <c r="AB1028" t="s">
        <v>146</v>
      </c>
      <c r="AC1028" s="30">
        <v>5474006</v>
      </c>
      <c r="AD1028">
        <v>5138424</v>
      </c>
      <c r="AE1028">
        <v>5088424</v>
      </c>
      <c r="AF1028">
        <v>2346000</v>
      </c>
      <c r="AG1028">
        <v>3027438</v>
      </c>
      <c r="AH1028">
        <v>10136</v>
      </c>
      <c r="AI1028">
        <v>90432</v>
      </c>
      <c r="AJ1028">
        <v>0</v>
      </c>
      <c r="AK1028">
        <v>0</v>
      </c>
      <c r="AL1028">
        <v>0</v>
      </c>
      <c r="AM1028">
        <v>0</v>
      </c>
      <c r="AN1028">
        <v>50000</v>
      </c>
      <c r="AO1028">
        <v>0</v>
      </c>
      <c r="AP1028">
        <v>0</v>
      </c>
      <c r="AQ1028">
        <v>0</v>
      </c>
      <c r="AR1028">
        <v>0</v>
      </c>
      <c r="AS1028">
        <v>1</v>
      </c>
      <c r="AT1028">
        <v>1997</v>
      </c>
      <c r="AV1028">
        <v>16822</v>
      </c>
      <c r="AW1028">
        <v>6519</v>
      </c>
      <c r="AX1028">
        <v>2</v>
      </c>
      <c r="AY1028">
        <v>5</v>
      </c>
      <c r="AZ1028">
        <v>7.5</v>
      </c>
      <c r="BA1028" t="s">
        <v>233</v>
      </c>
      <c r="BB1028" t="s">
        <v>233</v>
      </c>
      <c r="BC1028" t="s">
        <v>233</v>
      </c>
      <c r="BS1028" t="s">
        <v>4707</v>
      </c>
      <c r="BV1028" t="s">
        <v>4708</v>
      </c>
      <c r="BX1028" t="s">
        <v>145</v>
      </c>
      <c r="BY1028" t="s">
        <v>149</v>
      </c>
      <c r="BZ1028" t="s">
        <v>146</v>
      </c>
      <c r="CB1028" s="27">
        <v>39245</v>
      </c>
      <c r="CC1028">
        <v>7950000</v>
      </c>
      <c r="CD1028" t="s">
        <v>210</v>
      </c>
      <c r="CE1028" t="s">
        <v>151</v>
      </c>
      <c r="CF1028" t="s">
        <v>151</v>
      </c>
      <c r="CG1028" t="s">
        <v>4709</v>
      </c>
      <c r="CH1028" s="27">
        <v>36528</v>
      </c>
      <c r="CI1028">
        <v>5945000</v>
      </c>
      <c r="CJ1028" t="s">
        <v>210</v>
      </c>
      <c r="CK1028" t="s">
        <v>151</v>
      </c>
      <c r="CL1028" t="s">
        <v>151</v>
      </c>
      <c r="CM1028" t="s">
        <v>4710</v>
      </c>
      <c r="CZ1028" t="s">
        <v>4711</v>
      </c>
      <c r="DA1028" t="s">
        <v>154</v>
      </c>
      <c r="DB1028" t="s">
        <v>299</v>
      </c>
      <c r="DE1028">
        <v>1</v>
      </c>
      <c r="DF1028">
        <v>1900</v>
      </c>
      <c r="DG1028" t="s">
        <v>4712</v>
      </c>
      <c r="DH1028">
        <v>4</v>
      </c>
      <c r="DI1028" s="128" t="s">
        <v>3279</v>
      </c>
      <c r="DJ102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28" s="130">
        <f>Table13[[#This Row],[JUST]]*Table13[[#This Row],[Storm Millage]]/1000</f>
        <v>43346.186002487797</v>
      </c>
      <c r="DL102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28" s="136">
        <f>Table13[[#This Row],[JUST]]*Table13[[#This Row],[Recreational Millage]]/1000</f>
        <v>23267.030340222413</v>
      </c>
      <c r="DN1028" s="137">
        <f>Table13[[#This Row],[Recreational Assessment]]+Table13[[#This Row],[Storm Assessment]]</f>
        <v>66613.216342710206</v>
      </c>
      <c r="DO1028" s="145" t="e">
        <f>Methodology!#REF!</f>
        <v>#REF!</v>
      </c>
      <c r="DP1028" s="146" t="e">
        <f>(Table13[[#This Row],[JUST]]*Table13[[#This Row],[Ad Valorem Recreational Millage]])/1000</f>
        <v>#REF!</v>
      </c>
    </row>
    <row r="1029" spans="1:120" x14ac:dyDescent="0.3">
      <c r="A1029">
        <v>1089</v>
      </c>
      <c r="B1029">
        <v>1</v>
      </c>
      <c r="C1029" s="165" t="s">
        <v>3634</v>
      </c>
      <c r="D1029" t="s">
        <v>3625</v>
      </c>
      <c r="E1029" t="s">
        <v>452</v>
      </c>
      <c r="F1029">
        <v>10004661</v>
      </c>
      <c r="G1029" s="32" t="s">
        <v>181</v>
      </c>
      <c r="I1029" t="s">
        <v>226</v>
      </c>
      <c r="J1029">
        <v>1</v>
      </c>
      <c r="K1029">
        <v>0</v>
      </c>
      <c r="L1029">
        <v>0</v>
      </c>
      <c r="M1029">
        <v>0.12720000000000001</v>
      </c>
      <c r="N1029" t="s">
        <v>135</v>
      </c>
      <c r="O1029" t="s">
        <v>136</v>
      </c>
      <c r="R1029" t="s">
        <v>3594</v>
      </c>
      <c r="S1029" t="s">
        <v>140</v>
      </c>
      <c r="T1029">
        <v>120</v>
      </c>
      <c r="U1029" t="s">
        <v>228</v>
      </c>
      <c r="V1029" t="s">
        <v>229</v>
      </c>
      <c r="W1029" t="s">
        <v>3635</v>
      </c>
      <c r="X1029" t="s">
        <v>3301</v>
      </c>
      <c r="Y1029" t="s">
        <v>3405</v>
      </c>
      <c r="AA1029" t="s">
        <v>145</v>
      </c>
      <c r="AB1029" t="s">
        <v>146</v>
      </c>
      <c r="AC1029" s="30">
        <v>2083342</v>
      </c>
      <c r="AD1029">
        <v>1719683</v>
      </c>
      <c r="AE1029">
        <v>1669683</v>
      </c>
      <c r="AF1029">
        <v>1503800</v>
      </c>
      <c r="AG1029">
        <v>569442</v>
      </c>
      <c r="AH1029">
        <v>0</v>
      </c>
      <c r="AI1029">
        <v>10100</v>
      </c>
      <c r="AJ1029">
        <v>0</v>
      </c>
      <c r="AK1029">
        <v>0</v>
      </c>
      <c r="AL1029">
        <v>0</v>
      </c>
      <c r="AM1029">
        <v>0</v>
      </c>
      <c r="AN1029">
        <v>50000</v>
      </c>
      <c r="AO1029">
        <v>0</v>
      </c>
      <c r="AP1029">
        <v>0</v>
      </c>
      <c r="AQ1029">
        <v>0</v>
      </c>
      <c r="AR1029">
        <v>0</v>
      </c>
      <c r="AS1029">
        <v>1</v>
      </c>
      <c r="AT1029">
        <v>1979</v>
      </c>
      <c r="AV1029">
        <v>2811</v>
      </c>
      <c r="AW1029">
        <v>1764</v>
      </c>
      <c r="AX1029">
        <v>1.5</v>
      </c>
      <c r="AY1029">
        <v>2</v>
      </c>
      <c r="AZ1029">
        <v>2.5</v>
      </c>
      <c r="BS1029" t="s">
        <v>3636</v>
      </c>
      <c r="BT1029" t="s">
        <v>3637</v>
      </c>
      <c r="BV1029" t="s">
        <v>3638</v>
      </c>
      <c r="BX1029" t="s">
        <v>3639</v>
      </c>
      <c r="BY1029" t="s">
        <v>444</v>
      </c>
      <c r="BZ1029" t="s">
        <v>3640</v>
      </c>
      <c r="CB1029" s="27">
        <v>44020</v>
      </c>
      <c r="CC1029">
        <v>2550000</v>
      </c>
      <c r="CD1029" t="s">
        <v>210</v>
      </c>
      <c r="CE1029" t="s">
        <v>181</v>
      </c>
      <c r="CF1029" t="s">
        <v>181</v>
      </c>
      <c r="CG1029" t="s">
        <v>3641</v>
      </c>
      <c r="CH1029" s="27">
        <v>40665</v>
      </c>
      <c r="CI1029">
        <v>1600000</v>
      </c>
      <c r="CJ1029" t="s">
        <v>210</v>
      </c>
      <c r="CK1029" t="s">
        <v>181</v>
      </c>
      <c r="CL1029" t="s">
        <v>181</v>
      </c>
      <c r="CM1029" t="s">
        <v>3642</v>
      </c>
      <c r="CN1029" s="27">
        <v>37810</v>
      </c>
      <c r="CO1029">
        <v>1700000</v>
      </c>
      <c r="CP1029" t="s">
        <v>210</v>
      </c>
      <c r="CQ1029" t="s">
        <v>151</v>
      </c>
      <c r="CR1029" t="s">
        <v>151</v>
      </c>
      <c r="CS1029" t="s">
        <v>3643</v>
      </c>
      <c r="CT1029" s="27">
        <v>35065</v>
      </c>
      <c r="CU1029">
        <v>665000</v>
      </c>
      <c r="CV1029" t="s">
        <v>210</v>
      </c>
      <c r="CW1029" t="s">
        <v>151</v>
      </c>
      <c r="CX1029" t="s">
        <v>151</v>
      </c>
      <c r="CY1029" t="s">
        <v>3644</v>
      </c>
      <c r="CZ1029" t="s">
        <v>3645</v>
      </c>
      <c r="DA1029" t="s">
        <v>154</v>
      </c>
      <c r="DB1029" t="s">
        <v>299</v>
      </c>
      <c r="DE1029">
        <v>1</v>
      </c>
      <c r="DF1029">
        <v>1980</v>
      </c>
      <c r="DG1029" t="s">
        <v>3646</v>
      </c>
      <c r="DH1029">
        <v>3</v>
      </c>
      <c r="DI1029" s="128" t="s">
        <v>3414</v>
      </c>
      <c r="DJ10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29" s="130">
        <f>Table13[[#This Row],[JUST]]*Table13[[#This Row],[Storm Millage]]/1000</f>
        <v>58142.912577655174</v>
      </c>
      <c r="DL10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29" s="136">
        <f>Table13[[#This Row],[JUST]]*Table13[[#This Row],[Recreational Millage]]/1000</f>
        <v>8855.1568125902013</v>
      </c>
      <c r="DN1029" s="137">
        <f>Table13[[#This Row],[Recreational Assessment]]+Table13[[#This Row],[Storm Assessment]]</f>
        <v>66998.069390245379</v>
      </c>
      <c r="DO1029" s="145" t="e">
        <f>Methodology!#REF!</f>
        <v>#REF!</v>
      </c>
      <c r="DP1029" s="146" t="e">
        <f>(Table13[[#This Row],[JUST]]*Table13[[#This Row],[Ad Valorem Recreational Millage]])/1000</f>
        <v>#REF!</v>
      </c>
    </row>
    <row r="1030" spans="1:120" x14ac:dyDescent="0.3">
      <c r="A1030">
        <v>994</v>
      </c>
      <c r="B1030">
        <v>1</v>
      </c>
      <c r="C1030" s="165" t="s">
        <v>4348</v>
      </c>
      <c r="D1030" t="s">
        <v>801</v>
      </c>
      <c r="E1030" t="s">
        <v>204</v>
      </c>
      <c r="F1030">
        <v>10005117</v>
      </c>
      <c r="G1030" s="32" t="s">
        <v>181</v>
      </c>
      <c r="I1030" t="s">
        <v>226</v>
      </c>
      <c r="J1030">
        <v>1</v>
      </c>
      <c r="K1030">
        <v>102</v>
      </c>
      <c r="L1030">
        <v>0</v>
      </c>
      <c r="M1030">
        <v>1.248</v>
      </c>
      <c r="N1030" t="s">
        <v>135</v>
      </c>
      <c r="O1030" t="s">
        <v>136</v>
      </c>
      <c r="R1030" t="s">
        <v>3669</v>
      </c>
      <c r="S1030" t="s">
        <v>140</v>
      </c>
      <c r="T1030">
        <v>120</v>
      </c>
      <c r="U1030" t="s">
        <v>228</v>
      </c>
      <c r="V1030" t="s">
        <v>229</v>
      </c>
      <c r="W1030" t="s">
        <v>4349</v>
      </c>
      <c r="X1030" t="s">
        <v>4350</v>
      </c>
      <c r="Y1030" t="s">
        <v>189</v>
      </c>
      <c r="AA1030" t="s">
        <v>145</v>
      </c>
      <c r="AB1030" t="s">
        <v>146</v>
      </c>
      <c r="AC1030" s="119">
        <v>4198163</v>
      </c>
      <c r="AD1030">
        <v>4198163</v>
      </c>
      <c r="AE1030">
        <v>4198163</v>
      </c>
      <c r="AF1030">
        <v>2203200</v>
      </c>
      <c r="AG1030">
        <v>1902027</v>
      </c>
      <c r="AH1030">
        <v>8875</v>
      </c>
      <c r="AI1030">
        <v>84061</v>
      </c>
      <c r="AJ1030">
        <v>0</v>
      </c>
      <c r="AK1030">
        <v>0</v>
      </c>
      <c r="AL1030">
        <v>0</v>
      </c>
      <c r="AM1030">
        <v>0</v>
      </c>
      <c r="AN1030" s="32">
        <v>0</v>
      </c>
      <c r="AO1030">
        <v>0</v>
      </c>
      <c r="AP1030">
        <v>0</v>
      </c>
      <c r="AQ1030">
        <v>0</v>
      </c>
      <c r="AR1030">
        <v>0</v>
      </c>
      <c r="AS1030">
        <v>1</v>
      </c>
      <c r="AT1030">
        <v>1998</v>
      </c>
      <c r="AV1030">
        <v>10312</v>
      </c>
      <c r="AW1030">
        <v>4742</v>
      </c>
      <c r="AX1030">
        <v>2</v>
      </c>
      <c r="AY1030">
        <v>5</v>
      </c>
      <c r="AZ1030">
        <v>4.5</v>
      </c>
      <c r="BA1030" t="s">
        <v>233</v>
      </c>
      <c r="BB1030" t="s">
        <v>233</v>
      </c>
      <c r="BC1030" t="s">
        <v>233</v>
      </c>
      <c r="BS1030" t="s">
        <v>4351</v>
      </c>
      <c r="BV1030" t="s">
        <v>4352</v>
      </c>
      <c r="BX1030" t="s">
        <v>4353</v>
      </c>
      <c r="BY1030" t="s">
        <v>458</v>
      </c>
      <c r="BZ1030" t="s">
        <v>4354</v>
      </c>
      <c r="CB1030" s="27">
        <v>41025</v>
      </c>
      <c r="CC1030">
        <v>3870000</v>
      </c>
      <c r="CD1030" t="s">
        <v>210</v>
      </c>
      <c r="CE1030" t="s">
        <v>181</v>
      </c>
      <c r="CF1030" t="s">
        <v>181</v>
      </c>
      <c r="CG1030" t="s">
        <v>4355</v>
      </c>
      <c r="CH1030" s="27">
        <v>36061</v>
      </c>
      <c r="CI1030">
        <v>2570000</v>
      </c>
      <c r="CJ1030" t="s">
        <v>210</v>
      </c>
      <c r="CK1030" t="s">
        <v>616</v>
      </c>
      <c r="CL1030" t="s">
        <v>151</v>
      </c>
      <c r="CM1030" t="s">
        <v>4356</v>
      </c>
      <c r="CN1030" s="27">
        <v>35600</v>
      </c>
      <c r="CO1030">
        <v>900000</v>
      </c>
      <c r="CP1030" t="s">
        <v>210</v>
      </c>
      <c r="CQ1030" t="s">
        <v>151</v>
      </c>
      <c r="CR1030" t="s">
        <v>181</v>
      </c>
      <c r="CS1030" t="s">
        <v>4357</v>
      </c>
      <c r="CT1030" s="27">
        <v>30437</v>
      </c>
      <c r="CU1030">
        <v>325000</v>
      </c>
      <c r="CV1030" t="s">
        <v>210</v>
      </c>
      <c r="CW1030" t="s">
        <v>181</v>
      </c>
      <c r="CX1030" t="s">
        <v>181</v>
      </c>
      <c r="CY1030" t="s">
        <v>4358</v>
      </c>
      <c r="CZ1030" t="s">
        <v>4359</v>
      </c>
      <c r="DA1030" t="s">
        <v>154</v>
      </c>
      <c r="DB1030" t="s">
        <v>299</v>
      </c>
      <c r="DE1030">
        <v>1</v>
      </c>
      <c r="DF1030">
        <v>1900</v>
      </c>
      <c r="DG1030" t="s">
        <v>4360</v>
      </c>
      <c r="DH1030">
        <v>4</v>
      </c>
      <c r="DI1030" s="128" t="s">
        <v>3279</v>
      </c>
      <c r="DJ10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30" s="130">
        <f>Table13[[#This Row],[JUST]]*Table13[[#This Row],[Storm Millage]]/1000</f>
        <v>33243.360395798278</v>
      </c>
      <c r="DL10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30" s="136">
        <f>Table13[[#This Row],[JUST]]*Table13[[#This Row],[Recreational Millage]]/1000</f>
        <v>34433.913803684642</v>
      </c>
      <c r="DN1030" s="137">
        <f>Table13[[#This Row],[Recreational Assessment]]+Table13[[#This Row],[Storm Assessment]]</f>
        <v>67677.274199482927</v>
      </c>
      <c r="DO1030" s="145" t="e">
        <f>Methodology!#REF!</f>
        <v>#REF!</v>
      </c>
      <c r="DP1030" s="146" t="e">
        <f>(Table13[[#This Row],[JUST]]*Table13[[#This Row],[Ad Valorem Recreational Millage]])/1000</f>
        <v>#REF!</v>
      </c>
    </row>
    <row r="1031" spans="1:120" x14ac:dyDescent="0.3">
      <c r="A1031">
        <v>960</v>
      </c>
      <c r="B1031">
        <v>1</v>
      </c>
      <c r="C1031" s="165" t="s">
        <v>4997</v>
      </c>
      <c r="D1031" t="s">
        <v>4714</v>
      </c>
      <c r="E1031" t="s">
        <v>170</v>
      </c>
      <c r="F1031">
        <v>10005133</v>
      </c>
      <c r="G1031" s="32" t="s">
        <v>181</v>
      </c>
      <c r="I1031" t="s">
        <v>226</v>
      </c>
      <c r="J1031">
        <v>1</v>
      </c>
      <c r="K1031">
        <v>0</v>
      </c>
      <c r="L1031">
        <v>0</v>
      </c>
      <c r="M1031">
        <v>1.177</v>
      </c>
      <c r="N1031" t="s">
        <v>135</v>
      </c>
      <c r="O1031" t="s">
        <v>136</v>
      </c>
      <c r="R1031" t="s">
        <v>4384</v>
      </c>
      <c r="S1031" t="s">
        <v>140</v>
      </c>
      <c r="T1031">
        <v>120</v>
      </c>
      <c r="U1031" t="s">
        <v>228</v>
      </c>
      <c r="V1031" t="s">
        <v>229</v>
      </c>
      <c r="W1031" t="s">
        <v>4998</v>
      </c>
      <c r="X1031" t="s">
        <v>4999</v>
      </c>
      <c r="Y1031" t="s">
        <v>189</v>
      </c>
      <c r="AA1031" t="s">
        <v>145</v>
      </c>
      <c r="AB1031" t="s">
        <v>146</v>
      </c>
      <c r="AC1031" s="119">
        <v>3397159</v>
      </c>
      <c r="AD1031">
        <v>3397159</v>
      </c>
      <c r="AE1031">
        <v>3397159</v>
      </c>
      <c r="AF1031">
        <v>2346000</v>
      </c>
      <c r="AG1031">
        <v>941007</v>
      </c>
      <c r="AH1031">
        <v>16682</v>
      </c>
      <c r="AI1031">
        <v>93470</v>
      </c>
      <c r="AJ1031">
        <v>0</v>
      </c>
      <c r="AK1031">
        <v>0</v>
      </c>
      <c r="AL1031">
        <v>0</v>
      </c>
      <c r="AM1031">
        <v>0</v>
      </c>
      <c r="AN1031" s="32">
        <v>0</v>
      </c>
      <c r="AO1031">
        <v>0</v>
      </c>
      <c r="AP1031">
        <v>0</v>
      </c>
      <c r="AQ1031">
        <v>0</v>
      </c>
      <c r="AR1031">
        <v>0</v>
      </c>
      <c r="AS1031">
        <v>1</v>
      </c>
      <c r="AT1031">
        <v>1986</v>
      </c>
      <c r="AV1031">
        <v>8773</v>
      </c>
      <c r="AW1031">
        <v>2947</v>
      </c>
      <c r="AX1031">
        <v>2</v>
      </c>
      <c r="AY1031">
        <v>3</v>
      </c>
      <c r="AZ1031">
        <v>3</v>
      </c>
      <c r="BA1031" t="s">
        <v>233</v>
      </c>
      <c r="BB1031" t="s">
        <v>233</v>
      </c>
      <c r="BC1031" t="s">
        <v>233</v>
      </c>
      <c r="BS1031" t="s">
        <v>5000</v>
      </c>
      <c r="BU1031" t="s">
        <v>5001</v>
      </c>
      <c r="BV1031" t="s">
        <v>5002</v>
      </c>
      <c r="BX1031" t="s">
        <v>5003</v>
      </c>
      <c r="BY1031" t="s">
        <v>278</v>
      </c>
      <c r="BZ1031" t="s">
        <v>5004</v>
      </c>
      <c r="CB1031" s="27">
        <v>31533</v>
      </c>
      <c r="CC1031">
        <v>210000</v>
      </c>
      <c r="CD1031" t="s">
        <v>150</v>
      </c>
      <c r="CE1031" t="s">
        <v>181</v>
      </c>
      <c r="CF1031" t="s">
        <v>181</v>
      </c>
      <c r="CG1031" t="s">
        <v>5005</v>
      </c>
      <c r="CZ1031" t="s">
        <v>5006</v>
      </c>
      <c r="DA1031" t="s">
        <v>154</v>
      </c>
      <c r="DB1031" t="s">
        <v>299</v>
      </c>
      <c r="DE1031">
        <v>1</v>
      </c>
      <c r="DF1031">
        <v>1900</v>
      </c>
      <c r="DG1031" t="s">
        <v>5007</v>
      </c>
      <c r="DH1031">
        <v>5</v>
      </c>
      <c r="DI1031" s="128" t="s">
        <v>3291</v>
      </c>
      <c r="DJ10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31" s="130">
        <f>Table13[[#This Row],[JUST]]*Table13[[#This Row],[Storm Millage]]/1000</f>
        <v>39837.993360423658</v>
      </c>
      <c r="DL10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31" s="136">
        <f>Table13[[#This Row],[JUST]]*Table13[[#This Row],[Recreational Millage]]/1000</f>
        <v>27863.968164983478</v>
      </c>
      <c r="DN1031" s="137">
        <f>Table13[[#This Row],[Recreational Assessment]]+Table13[[#This Row],[Storm Assessment]]</f>
        <v>67701.96152540714</v>
      </c>
      <c r="DO1031" s="145" t="e">
        <f>Methodology!#REF!</f>
        <v>#REF!</v>
      </c>
      <c r="DP1031" s="146" t="e">
        <f>(Table13[[#This Row],[JUST]]*Table13[[#This Row],[Ad Valorem Recreational Millage]])/1000</f>
        <v>#REF!</v>
      </c>
    </row>
    <row r="1032" spans="1:120" x14ac:dyDescent="0.3">
      <c r="A1032">
        <v>1141</v>
      </c>
      <c r="B1032">
        <v>1</v>
      </c>
      <c r="C1032" s="165" t="s">
        <v>4837</v>
      </c>
      <c r="D1032" t="s">
        <v>4825</v>
      </c>
      <c r="E1032" t="s">
        <v>204</v>
      </c>
      <c r="F1032">
        <v>10005063</v>
      </c>
      <c r="G1032" s="32" t="s">
        <v>383</v>
      </c>
      <c r="I1032" t="s">
        <v>226</v>
      </c>
      <c r="J1032">
        <v>1</v>
      </c>
      <c r="K1032">
        <v>100</v>
      </c>
      <c r="L1032">
        <v>0</v>
      </c>
      <c r="M1032">
        <v>1.41</v>
      </c>
      <c r="N1032" t="s">
        <v>135</v>
      </c>
      <c r="O1032" t="s">
        <v>136</v>
      </c>
      <c r="R1032" t="s">
        <v>3669</v>
      </c>
      <c r="S1032" t="s">
        <v>140</v>
      </c>
      <c r="T1032">
        <v>810</v>
      </c>
      <c r="U1032" t="s">
        <v>3584</v>
      </c>
      <c r="V1032" t="s">
        <v>229</v>
      </c>
      <c r="W1032" t="s">
        <v>4838</v>
      </c>
      <c r="X1032" t="s">
        <v>4839</v>
      </c>
      <c r="Y1032" t="s">
        <v>189</v>
      </c>
      <c r="AA1032" t="s">
        <v>145</v>
      </c>
      <c r="AB1032" t="s">
        <v>146</v>
      </c>
      <c r="AC1032" s="119">
        <v>3435931</v>
      </c>
      <c r="AD1032">
        <v>3435931</v>
      </c>
      <c r="AE1032">
        <v>3435931</v>
      </c>
      <c r="AF1032">
        <v>2448000</v>
      </c>
      <c r="AG1032">
        <v>903719</v>
      </c>
      <c r="AH1032">
        <v>0</v>
      </c>
      <c r="AI1032">
        <v>84212</v>
      </c>
      <c r="AJ1032">
        <v>8678</v>
      </c>
      <c r="AK1032">
        <v>0</v>
      </c>
      <c r="AL1032">
        <v>0</v>
      </c>
      <c r="AM1032">
        <v>0</v>
      </c>
      <c r="AN1032" s="32">
        <v>0</v>
      </c>
      <c r="AO1032">
        <v>0</v>
      </c>
      <c r="AP1032">
        <v>0</v>
      </c>
      <c r="AQ1032">
        <v>0</v>
      </c>
      <c r="AR1032">
        <v>0</v>
      </c>
      <c r="AS1032">
        <v>2</v>
      </c>
      <c r="AT1032">
        <v>1975</v>
      </c>
      <c r="AV1032">
        <v>6925</v>
      </c>
      <c r="AW1032">
        <v>2901</v>
      </c>
      <c r="AX1032">
        <v>1</v>
      </c>
      <c r="AY1032">
        <v>3</v>
      </c>
      <c r="AZ1032">
        <v>4</v>
      </c>
      <c r="BA1032" t="s">
        <v>233</v>
      </c>
      <c r="BB1032" t="s">
        <v>233</v>
      </c>
      <c r="BC1032" t="s">
        <v>233</v>
      </c>
      <c r="BS1032" t="s">
        <v>4840</v>
      </c>
      <c r="BT1032" t="s">
        <v>4841</v>
      </c>
      <c r="BV1032" t="s">
        <v>4842</v>
      </c>
      <c r="BX1032" t="s">
        <v>2481</v>
      </c>
      <c r="BY1032" t="s">
        <v>2482</v>
      </c>
      <c r="BZ1032" t="s">
        <v>4843</v>
      </c>
      <c r="CB1032" s="27">
        <v>43643</v>
      </c>
      <c r="CC1032">
        <v>5650000</v>
      </c>
      <c r="CD1032" t="s">
        <v>210</v>
      </c>
      <c r="CE1032" t="s">
        <v>1269</v>
      </c>
      <c r="CF1032" t="s">
        <v>1269</v>
      </c>
      <c r="CG1032" t="s">
        <v>4844</v>
      </c>
      <c r="CH1032" s="27">
        <v>35599</v>
      </c>
      <c r="CI1032">
        <v>1350000</v>
      </c>
      <c r="CJ1032" t="s">
        <v>210</v>
      </c>
      <c r="CK1032" t="s">
        <v>196</v>
      </c>
      <c r="CL1032" t="s">
        <v>196</v>
      </c>
      <c r="CM1032" t="s">
        <v>4845</v>
      </c>
      <c r="CN1032" s="27">
        <v>29587</v>
      </c>
      <c r="CO1032">
        <v>350000</v>
      </c>
      <c r="CP1032" t="s">
        <v>210</v>
      </c>
      <c r="CQ1032" t="s">
        <v>208</v>
      </c>
      <c r="CR1032" t="s">
        <v>208</v>
      </c>
      <c r="CS1032" t="s">
        <v>4846</v>
      </c>
      <c r="CZ1032" t="s">
        <v>4847</v>
      </c>
      <c r="DA1032" t="s">
        <v>154</v>
      </c>
      <c r="DB1032" t="s">
        <v>299</v>
      </c>
      <c r="DE1032">
        <v>1</v>
      </c>
      <c r="DF1032">
        <v>1900</v>
      </c>
      <c r="DG1032" t="s">
        <v>4848</v>
      </c>
      <c r="DH1032">
        <v>5</v>
      </c>
      <c r="DI1032" s="128" t="s">
        <v>3291</v>
      </c>
      <c r="DJ10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32" s="130">
        <f>Table13[[#This Row],[JUST]]*Table13[[#This Row],[Storm Millage]]/1000</f>
        <v>40292.667009366894</v>
      </c>
      <c r="DL10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32" s="136">
        <f>Table13[[#This Row],[JUST]]*Table13[[#This Row],[Recreational Millage]]/1000</f>
        <v>28181.98147366074</v>
      </c>
      <c r="DN1032" s="137">
        <f>Table13[[#This Row],[Recreational Assessment]]+Table13[[#This Row],[Storm Assessment]]</f>
        <v>68474.648483027631</v>
      </c>
      <c r="DO1032" s="145" t="e">
        <f>Methodology!#REF!</f>
        <v>#REF!</v>
      </c>
      <c r="DP1032" s="146" t="e">
        <f>(Table13[[#This Row],[JUST]]*Table13[[#This Row],[Ad Valorem Recreational Millage]])/1000</f>
        <v>#REF!</v>
      </c>
    </row>
    <row r="1033" spans="1:120" x14ac:dyDescent="0.3">
      <c r="A1033">
        <v>930</v>
      </c>
      <c r="B1033">
        <v>1</v>
      </c>
      <c r="C1033" s="165" t="s">
        <v>3936</v>
      </c>
      <c r="D1033" t="s">
        <v>216</v>
      </c>
      <c r="E1033" t="s">
        <v>3937</v>
      </c>
      <c r="F1033">
        <v>10004832</v>
      </c>
      <c r="G1033" s="32" t="s">
        <v>181</v>
      </c>
      <c r="I1033" t="s">
        <v>226</v>
      </c>
      <c r="J1033">
        <v>1</v>
      </c>
      <c r="K1033">
        <v>0</v>
      </c>
      <c r="L1033">
        <v>0</v>
      </c>
      <c r="M1033">
        <v>0.65900000000000003</v>
      </c>
      <c r="N1033" t="s">
        <v>135</v>
      </c>
      <c r="O1033" t="s">
        <v>136</v>
      </c>
      <c r="S1033" t="s">
        <v>140</v>
      </c>
      <c r="T1033">
        <v>120</v>
      </c>
      <c r="U1033" t="s">
        <v>228</v>
      </c>
      <c r="V1033" t="s">
        <v>229</v>
      </c>
      <c r="W1033" t="s">
        <v>3938</v>
      </c>
      <c r="X1033" t="s">
        <v>3939</v>
      </c>
      <c r="Y1033" t="s">
        <v>189</v>
      </c>
      <c r="AA1033" t="s">
        <v>145</v>
      </c>
      <c r="AB1033" t="s">
        <v>146</v>
      </c>
      <c r="AC1033" s="30">
        <v>5241621</v>
      </c>
      <c r="AD1033">
        <v>5241621</v>
      </c>
      <c r="AE1033">
        <v>5191621</v>
      </c>
      <c r="AF1033">
        <v>2750000</v>
      </c>
      <c r="AG1033">
        <v>2405223</v>
      </c>
      <c r="AH1033">
        <v>41216</v>
      </c>
      <c r="AI1033">
        <v>45182</v>
      </c>
      <c r="AJ1033">
        <v>0</v>
      </c>
      <c r="AK1033">
        <v>0</v>
      </c>
      <c r="AL1033">
        <v>0</v>
      </c>
      <c r="AM1033">
        <v>0</v>
      </c>
      <c r="AN1033">
        <v>50000</v>
      </c>
      <c r="AO1033">
        <v>0</v>
      </c>
      <c r="AP1033">
        <v>0</v>
      </c>
      <c r="AQ1033">
        <v>0</v>
      </c>
      <c r="AR1033">
        <v>0</v>
      </c>
      <c r="AS1033">
        <v>1</v>
      </c>
      <c r="AT1033">
        <v>2003</v>
      </c>
      <c r="AV1033">
        <v>16364</v>
      </c>
      <c r="AW1033">
        <v>6510</v>
      </c>
      <c r="AX1033">
        <v>2</v>
      </c>
      <c r="AY1033">
        <v>4</v>
      </c>
      <c r="AZ1033">
        <v>4.5</v>
      </c>
      <c r="BA1033" t="s">
        <v>233</v>
      </c>
      <c r="BB1033" t="s">
        <v>233</v>
      </c>
      <c r="BC1033" t="s">
        <v>233</v>
      </c>
      <c r="BS1033" t="s">
        <v>3940</v>
      </c>
      <c r="BV1033" t="s">
        <v>3938</v>
      </c>
      <c r="BX1033" t="s">
        <v>145</v>
      </c>
      <c r="BY1033" t="s">
        <v>149</v>
      </c>
      <c r="BZ1033" t="s">
        <v>146</v>
      </c>
      <c r="CB1033" s="27">
        <v>40648</v>
      </c>
      <c r="CC1033">
        <v>6087500</v>
      </c>
      <c r="CD1033" t="s">
        <v>210</v>
      </c>
      <c r="CE1033" t="s">
        <v>733</v>
      </c>
      <c r="CF1033" t="s">
        <v>733</v>
      </c>
      <c r="CG1033" t="s">
        <v>3941</v>
      </c>
      <c r="CH1033" s="27">
        <v>40115</v>
      </c>
      <c r="CI1033">
        <v>9200000</v>
      </c>
      <c r="CJ1033" t="s">
        <v>210</v>
      </c>
      <c r="CK1033" t="s">
        <v>3065</v>
      </c>
      <c r="CL1033" t="s">
        <v>733</v>
      </c>
      <c r="CM1033" t="s">
        <v>3942</v>
      </c>
      <c r="CN1033" s="27">
        <v>39358</v>
      </c>
      <c r="CO1033">
        <v>13500000</v>
      </c>
      <c r="CP1033" t="s">
        <v>210</v>
      </c>
      <c r="CQ1033" t="s">
        <v>151</v>
      </c>
      <c r="CR1033" t="s">
        <v>151</v>
      </c>
      <c r="CS1033" t="s">
        <v>3943</v>
      </c>
      <c r="CT1033" s="27">
        <v>36552</v>
      </c>
      <c r="CU1033">
        <v>2225000</v>
      </c>
      <c r="CV1033" t="s">
        <v>210</v>
      </c>
      <c r="CW1033" t="s">
        <v>151</v>
      </c>
      <c r="CX1033" t="s">
        <v>383</v>
      </c>
      <c r="CY1033" t="s">
        <v>3944</v>
      </c>
      <c r="CZ1033" t="s">
        <v>3945</v>
      </c>
      <c r="DA1033" t="s">
        <v>154</v>
      </c>
      <c r="DB1033" t="s">
        <v>299</v>
      </c>
      <c r="DE1033">
        <v>1</v>
      </c>
      <c r="DF1033">
        <v>1900</v>
      </c>
      <c r="DG1033" t="s">
        <v>3946</v>
      </c>
      <c r="DH1033">
        <v>36</v>
      </c>
      <c r="DI1033" s="128" t="s">
        <v>3667</v>
      </c>
      <c r="DJ10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33" s="130">
        <f>Table13[[#This Row],[JUST]]*Table13[[#This Row],[Storm Millage]]/1000</f>
        <v>46413.595344653229</v>
      </c>
      <c r="DL10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33" s="136">
        <f>Table13[[#This Row],[JUST]]*Table13[[#This Row],[Recreational Millage]]/1000</f>
        <v>22279.287753602555</v>
      </c>
      <c r="DN1033" s="137">
        <f>Table13[[#This Row],[Recreational Assessment]]+Table13[[#This Row],[Storm Assessment]]</f>
        <v>68692.883098255785</v>
      </c>
      <c r="DO1033" s="145" t="e">
        <f>Methodology!#REF!</f>
        <v>#REF!</v>
      </c>
      <c r="DP1033" s="146" t="e">
        <f>(Table13[[#This Row],[JUST]]*Table13[[#This Row],[Ad Valorem Recreational Millage]])/1000</f>
        <v>#REF!</v>
      </c>
    </row>
    <row r="1034" spans="1:120" x14ac:dyDescent="0.3">
      <c r="A1034">
        <v>950</v>
      </c>
      <c r="B1034">
        <v>1</v>
      </c>
      <c r="C1034" s="165" t="s">
        <v>3968</v>
      </c>
      <c r="D1034" t="s">
        <v>216</v>
      </c>
      <c r="E1034" t="s">
        <v>1004</v>
      </c>
      <c r="F1034">
        <v>10004829</v>
      </c>
      <c r="G1034" s="32" t="s">
        <v>383</v>
      </c>
      <c r="I1034" t="s">
        <v>226</v>
      </c>
      <c r="J1034">
        <v>1</v>
      </c>
      <c r="K1034">
        <v>0</v>
      </c>
      <c r="L1034">
        <v>0</v>
      </c>
      <c r="M1034">
        <v>0.65900000000000003</v>
      </c>
      <c r="N1034" t="s">
        <v>135</v>
      </c>
      <c r="O1034" t="s">
        <v>136</v>
      </c>
      <c r="R1034" t="s">
        <v>286</v>
      </c>
      <c r="S1034" t="s">
        <v>140</v>
      </c>
      <c r="T1034">
        <v>810</v>
      </c>
      <c r="U1034" t="s">
        <v>3584</v>
      </c>
      <c r="V1034" t="s">
        <v>229</v>
      </c>
      <c r="W1034" t="s">
        <v>3969</v>
      </c>
      <c r="X1034" t="s">
        <v>3970</v>
      </c>
      <c r="Y1034" t="s">
        <v>189</v>
      </c>
      <c r="AA1034" t="s">
        <v>145</v>
      </c>
      <c r="AB1034" t="s">
        <v>146</v>
      </c>
      <c r="AC1034" s="30">
        <v>5346499</v>
      </c>
      <c r="AD1034">
        <v>5346499</v>
      </c>
      <c r="AE1034">
        <v>5296499</v>
      </c>
      <c r="AF1034">
        <v>2750000</v>
      </c>
      <c r="AG1034">
        <v>2328198</v>
      </c>
      <c r="AH1034">
        <v>93579</v>
      </c>
      <c r="AI1034">
        <v>174722</v>
      </c>
      <c r="AJ1034">
        <v>0</v>
      </c>
      <c r="AK1034">
        <v>0</v>
      </c>
      <c r="AL1034">
        <v>0</v>
      </c>
      <c r="AM1034">
        <v>0</v>
      </c>
      <c r="AN1034">
        <v>50000</v>
      </c>
      <c r="AO1034">
        <v>0</v>
      </c>
      <c r="AP1034">
        <v>0</v>
      </c>
      <c r="AQ1034">
        <v>0</v>
      </c>
      <c r="AR1034">
        <v>0</v>
      </c>
      <c r="AS1034">
        <v>2</v>
      </c>
      <c r="AT1034">
        <v>1935</v>
      </c>
      <c r="AV1034">
        <v>12274</v>
      </c>
      <c r="AW1034">
        <v>4917</v>
      </c>
      <c r="AX1034">
        <v>2</v>
      </c>
      <c r="AY1034">
        <v>4</v>
      </c>
      <c r="AZ1034">
        <v>5</v>
      </c>
      <c r="BA1034" t="s">
        <v>233</v>
      </c>
      <c r="BB1034" t="s">
        <v>233</v>
      </c>
      <c r="BC1034" t="s">
        <v>233</v>
      </c>
      <c r="BP1034" t="s">
        <v>233</v>
      </c>
      <c r="BS1034" t="s">
        <v>3971</v>
      </c>
      <c r="BT1034" t="s">
        <v>3972</v>
      </c>
      <c r="BV1034" t="s">
        <v>3973</v>
      </c>
      <c r="BX1034" t="s">
        <v>145</v>
      </c>
      <c r="BY1034" t="s">
        <v>149</v>
      </c>
      <c r="BZ1034" t="s">
        <v>146</v>
      </c>
      <c r="CB1034" s="27">
        <v>43384</v>
      </c>
      <c r="CC1034">
        <v>6000000</v>
      </c>
      <c r="CD1034" t="s">
        <v>210</v>
      </c>
      <c r="CE1034" t="s">
        <v>181</v>
      </c>
      <c r="CF1034" t="s">
        <v>181</v>
      </c>
      <c r="CG1034" t="s">
        <v>3974</v>
      </c>
      <c r="CH1034" s="27">
        <v>35916</v>
      </c>
      <c r="CI1034">
        <v>1200000</v>
      </c>
      <c r="CJ1034" t="s">
        <v>210</v>
      </c>
      <c r="CK1034" t="s">
        <v>151</v>
      </c>
      <c r="CL1034" t="s">
        <v>181</v>
      </c>
      <c r="CM1034" t="s">
        <v>3975</v>
      </c>
      <c r="CN1034" s="27">
        <v>35915</v>
      </c>
      <c r="CO1034">
        <v>1610000</v>
      </c>
      <c r="CP1034" t="s">
        <v>210</v>
      </c>
      <c r="CQ1034" t="s">
        <v>208</v>
      </c>
      <c r="CR1034" t="s">
        <v>208</v>
      </c>
      <c r="CS1034" t="s">
        <v>3976</v>
      </c>
      <c r="CZ1034" t="s">
        <v>3977</v>
      </c>
      <c r="DA1034" t="s">
        <v>154</v>
      </c>
      <c r="DB1034" t="s">
        <v>299</v>
      </c>
      <c r="DE1034">
        <v>1</v>
      </c>
      <c r="DF1034">
        <v>1900</v>
      </c>
      <c r="DG1034" t="s">
        <v>3978</v>
      </c>
      <c r="DH1034">
        <v>36</v>
      </c>
      <c r="DI1034" s="128" t="s">
        <v>3667</v>
      </c>
      <c r="DJ103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34" s="130">
        <f>Table13[[#This Row],[JUST]]*Table13[[#This Row],[Storm Millage]]/1000</f>
        <v>47342.270854110429</v>
      </c>
      <c r="DL103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34" s="136">
        <f>Table13[[#This Row],[JUST]]*Table13[[#This Row],[Recreational Millage]]/1000</f>
        <v>22725.067244531478</v>
      </c>
      <c r="DN1034" s="137">
        <f>Table13[[#This Row],[Recreational Assessment]]+Table13[[#This Row],[Storm Assessment]]</f>
        <v>70067.338098641907</v>
      </c>
      <c r="DO1034" s="145" t="e">
        <f>Methodology!#REF!</f>
        <v>#REF!</v>
      </c>
      <c r="DP1034" s="146" t="e">
        <f>(Table13[[#This Row],[JUST]]*Table13[[#This Row],[Ad Valorem Recreational Millage]])/1000</f>
        <v>#REF!</v>
      </c>
    </row>
    <row r="1035" spans="1:120" x14ac:dyDescent="0.3">
      <c r="A1035">
        <v>1005</v>
      </c>
      <c r="B1035">
        <v>1</v>
      </c>
      <c r="C1035" s="165" t="s">
        <v>270</v>
      </c>
      <c r="D1035" t="s">
        <v>216</v>
      </c>
      <c r="E1035" t="s">
        <v>271</v>
      </c>
      <c r="F1035">
        <v>10004024</v>
      </c>
      <c r="G1035" s="32" t="s">
        <v>181</v>
      </c>
      <c r="I1035" t="s">
        <v>226</v>
      </c>
      <c r="J1035">
        <v>1</v>
      </c>
      <c r="K1035">
        <v>0</v>
      </c>
      <c r="L1035">
        <v>0</v>
      </c>
      <c r="M1035">
        <v>5.8999999999999997E-2</v>
      </c>
      <c r="N1035" t="s">
        <v>135</v>
      </c>
      <c r="O1035" t="s">
        <v>136</v>
      </c>
      <c r="R1035" t="s">
        <v>227</v>
      </c>
      <c r="S1035" t="s">
        <v>140</v>
      </c>
      <c r="T1035">
        <v>120</v>
      </c>
      <c r="U1035" t="s">
        <v>228</v>
      </c>
      <c r="V1035" t="s">
        <v>229</v>
      </c>
      <c r="W1035" t="s">
        <v>272</v>
      </c>
      <c r="X1035" t="s">
        <v>273</v>
      </c>
      <c r="Y1035" t="s">
        <v>232</v>
      </c>
      <c r="AA1035" t="s">
        <v>145</v>
      </c>
      <c r="AB1035" t="s">
        <v>146</v>
      </c>
      <c r="AC1035" s="119">
        <v>1839473</v>
      </c>
      <c r="AD1035">
        <v>1839473</v>
      </c>
      <c r="AE1035">
        <v>1839473</v>
      </c>
      <c r="AF1035">
        <v>1645700</v>
      </c>
      <c r="AG1035">
        <v>191995</v>
      </c>
      <c r="AH1035">
        <v>0</v>
      </c>
      <c r="AI1035">
        <v>1778</v>
      </c>
      <c r="AJ1035">
        <v>0</v>
      </c>
      <c r="AK1035">
        <v>0</v>
      </c>
      <c r="AL1035">
        <v>0</v>
      </c>
      <c r="AM1035">
        <v>0</v>
      </c>
      <c r="AN1035" s="32">
        <v>0</v>
      </c>
      <c r="AO1035">
        <v>0</v>
      </c>
      <c r="AP1035">
        <v>0</v>
      </c>
      <c r="AQ1035">
        <v>0</v>
      </c>
      <c r="AR1035">
        <v>0</v>
      </c>
      <c r="AS1035">
        <v>1</v>
      </c>
      <c r="AT1035">
        <v>1988</v>
      </c>
      <c r="AV1035">
        <v>4061</v>
      </c>
      <c r="AW1035">
        <v>2076</v>
      </c>
      <c r="AX1035">
        <v>2</v>
      </c>
      <c r="AY1035">
        <v>3</v>
      </c>
      <c r="AZ1035">
        <v>3.5</v>
      </c>
      <c r="BB1035" t="s">
        <v>233</v>
      </c>
      <c r="BS1035" t="s">
        <v>274</v>
      </c>
      <c r="BT1035" t="s">
        <v>275</v>
      </c>
      <c r="BV1035" t="s">
        <v>276</v>
      </c>
      <c r="BX1035" t="s">
        <v>277</v>
      </c>
      <c r="BY1035" t="s">
        <v>278</v>
      </c>
      <c r="BZ1035" t="s">
        <v>279</v>
      </c>
      <c r="CB1035" s="27">
        <v>43983</v>
      </c>
      <c r="CC1035">
        <v>2025000</v>
      </c>
      <c r="CD1035" t="s">
        <v>210</v>
      </c>
      <c r="CE1035" t="s">
        <v>181</v>
      </c>
      <c r="CF1035" t="s">
        <v>181</v>
      </c>
      <c r="CG1035" t="s">
        <v>280</v>
      </c>
      <c r="CH1035" s="27">
        <v>34182</v>
      </c>
      <c r="CI1035">
        <v>1100000</v>
      </c>
      <c r="CJ1035" t="s">
        <v>210</v>
      </c>
      <c r="CK1035" t="s">
        <v>151</v>
      </c>
      <c r="CL1035" t="s">
        <v>151</v>
      </c>
      <c r="CM1035" t="s">
        <v>281</v>
      </c>
      <c r="CZ1035" t="s">
        <v>282</v>
      </c>
      <c r="DA1035" t="s">
        <v>154</v>
      </c>
      <c r="DB1035" t="s">
        <v>242</v>
      </c>
      <c r="DE1035">
        <v>1</v>
      </c>
      <c r="DF1035">
        <v>1989</v>
      </c>
      <c r="DG1035" t="s">
        <v>283</v>
      </c>
      <c r="DH1035">
        <v>1</v>
      </c>
      <c r="DI1035" s="128" t="s">
        <v>244</v>
      </c>
      <c r="DJ103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35" s="130">
        <f>Table13[[#This Row],[JUST]]*Table13[[#This Row],[Storm Millage]]/1000</f>
        <v>56095.099363215399</v>
      </c>
      <c r="DL103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35" s="136">
        <f>Table13[[#This Row],[JUST]]*Table13[[#This Row],[Recreational Millage]]/1000</f>
        <v>15087.612064182646</v>
      </c>
      <c r="DN1035" s="137">
        <f>Table13[[#This Row],[Recreational Assessment]]+Table13[[#This Row],[Storm Assessment]]</f>
        <v>71182.711427398041</v>
      </c>
      <c r="DO1035" s="145" t="e">
        <f>Methodology!#REF!</f>
        <v>#REF!</v>
      </c>
      <c r="DP1035" s="146" t="e">
        <f>(Table13[[#This Row],[JUST]]*Table13[[#This Row],[Ad Valorem Recreational Millage]])/1000</f>
        <v>#REF!</v>
      </c>
    </row>
    <row r="1036" spans="1:120" x14ac:dyDescent="0.3">
      <c r="A1036">
        <v>957</v>
      </c>
      <c r="B1036">
        <v>1</v>
      </c>
      <c r="C1036" s="165" t="s">
        <v>225</v>
      </c>
      <c r="D1036" t="s">
        <v>216</v>
      </c>
      <c r="E1036" t="s">
        <v>204</v>
      </c>
      <c r="F1036">
        <v>10004021</v>
      </c>
      <c r="G1036" s="32" t="s">
        <v>181</v>
      </c>
      <c r="I1036" t="s">
        <v>226</v>
      </c>
      <c r="J1036">
        <v>1</v>
      </c>
      <c r="K1036">
        <v>0</v>
      </c>
      <c r="L1036">
        <v>0</v>
      </c>
      <c r="M1036">
        <v>5.8999999999999997E-2</v>
      </c>
      <c r="N1036" t="s">
        <v>135</v>
      </c>
      <c r="O1036" t="s">
        <v>136</v>
      </c>
      <c r="R1036" t="s">
        <v>227</v>
      </c>
      <c r="S1036" t="s">
        <v>140</v>
      </c>
      <c r="T1036">
        <v>120</v>
      </c>
      <c r="U1036" t="s">
        <v>228</v>
      </c>
      <c r="V1036" t="s">
        <v>229</v>
      </c>
      <c r="W1036" t="s">
        <v>230</v>
      </c>
      <c r="X1036" t="s">
        <v>231</v>
      </c>
      <c r="Y1036" t="s">
        <v>232</v>
      </c>
      <c r="AA1036" t="s">
        <v>145</v>
      </c>
      <c r="AB1036" t="s">
        <v>146</v>
      </c>
      <c r="AC1036" s="119">
        <v>1855640</v>
      </c>
      <c r="AD1036">
        <v>1855640</v>
      </c>
      <c r="AE1036">
        <v>1855640</v>
      </c>
      <c r="AF1036">
        <v>1645700</v>
      </c>
      <c r="AG1036">
        <v>208054</v>
      </c>
      <c r="AH1036">
        <v>0</v>
      </c>
      <c r="AI1036">
        <v>1886</v>
      </c>
      <c r="AJ1036">
        <v>0</v>
      </c>
      <c r="AK1036">
        <v>0</v>
      </c>
      <c r="AL1036">
        <v>0</v>
      </c>
      <c r="AM1036">
        <v>0</v>
      </c>
      <c r="AN1036" s="32">
        <v>0</v>
      </c>
      <c r="AO1036">
        <v>0</v>
      </c>
      <c r="AP1036">
        <v>0</v>
      </c>
      <c r="AQ1036">
        <v>0</v>
      </c>
      <c r="AR1036">
        <v>0</v>
      </c>
      <c r="AS1036">
        <v>1</v>
      </c>
      <c r="AT1036">
        <v>1988</v>
      </c>
      <c r="AV1036">
        <v>4137</v>
      </c>
      <c r="AW1036">
        <v>2076</v>
      </c>
      <c r="AX1036">
        <v>2</v>
      </c>
      <c r="AY1036">
        <v>3</v>
      </c>
      <c r="AZ1036">
        <v>3.5</v>
      </c>
      <c r="BB1036" t="s">
        <v>233</v>
      </c>
      <c r="BS1036" t="s">
        <v>234</v>
      </c>
      <c r="BT1036" t="s">
        <v>235</v>
      </c>
      <c r="BV1036" t="s">
        <v>236</v>
      </c>
      <c r="BX1036" t="s">
        <v>237</v>
      </c>
      <c r="BY1036" t="s">
        <v>238</v>
      </c>
      <c r="BZ1036" t="s">
        <v>239</v>
      </c>
      <c r="CB1036" s="27">
        <v>34425</v>
      </c>
      <c r="CC1036">
        <v>1150000</v>
      </c>
      <c r="CD1036" t="s">
        <v>210</v>
      </c>
      <c r="CE1036" t="s">
        <v>151</v>
      </c>
      <c r="CF1036" t="s">
        <v>151</v>
      </c>
      <c r="CG1036" t="s">
        <v>240</v>
      </c>
      <c r="CZ1036" t="s">
        <v>241</v>
      </c>
      <c r="DA1036" t="s">
        <v>154</v>
      </c>
      <c r="DB1036" t="s">
        <v>242</v>
      </c>
      <c r="DE1036">
        <v>1</v>
      </c>
      <c r="DF1036">
        <v>1989</v>
      </c>
      <c r="DG1036" t="s">
        <v>243</v>
      </c>
      <c r="DH1036">
        <v>1</v>
      </c>
      <c r="DI1036" s="128" t="s">
        <v>244</v>
      </c>
      <c r="DJ10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36" s="130">
        <f>Table13[[#This Row],[JUST]]*Table13[[#This Row],[Storm Millage]]/1000</f>
        <v>56588.115282125385</v>
      </c>
      <c r="DL10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36" s="136">
        <f>Table13[[#This Row],[JUST]]*Table13[[#This Row],[Recreational Millage]]/1000</f>
        <v>15220.216035125215</v>
      </c>
      <c r="DN1036" s="137">
        <f>Table13[[#This Row],[Recreational Assessment]]+Table13[[#This Row],[Storm Assessment]]</f>
        <v>71808.331317250602</v>
      </c>
      <c r="DO1036" s="145" t="e">
        <f>Methodology!#REF!</f>
        <v>#REF!</v>
      </c>
      <c r="DP1036" s="146" t="e">
        <f>(Table13[[#This Row],[JUST]]*Table13[[#This Row],[Ad Valorem Recreational Millage]])/1000</f>
        <v>#REF!</v>
      </c>
    </row>
    <row r="1037" spans="1:120" x14ac:dyDescent="0.3">
      <c r="A1037">
        <v>894</v>
      </c>
      <c r="B1037">
        <v>1</v>
      </c>
      <c r="C1037" s="165" t="s">
        <v>3402</v>
      </c>
      <c r="D1037" t="s">
        <v>3403</v>
      </c>
      <c r="E1037" t="s">
        <v>271</v>
      </c>
      <c r="F1037">
        <v>10004793</v>
      </c>
      <c r="G1037" s="32" t="s">
        <v>181</v>
      </c>
      <c r="I1037" t="s">
        <v>401</v>
      </c>
      <c r="J1037">
        <v>1</v>
      </c>
      <c r="K1037">
        <v>0</v>
      </c>
      <c r="L1037">
        <v>0</v>
      </c>
      <c r="M1037">
        <v>0.14099999999999999</v>
      </c>
      <c r="N1037" t="s">
        <v>135</v>
      </c>
      <c r="O1037" t="s">
        <v>136</v>
      </c>
      <c r="R1037" t="s">
        <v>139</v>
      </c>
      <c r="S1037" t="s">
        <v>140</v>
      </c>
      <c r="T1037">
        <v>120</v>
      </c>
      <c r="U1037" t="s">
        <v>228</v>
      </c>
      <c r="V1037" t="s">
        <v>229</v>
      </c>
      <c r="W1037" t="s">
        <v>3404</v>
      </c>
      <c r="X1037" t="s">
        <v>244</v>
      </c>
      <c r="Y1037" t="s">
        <v>3405</v>
      </c>
      <c r="AA1037" t="s">
        <v>145</v>
      </c>
      <c r="AB1037" t="s">
        <v>146</v>
      </c>
      <c r="AC1037" s="119">
        <v>1992102</v>
      </c>
      <c r="AD1037">
        <v>1992102</v>
      </c>
      <c r="AE1037">
        <v>1992102</v>
      </c>
      <c r="AF1037">
        <v>1503800</v>
      </c>
      <c r="AG1037">
        <v>456190</v>
      </c>
      <c r="AH1037">
        <v>0</v>
      </c>
      <c r="AI1037">
        <v>32112</v>
      </c>
      <c r="AJ1037">
        <v>0</v>
      </c>
      <c r="AK1037">
        <v>0</v>
      </c>
      <c r="AL1037">
        <v>0</v>
      </c>
      <c r="AM1037">
        <v>0</v>
      </c>
      <c r="AN1037" s="32">
        <v>0</v>
      </c>
      <c r="AO1037">
        <v>0</v>
      </c>
      <c r="AP1037">
        <v>0</v>
      </c>
      <c r="AQ1037">
        <v>0</v>
      </c>
      <c r="AR1037">
        <v>0</v>
      </c>
      <c r="AS1037">
        <v>1</v>
      </c>
      <c r="AT1037">
        <v>1981</v>
      </c>
      <c r="AV1037">
        <v>2704</v>
      </c>
      <c r="AW1037">
        <v>1680</v>
      </c>
      <c r="AX1037">
        <v>2</v>
      </c>
      <c r="AY1037">
        <v>2</v>
      </c>
      <c r="AZ1037">
        <v>2.5</v>
      </c>
      <c r="BB1037" t="s">
        <v>233</v>
      </c>
      <c r="BS1037" t="s">
        <v>3406</v>
      </c>
      <c r="BV1037" t="s">
        <v>3407</v>
      </c>
      <c r="BX1037" t="s">
        <v>1232</v>
      </c>
      <c r="BY1037" t="s">
        <v>785</v>
      </c>
      <c r="BZ1037" t="s">
        <v>3408</v>
      </c>
      <c r="CB1037" s="27">
        <v>42124</v>
      </c>
      <c r="CC1037">
        <v>2175000</v>
      </c>
      <c r="CD1037" t="s">
        <v>210</v>
      </c>
      <c r="CE1037" t="s">
        <v>181</v>
      </c>
      <c r="CF1037" t="s">
        <v>181</v>
      </c>
      <c r="CG1037" t="s">
        <v>3409</v>
      </c>
      <c r="CH1037" s="27">
        <v>41036</v>
      </c>
      <c r="CI1037">
        <v>1350000</v>
      </c>
      <c r="CJ1037" t="s">
        <v>210</v>
      </c>
      <c r="CK1037" t="s">
        <v>181</v>
      </c>
      <c r="CL1037" t="s">
        <v>181</v>
      </c>
      <c r="CM1037" t="s">
        <v>3410</v>
      </c>
      <c r="CN1037" s="27">
        <v>35247</v>
      </c>
      <c r="CO1037">
        <v>710000</v>
      </c>
      <c r="CP1037" t="s">
        <v>210</v>
      </c>
      <c r="CQ1037" t="s">
        <v>151</v>
      </c>
      <c r="CR1037" t="s">
        <v>151</v>
      </c>
      <c r="CS1037" t="s">
        <v>3411</v>
      </c>
      <c r="CZ1037" t="s">
        <v>3412</v>
      </c>
      <c r="DA1037" t="s">
        <v>154</v>
      </c>
      <c r="DB1037" t="s">
        <v>299</v>
      </c>
      <c r="DE1037">
        <v>1</v>
      </c>
      <c r="DF1037">
        <v>1981</v>
      </c>
      <c r="DG1037" t="s">
        <v>3413</v>
      </c>
      <c r="DH1037">
        <v>3</v>
      </c>
      <c r="DI1037" s="128" t="s">
        <v>3414</v>
      </c>
      <c r="DJ103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37" s="130">
        <f>Table13[[#This Row],[JUST]]*Table13[[#This Row],[Storm Millage]]/1000</f>
        <v>55596.542685632994</v>
      </c>
      <c r="DL103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37" s="136">
        <f>Table13[[#This Row],[JUST]]*Table13[[#This Row],[Recreational Millage]]/1000</f>
        <v>16339.496240652825</v>
      </c>
      <c r="DN1037" s="137">
        <f>Table13[[#This Row],[Recreational Assessment]]+Table13[[#This Row],[Storm Assessment]]</f>
        <v>71936.038926285823</v>
      </c>
      <c r="DO1037" s="145" t="e">
        <f>Methodology!#REF!</f>
        <v>#REF!</v>
      </c>
      <c r="DP1037" s="146" t="e">
        <f>(Table13[[#This Row],[JUST]]*Table13[[#This Row],[Ad Valorem Recreational Millage]])/1000</f>
        <v>#REF!</v>
      </c>
    </row>
    <row r="1038" spans="1:120" x14ac:dyDescent="0.3">
      <c r="A1038">
        <v>995</v>
      </c>
      <c r="B1038">
        <v>1</v>
      </c>
      <c r="C1038" s="165" t="s">
        <v>245</v>
      </c>
      <c r="D1038" t="s">
        <v>216</v>
      </c>
      <c r="E1038" t="s">
        <v>132</v>
      </c>
      <c r="F1038">
        <v>10004022</v>
      </c>
      <c r="G1038" s="32" t="s">
        <v>181</v>
      </c>
      <c r="I1038" t="s">
        <v>226</v>
      </c>
      <c r="J1038">
        <v>1</v>
      </c>
      <c r="K1038">
        <v>0</v>
      </c>
      <c r="L1038">
        <v>0</v>
      </c>
      <c r="M1038">
        <v>5.8999999999999997E-2</v>
      </c>
      <c r="N1038" t="s">
        <v>135</v>
      </c>
      <c r="O1038" t="s">
        <v>136</v>
      </c>
      <c r="R1038" t="s">
        <v>227</v>
      </c>
      <c r="S1038" t="s">
        <v>140</v>
      </c>
      <c r="T1038">
        <v>120</v>
      </c>
      <c r="U1038" t="s">
        <v>228</v>
      </c>
      <c r="V1038" t="s">
        <v>229</v>
      </c>
      <c r="W1038" t="s">
        <v>246</v>
      </c>
      <c r="X1038" t="s">
        <v>247</v>
      </c>
      <c r="Y1038" t="s">
        <v>232</v>
      </c>
      <c r="AA1038" t="s">
        <v>145</v>
      </c>
      <c r="AB1038" t="s">
        <v>146</v>
      </c>
      <c r="AC1038" s="119">
        <v>1871917</v>
      </c>
      <c r="AD1038">
        <v>1871917</v>
      </c>
      <c r="AE1038">
        <v>1871917</v>
      </c>
      <c r="AF1038">
        <v>1645700</v>
      </c>
      <c r="AG1038">
        <v>224364</v>
      </c>
      <c r="AH1038">
        <v>0</v>
      </c>
      <c r="AI1038">
        <v>1853</v>
      </c>
      <c r="AJ1038">
        <v>0</v>
      </c>
      <c r="AK1038">
        <v>0</v>
      </c>
      <c r="AL1038">
        <v>0</v>
      </c>
      <c r="AM1038">
        <v>0</v>
      </c>
      <c r="AN1038" s="32">
        <v>0</v>
      </c>
      <c r="AO1038">
        <v>0</v>
      </c>
      <c r="AP1038">
        <v>0</v>
      </c>
      <c r="AQ1038">
        <v>0</v>
      </c>
      <c r="AR1038">
        <v>0</v>
      </c>
      <c r="AS1038">
        <v>1</v>
      </c>
      <c r="AT1038">
        <v>1988</v>
      </c>
      <c r="AV1038">
        <v>4371</v>
      </c>
      <c r="AW1038">
        <v>2076</v>
      </c>
      <c r="AX1038">
        <v>2</v>
      </c>
      <c r="AY1038">
        <v>3</v>
      </c>
      <c r="AZ1038">
        <v>3.5</v>
      </c>
      <c r="BA1038" t="s">
        <v>233</v>
      </c>
      <c r="BB1038" t="s">
        <v>233</v>
      </c>
      <c r="BS1038" t="s">
        <v>248</v>
      </c>
      <c r="BT1038" t="s">
        <v>249</v>
      </c>
      <c r="BV1038" t="s">
        <v>250</v>
      </c>
      <c r="BX1038" t="s">
        <v>237</v>
      </c>
      <c r="BY1038" t="s">
        <v>238</v>
      </c>
      <c r="BZ1038" t="s">
        <v>239</v>
      </c>
      <c r="CB1038" s="27">
        <v>37502</v>
      </c>
      <c r="CC1038">
        <v>2400000</v>
      </c>
      <c r="CD1038" t="s">
        <v>210</v>
      </c>
      <c r="CE1038" t="s">
        <v>151</v>
      </c>
      <c r="CF1038" t="s">
        <v>151</v>
      </c>
      <c r="CG1038" t="s">
        <v>251</v>
      </c>
      <c r="CH1038" s="27">
        <v>35532</v>
      </c>
      <c r="CI1038">
        <v>1120000</v>
      </c>
      <c r="CJ1038" t="s">
        <v>210</v>
      </c>
      <c r="CK1038" t="s">
        <v>181</v>
      </c>
      <c r="CL1038" t="s">
        <v>181</v>
      </c>
      <c r="CM1038" t="s">
        <v>252</v>
      </c>
      <c r="CN1038" s="27">
        <v>34547</v>
      </c>
      <c r="CO1038">
        <v>1120000</v>
      </c>
      <c r="CP1038" t="s">
        <v>210</v>
      </c>
      <c r="CQ1038" t="s">
        <v>151</v>
      </c>
      <c r="CR1038" t="s">
        <v>151</v>
      </c>
      <c r="CS1038" t="s">
        <v>253</v>
      </c>
      <c r="CT1038" s="27">
        <v>32629</v>
      </c>
      <c r="CU1038">
        <v>670000</v>
      </c>
      <c r="CV1038" t="s">
        <v>210</v>
      </c>
      <c r="CW1038" t="s">
        <v>151</v>
      </c>
      <c r="CX1038" t="s">
        <v>151</v>
      </c>
      <c r="CY1038" t="s">
        <v>254</v>
      </c>
      <c r="CZ1038" t="s">
        <v>255</v>
      </c>
      <c r="DA1038" t="s">
        <v>154</v>
      </c>
      <c r="DB1038" t="s">
        <v>242</v>
      </c>
      <c r="DE1038">
        <v>1</v>
      </c>
      <c r="DF1038">
        <v>1989</v>
      </c>
      <c r="DG1038" t="s">
        <v>256</v>
      </c>
      <c r="DH1038">
        <v>1</v>
      </c>
      <c r="DI1038" s="128" t="s">
        <v>244</v>
      </c>
      <c r="DJ103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38" s="130">
        <f>Table13[[#This Row],[JUST]]*Table13[[#This Row],[Storm Millage]]/1000</f>
        <v>57084.485673174917</v>
      </c>
      <c r="DL103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38" s="136">
        <f>Table13[[#This Row],[JUST]]*Table13[[#This Row],[Recreational Millage]]/1000</f>
        <v>15353.722241287904</v>
      </c>
      <c r="DN1038" s="137">
        <f>Table13[[#This Row],[Recreational Assessment]]+Table13[[#This Row],[Storm Assessment]]</f>
        <v>72438.207914462822</v>
      </c>
      <c r="DO1038" s="145" t="e">
        <f>Methodology!#REF!</f>
        <v>#REF!</v>
      </c>
      <c r="DP1038" s="146" t="e">
        <f>(Table13[[#This Row],[JUST]]*Table13[[#This Row],[Ad Valorem Recreational Millage]])/1000</f>
        <v>#REF!</v>
      </c>
    </row>
    <row r="1039" spans="1:120" x14ac:dyDescent="0.3">
      <c r="A1039">
        <v>937</v>
      </c>
      <c r="B1039">
        <v>1</v>
      </c>
      <c r="C1039" s="165" t="s">
        <v>4598</v>
      </c>
      <c r="D1039" t="s">
        <v>3444</v>
      </c>
      <c r="E1039" t="s">
        <v>170</v>
      </c>
      <c r="F1039">
        <v>10005040</v>
      </c>
      <c r="G1039" s="32" t="s">
        <v>383</v>
      </c>
      <c r="I1039" t="s">
        <v>226</v>
      </c>
      <c r="J1039">
        <v>1</v>
      </c>
      <c r="K1039">
        <v>200</v>
      </c>
      <c r="L1039">
        <v>0</v>
      </c>
      <c r="M1039">
        <v>1.9910000000000001</v>
      </c>
      <c r="N1039" t="s">
        <v>135</v>
      </c>
      <c r="O1039" t="s">
        <v>136</v>
      </c>
      <c r="R1039" t="s">
        <v>3669</v>
      </c>
      <c r="S1039" t="s">
        <v>140</v>
      </c>
      <c r="T1039">
        <v>810</v>
      </c>
      <c r="U1039" t="s">
        <v>3584</v>
      </c>
      <c r="V1039" t="s">
        <v>229</v>
      </c>
      <c r="W1039" t="s">
        <v>4599</v>
      </c>
      <c r="X1039" t="s">
        <v>4600</v>
      </c>
      <c r="Y1039" t="s">
        <v>189</v>
      </c>
      <c r="AA1039" t="s">
        <v>145</v>
      </c>
      <c r="AB1039" t="s">
        <v>146</v>
      </c>
      <c r="AC1039" s="119">
        <v>4580160</v>
      </c>
      <c r="AD1039">
        <v>4580160</v>
      </c>
      <c r="AE1039">
        <v>4580160</v>
      </c>
      <c r="AF1039">
        <v>2856000</v>
      </c>
      <c r="AG1039">
        <v>1569035</v>
      </c>
      <c r="AH1039">
        <v>58576</v>
      </c>
      <c r="AI1039">
        <v>96549</v>
      </c>
      <c r="AJ1039">
        <v>0</v>
      </c>
      <c r="AK1039">
        <v>0</v>
      </c>
      <c r="AL1039">
        <v>0</v>
      </c>
      <c r="AM1039">
        <v>0</v>
      </c>
      <c r="AN1039" s="32">
        <v>0</v>
      </c>
      <c r="AO1039">
        <v>0</v>
      </c>
      <c r="AP1039">
        <v>0</v>
      </c>
      <c r="AQ1039">
        <v>0</v>
      </c>
      <c r="AR1039">
        <v>0</v>
      </c>
      <c r="AS1039">
        <v>2</v>
      </c>
      <c r="AT1039">
        <v>1956</v>
      </c>
      <c r="AV1039">
        <v>14491</v>
      </c>
      <c r="AW1039">
        <v>5843</v>
      </c>
      <c r="AX1039">
        <v>1</v>
      </c>
      <c r="AY1039">
        <v>4</v>
      </c>
      <c r="AZ1039">
        <v>3</v>
      </c>
      <c r="BA1039" t="s">
        <v>233</v>
      </c>
      <c r="BC1039" t="s">
        <v>233</v>
      </c>
      <c r="BS1039" t="s">
        <v>4601</v>
      </c>
      <c r="BT1039" t="s">
        <v>4602</v>
      </c>
      <c r="BV1039" t="s">
        <v>4603</v>
      </c>
      <c r="BX1039" t="s">
        <v>4604</v>
      </c>
      <c r="BY1039" t="s">
        <v>3872</v>
      </c>
      <c r="BZ1039" t="s">
        <v>4605</v>
      </c>
      <c r="CB1039" s="27">
        <v>29738</v>
      </c>
      <c r="CC1039">
        <v>200000</v>
      </c>
      <c r="CD1039" t="s">
        <v>210</v>
      </c>
      <c r="CE1039" t="s">
        <v>151</v>
      </c>
      <c r="CF1039" t="s">
        <v>151</v>
      </c>
      <c r="CG1039" t="s">
        <v>4606</v>
      </c>
      <c r="CZ1039" t="s">
        <v>4607</v>
      </c>
      <c r="DA1039" t="s">
        <v>154</v>
      </c>
      <c r="DB1039" t="s">
        <v>299</v>
      </c>
      <c r="DE1039">
        <v>2</v>
      </c>
      <c r="DF1039">
        <v>1900</v>
      </c>
      <c r="DG1039" t="s">
        <v>4608</v>
      </c>
      <c r="DH1039">
        <v>4</v>
      </c>
      <c r="DI1039" s="128" t="s">
        <v>3279</v>
      </c>
      <c r="DJ10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39" s="130">
        <f>Table13[[#This Row],[JUST]]*Table13[[#This Row],[Storm Millage]]/1000</f>
        <v>36268.222446441323</v>
      </c>
      <c r="DL10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39" s="136">
        <f>Table13[[#This Row],[JUST]]*Table13[[#This Row],[Recreational Millage]]/1000</f>
        <v>37567.106052595926</v>
      </c>
      <c r="DN1039" s="137">
        <f>Table13[[#This Row],[Recreational Assessment]]+Table13[[#This Row],[Storm Assessment]]</f>
        <v>73835.328499037249</v>
      </c>
      <c r="DO1039" s="145" t="e">
        <f>Methodology!#REF!</f>
        <v>#REF!</v>
      </c>
      <c r="DP1039" s="146" t="e">
        <f>(Table13[[#This Row],[JUST]]*Table13[[#This Row],[Ad Valorem Recreational Millage]])/1000</f>
        <v>#REF!</v>
      </c>
    </row>
    <row r="1040" spans="1:120" x14ac:dyDescent="0.3">
      <c r="A1040">
        <v>1028</v>
      </c>
      <c r="B1040">
        <v>1</v>
      </c>
      <c r="C1040" s="165" t="s">
        <v>257</v>
      </c>
      <c r="D1040" t="s">
        <v>216</v>
      </c>
      <c r="E1040" t="s">
        <v>258</v>
      </c>
      <c r="F1040">
        <v>10004023</v>
      </c>
      <c r="G1040" s="32" t="s">
        <v>181</v>
      </c>
      <c r="I1040" t="s">
        <v>226</v>
      </c>
      <c r="J1040">
        <v>1</v>
      </c>
      <c r="K1040">
        <v>0</v>
      </c>
      <c r="L1040">
        <v>0</v>
      </c>
      <c r="M1040">
        <v>5.8999999999999997E-2</v>
      </c>
      <c r="N1040" t="s">
        <v>135</v>
      </c>
      <c r="O1040" t="s">
        <v>136</v>
      </c>
      <c r="R1040" t="s">
        <v>227</v>
      </c>
      <c r="S1040" t="s">
        <v>140</v>
      </c>
      <c r="T1040">
        <v>120</v>
      </c>
      <c r="U1040" t="s">
        <v>228</v>
      </c>
      <c r="V1040" t="s">
        <v>229</v>
      </c>
      <c r="W1040" t="s">
        <v>259</v>
      </c>
      <c r="X1040" t="s">
        <v>260</v>
      </c>
      <c r="Y1040" t="s">
        <v>232</v>
      </c>
      <c r="AA1040" t="s">
        <v>145</v>
      </c>
      <c r="AB1040" t="s">
        <v>146</v>
      </c>
      <c r="AC1040" s="119">
        <v>1913942</v>
      </c>
      <c r="AD1040">
        <v>1913942</v>
      </c>
      <c r="AE1040">
        <v>1913942</v>
      </c>
      <c r="AF1040">
        <v>1645700</v>
      </c>
      <c r="AG1040">
        <v>252528</v>
      </c>
      <c r="AH1040">
        <v>0</v>
      </c>
      <c r="AI1040">
        <v>15714</v>
      </c>
      <c r="AJ1040">
        <v>0</v>
      </c>
      <c r="AK1040">
        <v>0</v>
      </c>
      <c r="AL1040">
        <v>0</v>
      </c>
      <c r="AM1040">
        <v>0</v>
      </c>
      <c r="AN1040" s="32">
        <v>0</v>
      </c>
      <c r="AO1040">
        <v>0</v>
      </c>
      <c r="AP1040">
        <v>0</v>
      </c>
      <c r="AQ1040">
        <v>0</v>
      </c>
      <c r="AR1040">
        <v>0</v>
      </c>
      <c r="AS1040">
        <v>1</v>
      </c>
      <c r="AT1040">
        <v>1988</v>
      </c>
      <c r="AV1040">
        <v>4272</v>
      </c>
      <c r="AW1040">
        <v>2078</v>
      </c>
      <c r="AX1040">
        <v>2</v>
      </c>
      <c r="AY1040">
        <v>3</v>
      </c>
      <c r="AZ1040">
        <v>3.5</v>
      </c>
      <c r="BA1040" t="s">
        <v>233</v>
      </c>
      <c r="BB1040" t="s">
        <v>233</v>
      </c>
      <c r="BS1040" t="s">
        <v>261</v>
      </c>
      <c r="BV1040" t="s">
        <v>262</v>
      </c>
      <c r="BX1040" t="s">
        <v>263</v>
      </c>
      <c r="BY1040" t="s">
        <v>264</v>
      </c>
      <c r="BZ1040" t="s">
        <v>265</v>
      </c>
      <c r="CB1040" s="27">
        <v>40680</v>
      </c>
      <c r="CC1040">
        <v>1625000</v>
      </c>
      <c r="CD1040" t="s">
        <v>210</v>
      </c>
      <c r="CE1040" t="s">
        <v>181</v>
      </c>
      <c r="CF1040" t="s">
        <v>181</v>
      </c>
      <c r="CG1040" t="s">
        <v>266</v>
      </c>
      <c r="CH1040" s="27">
        <v>35247</v>
      </c>
      <c r="CI1040">
        <v>1350000</v>
      </c>
      <c r="CJ1040" t="s">
        <v>210</v>
      </c>
      <c r="CK1040" t="s">
        <v>151</v>
      </c>
      <c r="CL1040" t="s">
        <v>151</v>
      </c>
      <c r="CM1040" t="s">
        <v>267</v>
      </c>
      <c r="CZ1040" t="s">
        <v>268</v>
      </c>
      <c r="DA1040" t="s">
        <v>154</v>
      </c>
      <c r="DB1040" t="s">
        <v>242</v>
      </c>
      <c r="DE1040">
        <v>1</v>
      </c>
      <c r="DF1040">
        <v>1989</v>
      </c>
      <c r="DG1040" t="s">
        <v>269</v>
      </c>
      <c r="DH1040">
        <v>1</v>
      </c>
      <c r="DI1040" s="128" t="s">
        <v>244</v>
      </c>
      <c r="DJ10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40" s="130">
        <f>Table13[[#This Row],[JUST]]*Table13[[#This Row],[Storm Millage]]/1000</f>
        <v>58366.046506489205</v>
      </c>
      <c r="DL10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40" s="136">
        <f>Table13[[#This Row],[JUST]]*Table13[[#This Row],[Recreational Millage]]/1000</f>
        <v>15698.41710606563</v>
      </c>
      <c r="DN1040" s="137">
        <f>Table13[[#This Row],[Recreational Assessment]]+Table13[[#This Row],[Storm Assessment]]</f>
        <v>74064.463612554828</v>
      </c>
      <c r="DO1040" s="145" t="e">
        <f>Methodology!#REF!</f>
        <v>#REF!</v>
      </c>
      <c r="DP1040" s="146" t="e">
        <f>(Table13[[#This Row],[JUST]]*Table13[[#This Row],[Ad Valorem Recreational Millage]])/1000</f>
        <v>#REF!</v>
      </c>
    </row>
    <row r="1041" spans="1:120" x14ac:dyDescent="0.3">
      <c r="A1041">
        <v>1031</v>
      </c>
      <c r="B1041">
        <v>1</v>
      </c>
      <c r="C1041" s="165" t="s">
        <v>324</v>
      </c>
      <c r="D1041" t="s">
        <v>216</v>
      </c>
      <c r="E1041" t="s">
        <v>325</v>
      </c>
      <c r="F1041">
        <v>10003961</v>
      </c>
      <c r="G1041" s="32" t="s">
        <v>181</v>
      </c>
      <c r="I1041" t="s">
        <v>226</v>
      </c>
      <c r="J1041">
        <v>1</v>
      </c>
      <c r="K1041">
        <v>0</v>
      </c>
      <c r="L1041">
        <v>0</v>
      </c>
      <c r="M1041">
        <v>0.48899999999999999</v>
      </c>
      <c r="N1041" t="s">
        <v>135</v>
      </c>
      <c r="O1041" t="s">
        <v>136</v>
      </c>
      <c r="R1041" t="s">
        <v>286</v>
      </c>
      <c r="S1041" t="s">
        <v>140</v>
      </c>
      <c r="T1041">
        <v>120</v>
      </c>
      <c r="U1041" t="s">
        <v>228</v>
      </c>
      <c r="V1041" t="s">
        <v>229</v>
      </c>
      <c r="W1041" t="s">
        <v>326</v>
      </c>
      <c r="X1041" t="s">
        <v>327</v>
      </c>
      <c r="Y1041" t="s">
        <v>289</v>
      </c>
      <c r="AA1041" t="s">
        <v>145</v>
      </c>
      <c r="AB1041" t="s">
        <v>146</v>
      </c>
      <c r="AC1041" s="119">
        <v>1921841</v>
      </c>
      <c r="AD1041">
        <v>1870037</v>
      </c>
      <c r="AE1041">
        <v>1870037</v>
      </c>
      <c r="AF1041">
        <v>1836900</v>
      </c>
      <c r="AG1041">
        <v>84621</v>
      </c>
      <c r="AH1041">
        <v>0</v>
      </c>
      <c r="AI1041">
        <v>320</v>
      </c>
      <c r="AJ1041">
        <v>8219</v>
      </c>
      <c r="AK1041">
        <v>0</v>
      </c>
      <c r="AL1041">
        <v>0</v>
      </c>
      <c r="AM1041">
        <v>0</v>
      </c>
      <c r="AN1041" s="32">
        <v>0</v>
      </c>
      <c r="AO1041">
        <v>0</v>
      </c>
      <c r="AP1041">
        <v>0</v>
      </c>
      <c r="AQ1041">
        <v>0</v>
      </c>
      <c r="AR1041">
        <v>0</v>
      </c>
      <c r="AS1041">
        <v>1</v>
      </c>
      <c r="AT1041">
        <v>1977</v>
      </c>
      <c r="AV1041">
        <v>2319</v>
      </c>
      <c r="AW1041">
        <v>1640</v>
      </c>
      <c r="AX1041">
        <v>2</v>
      </c>
      <c r="AY1041">
        <v>3</v>
      </c>
      <c r="AZ1041">
        <v>3</v>
      </c>
      <c r="BA1041" t="s">
        <v>233</v>
      </c>
      <c r="BS1041" t="s">
        <v>328</v>
      </c>
      <c r="BV1041" t="s">
        <v>329</v>
      </c>
      <c r="BX1041" t="s">
        <v>330</v>
      </c>
      <c r="BY1041" t="s">
        <v>331</v>
      </c>
      <c r="BZ1041" t="s">
        <v>332</v>
      </c>
      <c r="CB1041" s="27">
        <v>38615</v>
      </c>
      <c r="CC1041">
        <v>2200000</v>
      </c>
      <c r="CD1041" t="s">
        <v>210</v>
      </c>
      <c r="CE1041" t="s">
        <v>151</v>
      </c>
      <c r="CF1041" t="s">
        <v>151</v>
      </c>
      <c r="CG1041" t="s">
        <v>333</v>
      </c>
      <c r="CZ1041" t="s">
        <v>334</v>
      </c>
      <c r="DA1041" t="s">
        <v>154</v>
      </c>
      <c r="DB1041" t="s">
        <v>242</v>
      </c>
      <c r="DE1041">
        <v>1</v>
      </c>
      <c r="DF1041">
        <v>1978</v>
      </c>
      <c r="DG1041" t="s">
        <v>335</v>
      </c>
      <c r="DH1041">
        <v>1</v>
      </c>
      <c r="DI1041" s="128" t="s">
        <v>244</v>
      </c>
      <c r="DJ10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41" s="130">
        <f>Table13[[#This Row],[JUST]]*Table13[[#This Row],[Storm Millage]]/1000</f>
        <v>58606.928101310128</v>
      </c>
      <c r="DL10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41" s="136">
        <f>Table13[[#This Row],[JUST]]*Table13[[#This Row],[Recreational Millage]]/1000</f>
        <v>15763.205797008621</v>
      </c>
      <c r="DN1041" s="137">
        <f>Table13[[#This Row],[Recreational Assessment]]+Table13[[#This Row],[Storm Assessment]]</f>
        <v>74370.133898318745</v>
      </c>
      <c r="DO1041" s="145" t="e">
        <f>Methodology!#REF!</f>
        <v>#REF!</v>
      </c>
      <c r="DP1041" s="146" t="e">
        <f>(Table13[[#This Row],[JUST]]*Table13[[#This Row],[Ad Valorem Recreational Millage]])/1000</f>
        <v>#REF!</v>
      </c>
    </row>
    <row r="1042" spans="1:120" x14ac:dyDescent="0.3">
      <c r="A1042">
        <v>352</v>
      </c>
      <c r="B1042">
        <v>1</v>
      </c>
      <c r="C1042" s="165" t="s">
        <v>3386</v>
      </c>
      <c r="D1042" t="s">
        <v>216</v>
      </c>
      <c r="E1042" t="s">
        <v>217</v>
      </c>
      <c r="F1042">
        <v>10448206</v>
      </c>
      <c r="G1042" s="32" t="s">
        <v>616</v>
      </c>
      <c r="I1042" t="s">
        <v>768</v>
      </c>
      <c r="J1042">
        <v>19.25</v>
      </c>
      <c r="M1042">
        <v>16.858750000000001</v>
      </c>
      <c r="N1042" t="s">
        <v>135</v>
      </c>
      <c r="O1042" t="s">
        <v>136</v>
      </c>
      <c r="P1042" t="s">
        <v>137</v>
      </c>
      <c r="Q1042" t="s">
        <v>138</v>
      </c>
      <c r="S1042" t="s">
        <v>140</v>
      </c>
      <c r="V1042" t="s">
        <v>229</v>
      </c>
      <c r="W1042" t="s">
        <v>3387</v>
      </c>
      <c r="Y1042" t="s">
        <v>3387</v>
      </c>
      <c r="AA1042" t="s">
        <v>145</v>
      </c>
      <c r="AC1042" s="119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 s="32">
        <v>0</v>
      </c>
      <c r="AO1042">
        <v>0</v>
      </c>
      <c r="AP1042">
        <v>0</v>
      </c>
      <c r="AQ1042">
        <v>0</v>
      </c>
      <c r="AR1042">
        <v>0</v>
      </c>
      <c r="BS1042" t="s">
        <v>3388</v>
      </c>
      <c r="BT1042" t="s">
        <v>3389</v>
      </c>
      <c r="BV1042" t="s">
        <v>3390</v>
      </c>
      <c r="BX1042" t="s">
        <v>1619</v>
      </c>
      <c r="BY1042" t="s">
        <v>149</v>
      </c>
      <c r="BZ1042" t="s">
        <v>3372</v>
      </c>
      <c r="CZ1042" t="s">
        <v>3391</v>
      </c>
      <c r="DA1042" t="s">
        <v>154</v>
      </c>
      <c r="DF1042">
        <v>1999</v>
      </c>
      <c r="DG1042" t="s">
        <v>3392</v>
      </c>
      <c r="DH1042">
        <v>2</v>
      </c>
      <c r="DI1042" s="128" t="s">
        <v>696</v>
      </c>
      <c r="DJ10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1042" s="130">
        <f>Table13[[#This Row],[JUST]]*Table13[[#This Row],[Storm Millage]]/1000</f>
        <v>0</v>
      </c>
      <c r="DL10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42" s="136">
        <f>Table13[[#This Row],[JUST]]*Table13[[#This Row],[Recreational Millage]]/1000</f>
        <v>0</v>
      </c>
      <c r="DN1042" s="137">
        <f>Table13[[#This Row],[Recreational Assessment]]+Table13[[#This Row],[Storm Assessment]]</f>
        <v>0</v>
      </c>
      <c r="DO1042" s="145" t="e">
        <f>Methodology!#REF!</f>
        <v>#REF!</v>
      </c>
      <c r="DP1042" s="146" t="e">
        <f>(Table13[[#This Row],[JUST]]*Table13[[#This Row],[Ad Valorem Recreational Millage]])/1000</f>
        <v>#REF!</v>
      </c>
    </row>
    <row r="1043" spans="1:120" x14ac:dyDescent="0.3">
      <c r="A1043">
        <v>31</v>
      </c>
      <c r="B1043">
        <v>1</v>
      </c>
      <c r="C1043" s="165" t="s">
        <v>767</v>
      </c>
      <c r="D1043" t="s">
        <v>216</v>
      </c>
      <c r="E1043" t="s">
        <v>217</v>
      </c>
      <c r="F1043">
        <v>10462085</v>
      </c>
      <c r="G1043" s="32" t="s">
        <v>616</v>
      </c>
      <c r="I1043" t="s">
        <v>768</v>
      </c>
      <c r="J1043">
        <v>2.65</v>
      </c>
      <c r="K1043">
        <v>0</v>
      </c>
      <c r="L1043">
        <v>0</v>
      </c>
      <c r="M1043">
        <v>2.83623</v>
      </c>
      <c r="N1043" t="s">
        <v>135</v>
      </c>
      <c r="O1043" t="s">
        <v>136</v>
      </c>
      <c r="P1043" t="s">
        <v>137</v>
      </c>
      <c r="Q1043" t="s">
        <v>138</v>
      </c>
      <c r="S1043" t="s">
        <v>140</v>
      </c>
      <c r="V1043" t="s">
        <v>229</v>
      </c>
      <c r="W1043" t="s">
        <v>769</v>
      </c>
      <c r="X1043" t="s">
        <v>770</v>
      </c>
      <c r="Y1043" t="s">
        <v>771</v>
      </c>
      <c r="AA1043" t="s">
        <v>145</v>
      </c>
      <c r="AB1043" t="s">
        <v>146</v>
      </c>
      <c r="AC1043" s="119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 s="32">
        <v>0</v>
      </c>
      <c r="AO1043">
        <v>0</v>
      </c>
      <c r="AP1043">
        <v>0</v>
      </c>
      <c r="AQ1043">
        <v>0</v>
      </c>
      <c r="AR1043">
        <v>0</v>
      </c>
      <c r="BS1043" t="s">
        <v>772</v>
      </c>
      <c r="BV1043" t="s">
        <v>773</v>
      </c>
      <c r="BX1043" t="s">
        <v>176</v>
      </c>
      <c r="BY1043" t="s">
        <v>149</v>
      </c>
      <c r="BZ1043" t="s">
        <v>177</v>
      </c>
      <c r="CZ1043" t="s">
        <v>774</v>
      </c>
      <c r="DA1043" t="s">
        <v>154</v>
      </c>
      <c r="DE1043">
        <v>0</v>
      </c>
      <c r="DF1043">
        <v>2001</v>
      </c>
      <c r="DG1043" t="s">
        <v>775</v>
      </c>
      <c r="DH1043">
        <v>2</v>
      </c>
      <c r="DI1043" s="128" t="s">
        <v>696</v>
      </c>
      <c r="DJ10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1043" s="130">
        <f>Table13[[#This Row],[JUST]]*Table13[[#This Row],[Storm Millage]]/1000</f>
        <v>0</v>
      </c>
      <c r="DL10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43" s="136">
        <f>Table13[[#This Row],[JUST]]*Table13[[#This Row],[Recreational Millage]]/1000</f>
        <v>0</v>
      </c>
      <c r="DN1043" s="137">
        <f>Table13[[#This Row],[Recreational Assessment]]+Table13[[#This Row],[Storm Assessment]]</f>
        <v>0</v>
      </c>
      <c r="DO1043" s="145" t="e">
        <f>Methodology!#REF!</f>
        <v>#REF!</v>
      </c>
      <c r="DP1043" s="146" t="e">
        <f>(Table13[[#This Row],[JUST]]*Table13[[#This Row],[Ad Valorem Recreational Millage]])/1000</f>
        <v>#REF!</v>
      </c>
    </row>
    <row r="1044" spans="1:120" x14ac:dyDescent="0.3">
      <c r="A1044">
        <v>387</v>
      </c>
      <c r="B1044">
        <v>1</v>
      </c>
      <c r="C1044" s="165" t="s">
        <v>3393</v>
      </c>
      <c r="D1044" t="s">
        <v>216</v>
      </c>
      <c r="E1044" t="s">
        <v>217</v>
      </c>
      <c r="F1044">
        <v>10462084</v>
      </c>
      <c r="G1044" s="32" t="s">
        <v>616</v>
      </c>
      <c r="I1044" t="s">
        <v>768</v>
      </c>
      <c r="J1044">
        <v>3.62</v>
      </c>
      <c r="K1044">
        <v>0</v>
      </c>
      <c r="L1044">
        <v>0</v>
      </c>
      <c r="M1044">
        <v>3.4757099999999999</v>
      </c>
      <c r="N1044" t="s">
        <v>135</v>
      </c>
      <c r="O1044" t="s">
        <v>136</v>
      </c>
      <c r="P1044" t="s">
        <v>137</v>
      </c>
      <c r="Q1044" t="s">
        <v>138</v>
      </c>
      <c r="S1044" t="s">
        <v>140</v>
      </c>
      <c r="V1044" t="s">
        <v>229</v>
      </c>
      <c r="W1044" t="s">
        <v>3394</v>
      </c>
      <c r="Y1044" t="s">
        <v>3394</v>
      </c>
      <c r="AA1044" t="s">
        <v>145</v>
      </c>
      <c r="AC1044" s="119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 s="32">
        <v>0</v>
      </c>
      <c r="AO1044">
        <v>0</v>
      </c>
      <c r="AP1044">
        <v>0</v>
      </c>
      <c r="AQ1044">
        <v>0</v>
      </c>
      <c r="AR1044">
        <v>0</v>
      </c>
      <c r="BS1044" t="s">
        <v>3388</v>
      </c>
      <c r="BT1044" t="s">
        <v>3395</v>
      </c>
      <c r="BV1044" t="s">
        <v>773</v>
      </c>
      <c r="BX1044" t="s">
        <v>176</v>
      </c>
      <c r="BY1044" t="s">
        <v>149</v>
      </c>
      <c r="BZ1044" t="s">
        <v>177</v>
      </c>
      <c r="CZ1044" t="s">
        <v>3396</v>
      </c>
      <c r="DA1044" t="s">
        <v>154</v>
      </c>
      <c r="DE1044">
        <v>0</v>
      </c>
      <c r="DF1044">
        <v>2001</v>
      </c>
      <c r="DG1044" t="s">
        <v>3397</v>
      </c>
      <c r="DH1044">
        <v>2</v>
      </c>
      <c r="DI1044" s="128" t="s">
        <v>696</v>
      </c>
      <c r="DJ10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1044" s="130">
        <f>Table13[[#This Row],[JUST]]*Table13[[#This Row],[Storm Millage]]/1000</f>
        <v>0</v>
      </c>
      <c r="DL10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44" s="136">
        <f>Table13[[#This Row],[JUST]]*Table13[[#This Row],[Recreational Millage]]/1000</f>
        <v>0</v>
      </c>
      <c r="DN1044" s="137">
        <f>Table13[[#This Row],[Recreational Assessment]]+Table13[[#This Row],[Storm Assessment]]</f>
        <v>0</v>
      </c>
      <c r="DO1044" s="145" t="e">
        <f>Methodology!#REF!</f>
        <v>#REF!</v>
      </c>
      <c r="DP1044" s="146" t="e">
        <f>(Table13[[#This Row],[JUST]]*Table13[[#This Row],[Ad Valorem Recreational Millage]])/1000</f>
        <v>#REF!</v>
      </c>
    </row>
    <row r="1045" spans="1:120" x14ac:dyDescent="0.3">
      <c r="A1045">
        <v>83</v>
      </c>
      <c r="B1045">
        <v>1</v>
      </c>
      <c r="C1045" s="165" t="s">
        <v>3380</v>
      </c>
      <c r="D1045" t="s">
        <v>216</v>
      </c>
      <c r="E1045" t="s">
        <v>217</v>
      </c>
      <c r="F1045">
        <v>10462083</v>
      </c>
      <c r="G1045" s="32" t="s">
        <v>616</v>
      </c>
      <c r="I1045" t="s">
        <v>768</v>
      </c>
      <c r="J1045">
        <v>5.75</v>
      </c>
      <c r="K1045">
        <v>0</v>
      </c>
      <c r="L1045">
        <v>0</v>
      </c>
      <c r="M1045">
        <v>5.00556</v>
      </c>
      <c r="N1045" t="s">
        <v>135</v>
      </c>
      <c r="O1045" t="s">
        <v>136</v>
      </c>
      <c r="P1045" t="s">
        <v>137</v>
      </c>
      <c r="Q1045" t="s">
        <v>138</v>
      </c>
      <c r="S1045" t="s">
        <v>140</v>
      </c>
      <c r="V1045" t="s">
        <v>229</v>
      </c>
      <c r="W1045" t="s">
        <v>3381</v>
      </c>
      <c r="Y1045" t="s">
        <v>3381</v>
      </c>
      <c r="AA1045" t="s">
        <v>145</v>
      </c>
      <c r="AC1045" s="119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 s="32">
        <v>0</v>
      </c>
      <c r="AO1045">
        <v>0</v>
      </c>
      <c r="AP1045">
        <v>0</v>
      </c>
      <c r="AQ1045">
        <v>0</v>
      </c>
      <c r="AR1045">
        <v>0</v>
      </c>
      <c r="BS1045" t="s">
        <v>3382</v>
      </c>
      <c r="BU1045" t="s">
        <v>3383</v>
      </c>
      <c r="BV1045" t="s">
        <v>678</v>
      </c>
      <c r="BX1045" t="s">
        <v>145</v>
      </c>
      <c r="BY1045" t="s">
        <v>149</v>
      </c>
      <c r="BZ1045" t="s">
        <v>146</v>
      </c>
      <c r="CZ1045" t="s">
        <v>3384</v>
      </c>
      <c r="DA1045" t="s">
        <v>154</v>
      </c>
      <c r="DE1045">
        <v>0</v>
      </c>
      <c r="DF1045">
        <v>2001</v>
      </c>
      <c r="DG1045" t="s">
        <v>3385</v>
      </c>
      <c r="DH1045">
        <v>2</v>
      </c>
      <c r="DI1045" s="128" t="s">
        <v>696</v>
      </c>
      <c r="DJ10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1045" s="130">
        <f>Table13[[#This Row],[JUST]]*Table13[[#This Row],[Storm Millage]]/1000</f>
        <v>0</v>
      </c>
      <c r="DL104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45" s="136">
        <f>Table13[[#This Row],[JUST]]*Table13[[#This Row],[Recreational Millage]]/1000</f>
        <v>0</v>
      </c>
      <c r="DN1045" s="137">
        <f>Table13[[#This Row],[Recreational Assessment]]+Table13[[#This Row],[Storm Assessment]]</f>
        <v>0</v>
      </c>
      <c r="DO1045" s="145" t="e">
        <f>Methodology!#REF!</f>
        <v>#REF!</v>
      </c>
      <c r="DP1045" s="146" t="e">
        <f>(Table13[[#This Row],[JUST]]*Table13[[#This Row],[Ad Valorem Recreational Millage]])/1000</f>
        <v>#REF!</v>
      </c>
    </row>
    <row r="1046" spans="1:120" x14ac:dyDescent="0.3">
      <c r="A1046">
        <v>29</v>
      </c>
      <c r="B1046">
        <v>1</v>
      </c>
      <c r="C1046" s="165" t="s">
        <v>3398</v>
      </c>
      <c r="D1046" t="s">
        <v>216</v>
      </c>
      <c r="E1046" t="s">
        <v>217</v>
      </c>
      <c r="F1046">
        <v>10462086</v>
      </c>
      <c r="G1046" s="32" t="s">
        <v>616</v>
      </c>
      <c r="I1046" t="s">
        <v>768</v>
      </c>
      <c r="J1046">
        <v>1.07</v>
      </c>
      <c r="K1046">
        <v>0</v>
      </c>
      <c r="L1046">
        <v>0</v>
      </c>
      <c r="M1046">
        <v>1.3646499999999999</v>
      </c>
      <c r="N1046" t="s">
        <v>135</v>
      </c>
      <c r="O1046" t="s">
        <v>136</v>
      </c>
      <c r="P1046" t="s">
        <v>137</v>
      </c>
      <c r="Q1046" t="s">
        <v>138</v>
      </c>
      <c r="S1046" t="s">
        <v>140</v>
      </c>
      <c r="V1046" t="s">
        <v>229</v>
      </c>
      <c r="W1046" t="s">
        <v>3394</v>
      </c>
      <c r="Y1046" t="s">
        <v>3394</v>
      </c>
      <c r="AA1046" t="s">
        <v>145</v>
      </c>
      <c r="AC1046" s="119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 s="32">
        <v>0</v>
      </c>
      <c r="AO1046">
        <v>0</v>
      </c>
      <c r="AP1046">
        <v>0</v>
      </c>
      <c r="AQ1046">
        <v>0</v>
      </c>
      <c r="AR1046">
        <v>0</v>
      </c>
      <c r="BS1046" t="s">
        <v>3388</v>
      </c>
      <c r="BT1046" t="s">
        <v>3399</v>
      </c>
      <c r="BV1046" t="s">
        <v>773</v>
      </c>
      <c r="BX1046" t="s">
        <v>176</v>
      </c>
      <c r="BY1046" t="s">
        <v>149</v>
      </c>
      <c r="BZ1046" t="s">
        <v>177</v>
      </c>
      <c r="CZ1046" t="s">
        <v>3400</v>
      </c>
      <c r="DA1046" t="s">
        <v>154</v>
      </c>
      <c r="DE1046">
        <v>0</v>
      </c>
      <c r="DF1046">
        <v>2001</v>
      </c>
      <c r="DG1046" t="s">
        <v>3401</v>
      </c>
      <c r="DH1046">
        <v>2</v>
      </c>
      <c r="DI1046" s="128" t="s">
        <v>696</v>
      </c>
      <c r="DJ104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1046" s="130">
        <f>Table13[[#This Row],[JUST]]*Table13[[#This Row],[Storm Millage]]/1000</f>
        <v>0</v>
      </c>
      <c r="DL104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46" s="136">
        <f>Table13[[#This Row],[JUST]]*Table13[[#This Row],[Recreational Millage]]/1000</f>
        <v>0</v>
      </c>
      <c r="DN1046" s="137">
        <f>Table13[[#This Row],[Recreational Assessment]]+Table13[[#This Row],[Storm Assessment]]</f>
        <v>0</v>
      </c>
      <c r="DO1046" s="145" t="e">
        <f>Methodology!#REF!</f>
        <v>#REF!</v>
      </c>
      <c r="DP1046" s="146" t="e">
        <f>(Table13[[#This Row],[JUST]]*Table13[[#This Row],[Ad Valorem Recreational Millage]])/1000</f>
        <v>#REF!</v>
      </c>
    </row>
    <row r="1047" spans="1:120" x14ac:dyDescent="0.3">
      <c r="A1047">
        <v>203</v>
      </c>
      <c r="B1047">
        <v>1</v>
      </c>
      <c r="C1047" s="165" t="s">
        <v>12268</v>
      </c>
      <c r="D1047" t="s">
        <v>216</v>
      </c>
      <c r="E1047" t="s">
        <v>217</v>
      </c>
      <c r="F1047">
        <v>10004443</v>
      </c>
      <c r="G1047" s="32" t="s">
        <v>12269</v>
      </c>
      <c r="I1047" t="s">
        <v>768</v>
      </c>
      <c r="J1047">
        <v>12.08</v>
      </c>
      <c r="K1047">
        <v>0</v>
      </c>
      <c r="L1047">
        <v>0</v>
      </c>
      <c r="M1047">
        <v>12.94665</v>
      </c>
      <c r="N1047" t="s">
        <v>135</v>
      </c>
      <c r="O1047" t="s">
        <v>136</v>
      </c>
      <c r="P1047" t="s">
        <v>137</v>
      </c>
      <c r="Q1047" t="s">
        <v>138</v>
      </c>
      <c r="R1047" t="s">
        <v>5636</v>
      </c>
      <c r="S1047" t="s">
        <v>140</v>
      </c>
      <c r="T1047">
        <v>9740</v>
      </c>
      <c r="U1047" t="s">
        <v>4336</v>
      </c>
      <c r="V1047" t="s">
        <v>229</v>
      </c>
      <c r="W1047" t="s">
        <v>12270</v>
      </c>
      <c r="X1047" t="s">
        <v>12271</v>
      </c>
      <c r="Y1047" t="s">
        <v>1743</v>
      </c>
      <c r="AA1047" t="s">
        <v>145</v>
      </c>
      <c r="AC1047" s="119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 s="32">
        <v>0</v>
      </c>
      <c r="AO1047">
        <v>0</v>
      </c>
      <c r="AP1047">
        <v>0</v>
      </c>
      <c r="AQ1047">
        <v>0</v>
      </c>
      <c r="AR1047">
        <v>0</v>
      </c>
      <c r="BC1047" t="s">
        <v>233</v>
      </c>
      <c r="BS1047" t="s">
        <v>12272</v>
      </c>
      <c r="BV1047" t="s">
        <v>773</v>
      </c>
      <c r="BX1047" t="s">
        <v>176</v>
      </c>
      <c r="BY1047" t="s">
        <v>149</v>
      </c>
      <c r="BZ1047" t="s">
        <v>177</v>
      </c>
      <c r="CZ1047" t="s">
        <v>12273</v>
      </c>
      <c r="DA1047" t="s">
        <v>154</v>
      </c>
      <c r="DE1047">
        <v>0</v>
      </c>
      <c r="DF1047">
        <v>1979</v>
      </c>
      <c r="DG1047" t="s">
        <v>12274</v>
      </c>
      <c r="DH1047">
        <v>2</v>
      </c>
      <c r="DI1047" s="128" t="s">
        <v>696</v>
      </c>
      <c r="DJ1047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047" s="130">
        <f>Table13[[#This Row],[JUST]]*Table13[[#This Row],[Storm Millage]]/1000</f>
        <v>0</v>
      </c>
      <c r="DL1047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047" s="136">
        <f>Table13[[#This Row],[JUST]]*Table13[[#This Row],[Recreational Millage]]/1000</f>
        <v>0</v>
      </c>
      <c r="DN1047" s="137">
        <f>Table13[[#This Row],[Recreational Assessment]]+Table13[[#This Row],[Storm Assessment]]</f>
        <v>0</v>
      </c>
      <c r="DO1047" s="145" t="str">
        <f>Table13[[#This Row],[Recreational Millage]]</f>
        <v>0.0000</v>
      </c>
      <c r="DP1047" s="146">
        <f>(Table13[[#This Row],[JUST]]*Table13[[#This Row],[Ad Valorem Recreational Millage]])/1000</f>
        <v>0</v>
      </c>
    </row>
    <row r="1048" spans="1:120" x14ac:dyDescent="0.3">
      <c r="A1048">
        <v>289</v>
      </c>
      <c r="B1048">
        <v>1</v>
      </c>
      <c r="C1048" s="165" t="s">
        <v>12408</v>
      </c>
      <c r="D1048" t="s">
        <v>216</v>
      </c>
      <c r="E1048" t="s">
        <v>217</v>
      </c>
      <c r="F1048">
        <v>10462891</v>
      </c>
      <c r="G1048" s="32" t="s">
        <v>616</v>
      </c>
      <c r="I1048" t="s">
        <v>768</v>
      </c>
      <c r="J1048">
        <v>1.93</v>
      </c>
      <c r="K1048">
        <v>0</v>
      </c>
      <c r="L1048">
        <v>0</v>
      </c>
      <c r="M1048">
        <v>2.6147200000000002</v>
      </c>
      <c r="N1048" t="s">
        <v>135</v>
      </c>
      <c r="O1048" t="s">
        <v>136</v>
      </c>
      <c r="P1048" t="s">
        <v>137</v>
      </c>
      <c r="Q1048" t="s">
        <v>138</v>
      </c>
      <c r="S1048" t="s">
        <v>140</v>
      </c>
      <c r="W1048" t="s">
        <v>12409</v>
      </c>
      <c r="Y1048" t="s">
        <v>12409</v>
      </c>
      <c r="AA1048" t="s">
        <v>145</v>
      </c>
      <c r="AC1048" s="119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 s="32">
        <v>0</v>
      </c>
      <c r="AO1048">
        <v>0</v>
      </c>
      <c r="AP1048">
        <v>0</v>
      </c>
      <c r="AQ1048">
        <v>0</v>
      </c>
      <c r="AR1048">
        <v>0</v>
      </c>
      <c r="BS1048" t="s">
        <v>12410</v>
      </c>
      <c r="BV1048" t="s">
        <v>12322</v>
      </c>
      <c r="BX1048" t="s">
        <v>1619</v>
      </c>
      <c r="BY1048" t="s">
        <v>149</v>
      </c>
      <c r="BZ1048" t="s">
        <v>2802</v>
      </c>
      <c r="CZ1048" t="s">
        <v>12411</v>
      </c>
      <c r="DA1048" t="s">
        <v>154</v>
      </c>
      <c r="DE1048">
        <v>0</v>
      </c>
      <c r="DF1048">
        <v>2001</v>
      </c>
      <c r="DG1048" t="s">
        <v>12412</v>
      </c>
      <c r="DH1048">
        <v>7</v>
      </c>
      <c r="DI1048" s="128" t="s">
        <v>156</v>
      </c>
      <c r="DJ104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48" s="130">
        <f>Table13[[#This Row],[JUST]]*Table13[[#This Row],[Storm Millage]]/1000</f>
        <v>0</v>
      </c>
      <c r="DL104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48" s="136">
        <f>Table13[[#This Row],[JUST]]*Table13[[#This Row],[Recreational Millage]]/1000</f>
        <v>0</v>
      </c>
      <c r="DN1048" s="137">
        <f>Table13[[#This Row],[Recreational Assessment]]+Table13[[#This Row],[Storm Assessment]]</f>
        <v>0</v>
      </c>
      <c r="DO1048" s="145" t="e">
        <f>Methodology!#REF!</f>
        <v>#REF!</v>
      </c>
      <c r="DP1048" s="146" t="e">
        <f>(Table13[[#This Row],[JUST]]*Table13[[#This Row],[Ad Valorem Recreational Millage]])/1000</f>
        <v>#REF!</v>
      </c>
    </row>
    <row r="1049" spans="1:120" x14ac:dyDescent="0.3">
      <c r="A1049">
        <v>359</v>
      </c>
      <c r="B1049">
        <v>1</v>
      </c>
      <c r="C1049" s="165" t="s">
        <v>12306</v>
      </c>
      <c r="D1049" t="s">
        <v>216</v>
      </c>
      <c r="E1049" t="s">
        <v>217</v>
      </c>
      <c r="F1049">
        <v>10004519</v>
      </c>
      <c r="G1049" s="32" t="s">
        <v>616</v>
      </c>
      <c r="I1049" t="s">
        <v>408</v>
      </c>
      <c r="J1049">
        <v>4</v>
      </c>
      <c r="K1049">
        <v>0</v>
      </c>
      <c r="L1049">
        <v>0</v>
      </c>
      <c r="M1049">
        <v>0.32540000000000002</v>
      </c>
      <c r="N1049" t="s">
        <v>135</v>
      </c>
      <c r="O1049" t="s">
        <v>136</v>
      </c>
      <c r="P1049" t="s">
        <v>137</v>
      </c>
      <c r="Q1049" t="s">
        <v>138</v>
      </c>
      <c r="R1049" t="s">
        <v>5636</v>
      </c>
      <c r="S1049" t="s">
        <v>140</v>
      </c>
      <c r="T1049">
        <v>9740</v>
      </c>
      <c r="U1049" t="s">
        <v>4336</v>
      </c>
      <c r="V1049" t="s">
        <v>205</v>
      </c>
      <c r="W1049" t="s">
        <v>12307</v>
      </c>
      <c r="Y1049" t="s">
        <v>12307</v>
      </c>
      <c r="AA1049" t="s">
        <v>145</v>
      </c>
      <c r="AC1049" s="11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 s="32">
        <v>0</v>
      </c>
      <c r="AO1049">
        <v>0</v>
      </c>
      <c r="AP1049">
        <v>0</v>
      </c>
      <c r="AQ1049">
        <v>0</v>
      </c>
      <c r="AR1049">
        <v>0</v>
      </c>
      <c r="BS1049" t="s">
        <v>12308</v>
      </c>
      <c r="BU1049" t="s">
        <v>12309</v>
      </c>
      <c r="BV1049" t="s">
        <v>773</v>
      </c>
      <c r="BX1049" t="s">
        <v>176</v>
      </c>
      <c r="BY1049" t="s">
        <v>149</v>
      </c>
      <c r="BZ1049" t="s">
        <v>177</v>
      </c>
      <c r="CZ1049" t="s">
        <v>12310</v>
      </c>
      <c r="DA1049" t="s">
        <v>154</v>
      </c>
      <c r="DE1049">
        <v>0</v>
      </c>
      <c r="DF1049">
        <v>1994</v>
      </c>
      <c r="DG1049" t="s">
        <v>12311</v>
      </c>
      <c r="DH1049">
        <v>7</v>
      </c>
      <c r="DI1049" s="128" t="s">
        <v>156</v>
      </c>
      <c r="DJ104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49" s="130">
        <f>Table13[[#This Row],[JUST]]*Table13[[#This Row],[Storm Millage]]/1000</f>
        <v>0</v>
      </c>
      <c r="DL104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49" s="136">
        <f>Table13[[#This Row],[JUST]]*Table13[[#This Row],[Recreational Millage]]/1000</f>
        <v>0</v>
      </c>
      <c r="DN1049" s="137">
        <f>Table13[[#This Row],[Recreational Assessment]]+Table13[[#This Row],[Storm Assessment]]</f>
        <v>0</v>
      </c>
      <c r="DO1049" s="145" t="e">
        <f>Methodology!#REF!</f>
        <v>#REF!</v>
      </c>
      <c r="DP1049" s="146" t="e">
        <f>(Table13[[#This Row],[JUST]]*Table13[[#This Row],[Ad Valorem Recreational Millage]])/1000</f>
        <v>#REF!</v>
      </c>
    </row>
    <row r="1050" spans="1:120" x14ac:dyDescent="0.3">
      <c r="A1050">
        <v>145</v>
      </c>
      <c r="B1050">
        <v>1</v>
      </c>
      <c r="C1050" s="165" t="s">
        <v>5266</v>
      </c>
      <c r="D1050" t="s">
        <v>216</v>
      </c>
      <c r="E1050" t="s">
        <v>217</v>
      </c>
      <c r="F1050">
        <v>10462893</v>
      </c>
      <c r="G1050" s="32" t="s">
        <v>616</v>
      </c>
      <c r="I1050" t="s">
        <v>768</v>
      </c>
      <c r="J1050">
        <v>0.54</v>
      </c>
      <c r="K1050">
        <v>0</v>
      </c>
      <c r="L1050">
        <v>0</v>
      </c>
      <c r="M1050">
        <v>0.70177</v>
      </c>
      <c r="N1050" t="s">
        <v>135</v>
      </c>
      <c r="O1050" t="s">
        <v>136</v>
      </c>
      <c r="P1050" t="s">
        <v>137</v>
      </c>
      <c r="Q1050" t="s">
        <v>138</v>
      </c>
      <c r="S1050" t="s">
        <v>140</v>
      </c>
      <c r="V1050" t="s">
        <v>205</v>
      </c>
      <c r="W1050" t="s">
        <v>5267</v>
      </c>
      <c r="X1050" t="s">
        <v>5268</v>
      </c>
      <c r="Y1050" t="s">
        <v>5229</v>
      </c>
      <c r="AA1050" t="s">
        <v>145</v>
      </c>
      <c r="AB1050" t="s">
        <v>146</v>
      </c>
      <c r="AC1050" s="119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 s="32">
        <v>0</v>
      </c>
      <c r="AO1050">
        <v>0</v>
      </c>
      <c r="AP1050">
        <v>0</v>
      </c>
      <c r="AQ1050">
        <v>0</v>
      </c>
      <c r="AR1050">
        <v>0</v>
      </c>
      <c r="BS1050" t="s">
        <v>5269</v>
      </c>
      <c r="BV1050" t="s">
        <v>5270</v>
      </c>
      <c r="BX1050" t="s">
        <v>145</v>
      </c>
      <c r="BY1050" t="s">
        <v>149</v>
      </c>
      <c r="BZ1050" t="s">
        <v>146</v>
      </c>
      <c r="CZ1050" t="s">
        <v>5271</v>
      </c>
      <c r="DA1050" t="s">
        <v>154</v>
      </c>
      <c r="DE1050">
        <v>0</v>
      </c>
      <c r="DF1050">
        <v>2001</v>
      </c>
      <c r="DG1050" t="s">
        <v>5272</v>
      </c>
      <c r="DH1050">
        <v>7</v>
      </c>
      <c r="DI1050" s="128" t="s">
        <v>156</v>
      </c>
      <c r="DJ105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050" s="130">
        <f>Table13[[#This Row],[JUST]]*Table13[[#This Row],[Storm Millage]]/1000</f>
        <v>0</v>
      </c>
      <c r="DL105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50" s="136">
        <f>Table13[[#This Row],[JUST]]*Table13[[#This Row],[Recreational Millage]]/1000</f>
        <v>0</v>
      </c>
      <c r="DN1050" s="137">
        <f>Table13[[#This Row],[Recreational Assessment]]+Table13[[#This Row],[Storm Assessment]]</f>
        <v>0</v>
      </c>
      <c r="DO1050" s="145" t="e">
        <f>Methodology!#REF!</f>
        <v>#REF!</v>
      </c>
      <c r="DP1050" s="146" t="e">
        <f>(Table13[[#This Row],[JUST]]*Table13[[#This Row],[Ad Valorem Recreational Millage]])/1000</f>
        <v>#REF!</v>
      </c>
    </row>
    <row r="1051" spans="1:120" x14ac:dyDescent="0.3">
      <c r="A1051">
        <v>507</v>
      </c>
      <c r="B1051">
        <v>1</v>
      </c>
      <c r="C1051" s="165" t="s">
        <v>12375</v>
      </c>
      <c r="D1051" t="s">
        <v>777</v>
      </c>
      <c r="E1051" t="s">
        <v>217</v>
      </c>
      <c r="F1051">
        <v>10004648</v>
      </c>
      <c r="G1051" s="32" t="s">
        <v>12351</v>
      </c>
      <c r="I1051" t="s">
        <v>226</v>
      </c>
      <c r="J1051">
        <v>1</v>
      </c>
      <c r="K1051">
        <v>0</v>
      </c>
      <c r="L1051">
        <v>0</v>
      </c>
      <c r="M1051">
        <v>0.59587000000000001</v>
      </c>
      <c r="N1051" t="s">
        <v>135</v>
      </c>
      <c r="O1051" t="s">
        <v>136</v>
      </c>
      <c r="P1051" t="s">
        <v>137</v>
      </c>
      <c r="Q1051" t="s">
        <v>138</v>
      </c>
      <c r="S1051" t="s">
        <v>140</v>
      </c>
      <c r="T1051">
        <v>9925</v>
      </c>
      <c r="U1051" t="s">
        <v>675</v>
      </c>
      <c r="V1051" t="s">
        <v>229</v>
      </c>
      <c r="W1051" t="s">
        <v>12376</v>
      </c>
      <c r="X1051" t="s">
        <v>12377</v>
      </c>
      <c r="Y1051" t="s">
        <v>477</v>
      </c>
      <c r="AA1051" t="s">
        <v>145</v>
      </c>
      <c r="AB1051" t="s">
        <v>146</v>
      </c>
      <c r="AC1051" s="119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 s="32">
        <v>0</v>
      </c>
      <c r="AO1051">
        <v>0</v>
      </c>
      <c r="AP1051">
        <v>0</v>
      </c>
      <c r="AQ1051">
        <v>0</v>
      </c>
      <c r="AR1051">
        <v>0</v>
      </c>
      <c r="BS1051" t="s">
        <v>12378</v>
      </c>
      <c r="BV1051" t="s">
        <v>773</v>
      </c>
      <c r="BX1051" t="s">
        <v>176</v>
      </c>
      <c r="BY1051" t="s">
        <v>149</v>
      </c>
      <c r="BZ1051" t="s">
        <v>177</v>
      </c>
      <c r="CZ1051" t="s">
        <v>12379</v>
      </c>
      <c r="DA1051" t="s">
        <v>154</v>
      </c>
      <c r="DE1051">
        <v>0</v>
      </c>
      <c r="DF1051">
        <v>1975</v>
      </c>
      <c r="DG1051" t="s">
        <v>12380</v>
      </c>
      <c r="DH1051">
        <v>2</v>
      </c>
      <c r="DI1051" s="128" t="s">
        <v>696</v>
      </c>
      <c r="DJ105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1051" s="130">
        <f>Table13[[#This Row],[JUST]]*Table13[[#This Row],[Storm Millage]]/1000</f>
        <v>0</v>
      </c>
      <c r="DL105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051" s="136">
        <f>Table13[[#This Row],[JUST]]*Table13[[#This Row],[Recreational Millage]]/1000</f>
        <v>0</v>
      </c>
      <c r="DN1051" s="137">
        <f>Table13[[#This Row],[Recreational Assessment]]+Table13[[#This Row],[Storm Assessment]]</f>
        <v>0</v>
      </c>
      <c r="DO1051" s="145" t="e">
        <f>Methodology!#REF!</f>
        <v>#REF!</v>
      </c>
      <c r="DP1051" s="146" t="e">
        <f>(Table13[[#This Row],[JUST]]*Table13[[#This Row],[Ad Valorem Recreational Millage]])/1000</f>
        <v>#REF!</v>
      </c>
    </row>
    <row r="1052" spans="1:120" x14ac:dyDescent="0.3">
      <c r="A1052">
        <v>375</v>
      </c>
      <c r="B1052">
        <v>1</v>
      </c>
      <c r="C1052" s="165" t="s">
        <v>12318</v>
      </c>
      <c r="D1052" t="s">
        <v>216</v>
      </c>
      <c r="E1052" t="s">
        <v>217</v>
      </c>
      <c r="F1052">
        <v>10004656</v>
      </c>
      <c r="G1052" s="32" t="s">
        <v>12269</v>
      </c>
      <c r="I1052" t="s">
        <v>226</v>
      </c>
      <c r="J1052">
        <v>1</v>
      </c>
      <c r="K1052">
        <v>0</v>
      </c>
      <c r="L1052">
        <v>0</v>
      </c>
      <c r="M1052">
        <v>1.255E-2</v>
      </c>
      <c r="N1052" t="s">
        <v>135</v>
      </c>
      <c r="O1052" t="s">
        <v>136</v>
      </c>
      <c r="P1052" t="s">
        <v>137</v>
      </c>
      <c r="Q1052" t="s">
        <v>138</v>
      </c>
      <c r="S1052" t="s">
        <v>140</v>
      </c>
      <c r="T1052">
        <v>9720</v>
      </c>
      <c r="U1052" t="s">
        <v>12319</v>
      </c>
      <c r="W1052" t="s">
        <v>6690</v>
      </c>
      <c r="Y1052" t="s">
        <v>6690</v>
      </c>
      <c r="AA1052" t="s">
        <v>145</v>
      </c>
      <c r="AC1052" s="119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 s="32">
        <v>0</v>
      </c>
      <c r="AO1052">
        <v>0</v>
      </c>
      <c r="AP1052">
        <v>0</v>
      </c>
      <c r="AQ1052">
        <v>0</v>
      </c>
      <c r="AR1052">
        <v>0</v>
      </c>
      <c r="BS1052" t="s">
        <v>12320</v>
      </c>
      <c r="BU1052" t="s">
        <v>12321</v>
      </c>
      <c r="BV1052" t="s">
        <v>12322</v>
      </c>
      <c r="BX1052" t="s">
        <v>1619</v>
      </c>
      <c r="BY1052" t="s">
        <v>149</v>
      </c>
      <c r="BZ1052" t="s">
        <v>2802</v>
      </c>
      <c r="CZ1052" t="s">
        <v>12323</v>
      </c>
      <c r="DA1052" t="s">
        <v>154</v>
      </c>
      <c r="DE1052">
        <v>0</v>
      </c>
      <c r="DF1052">
        <v>1994</v>
      </c>
      <c r="DG1052" t="s">
        <v>12324</v>
      </c>
      <c r="DH1052">
        <v>7</v>
      </c>
      <c r="DI1052" s="128" t="s">
        <v>156</v>
      </c>
      <c r="DJ1052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052" s="130">
        <f>Table13[[#This Row],[JUST]]*Table13[[#This Row],[Storm Millage]]/1000</f>
        <v>0</v>
      </c>
      <c r="DL1052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052" s="136">
        <f>Table13[[#This Row],[JUST]]*Table13[[#This Row],[Recreational Millage]]/1000</f>
        <v>0</v>
      </c>
      <c r="DN1052" s="137">
        <f>Table13[[#This Row],[Recreational Assessment]]+Table13[[#This Row],[Storm Assessment]]</f>
        <v>0</v>
      </c>
      <c r="DO1052" s="145" t="str">
        <f>Table13[[#This Row],[Recreational Millage]]</f>
        <v>0.0000</v>
      </c>
      <c r="DP1052" s="146">
        <f>(Table13[[#This Row],[JUST]]*Table13[[#This Row],[Ad Valorem Recreational Millage]])/1000</f>
        <v>0</v>
      </c>
    </row>
    <row r="1053" spans="1:120" x14ac:dyDescent="0.3">
      <c r="A1053">
        <v>954</v>
      </c>
      <c r="B1053">
        <v>1</v>
      </c>
      <c r="C1053" s="165" t="s">
        <v>378</v>
      </c>
      <c r="D1053" t="s">
        <v>216</v>
      </c>
      <c r="E1053" t="s">
        <v>379</v>
      </c>
      <c r="F1053">
        <v>10003957</v>
      </c>
      <c r="G1053" s="32" t="s">
        <v>181</v>
      </c>
      <c r="I1053" t="s">
        <v>226</v>
      </c>
      <c r="J1053">
        <v>1</v>
      </c>
      <c r="K1053">
        <v>0</v>
      </c>
      <c r="L1053">
        <v>0</v>
      </c>
      <c r="M1053">
        <v>0.56899999999999995</v>
      </c>
      <c r="N1053" t="s">
        <v>135</v>
      </c>
      <c r="O1053" t="s">
        <v>136</v>
      </c>
      <c r="P1053" t="s">
        <v>137</v>
      </c>
      <c r="Q1053" t="s">
        <v>138</v>
      </c>
      <c r="R1053" t="s">
        <v>286</v>
      </c>
      <c r="S1053" t="s">
        <v>140</v>
      </c>
      <c r="T1053">
        <v>120</v>
      </c>
      <c r="U1053" t="s">
        <v>228</v>
      </c>
      <c r="V1053" t="s">
        <v>229</v>
      </c>
      <c r="W1053" t="s">
        <v>380</v>
      </c>
      <c r="X1053" t="s">
        <v>381</v>
      </c>
      <c r="Y1053" t="s">
        <v>289</v>
      </c>
      <c r="AA1053" t="s">
        <v>145</v>
      </c>
      <c r="AB1053" t="s">
        <v>146</v>
      </c>
      <c r="AC1053" s="119">
        <v>1931148</v>
      </c>
      <c r="AD1053">
        <v>1899216</v>
      </c>
      <c r="AE1053">
        <v>1899216</v>
      </c>
      <c r="AF1053">
        <v>1836900</v>
      </c>
      <c r="AG1053">
        <v>94248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 s="32">
        <v>0</v>
      </c>
      <c r="AO1053">
        <v>0</v>
      </c>
      <c r="AP1053">
        <v>0</v>
      </c>
      <c r="AQ1053">
        <v>0</v>
      </c>
      <c r="AR1053">
        <v>0</v>
      </c>
      <c r="AS1053">
        <v>1</v>
      </c>
      <c r="AT1053">
        <v>1977</v>
      </c>
      <c r="AV1053">
        <v>2015</v>
      </c>
      <c r="AW1053">
        <v>1650</v>
      </c>
      <c r="AX1053">
        <v>1.5</v>
      </c>
      <c r="AY1053">
        <v>3</v>
      </c>
      <c r="AZ1053">
        <v>3</v>
      </c>
      <c r="BS1053" t="s">
        <v>382</v>
      </c>
      <c r="BU1053" t="s">
        <v>369</v>
      </c>
      <c r="BV1053" t="s">
        <v>370</v>
      </c>
      <c r="BX1053" t="s">
        <v>371</v>
      </c>
      <c r="BZ1053" t="s">
        <v>372</v>
      </c>
      <c r="CA1053" t="s">
        <v>373</v>
      </c>
      <c r="CB1053" s="27">
        <v>37986</v>
      </c>
      <c r="CC1053">
        <v>1207400</v>
      </c>
      <c r="CD1053" t="s">
        <v>210</v>
      </c>
      <c r="CE1053" t="s">
        <v>383</v>
      </c>
      <c r="CF1053" t="s">
        <v>383</v>
      </c>
      <c r="CG1053" t="s">
        <v>384</v>
      </c>
      <c r="CH1053" s="27">
        <v>31868</v>
      </c>
      <c r="CI1053">
        <v>435000</v>
      </c>
      <c r="CJ1053" t="s">
        <v>210</v>
      </c>
      <c r="CK1053" t="s">
        <v>181</v>
      </c>
      <c r="CL1053" t="s">
        <v>181</v>
      </c>
      <c r="CM1053" t="s">
        <v>385</v>
      </c>
      <c r="CN1053" s="27">
        <v>31868</v>
      </c>
      <c r="CO1053">
        <v>435000</v>
      </c>
      <c r="CP1053" t="s">
        <v>210</v>
      </c>
      <c r="CQ1053" t="s">
        <v>151</v>
      </c>
      <c r="CR1053" t="s">
        <v>151</v>
      </c>
      <c r="CS1053" t="s">
        <v>386</v>
      </c>
      <c r="CZ1053" t="s">
        <v>387</v>
      </c>
      <c r="DA1053" t="s">
        <v>154</v>
      </c>
      <c r="DB1053" t="s">
        <v>242</v>
      </c>
      <c r="DE1053">
        <v>1</v>
      </c>
      <c r="DF1053">
        <v>1978</v>
      </c>
      <c r="DG1053" t="s">
        <v>388</v>
      </c>
      <c r="DH1053">
        <v>1</v>
      </c>
      <c r="DI1053" s="128" t="s">
        <v>244</v>
      </c>
      <c r="DJ105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53" s="130">
        <f>Table13[[#This Row],[JUST]]*Table13[[#This Row],[Storm Millage]]/1000</f>
        <v>58890.746939517288</v>
      </c>
      <c r="DL105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53" s="136">
        <f>Table13[[#This Row],[JUST]]*Table13[[#This Row],[Recreational Millage]]/1000</f>
        <v>15839.543098769151</v>
      </c>
      <c r="DN1053" s="137">
        <f>Table13[[#This Row],[Recreational Assessment]]+Table13[[#This Row],[Storm Assessment]]</f>
        <v>74730.290038286446</v>
      </c>
      <c r="DO1053" s="145" t="e">
        <f>Methodology!#REF!</f>
        <v>#REF!</v>
      </c>
      <c r="DP1053" s="146" t="e">
        <f>(Table13[[#This Row],[JUST]]*Table13[[#This Row],[Ad Valorem Recreational Millage]])/1000</f>
        <v>#REF!</v>
      </c>
    </row>
    <row r="1054" spans="1:120" x14ac:dyDescent="0.3">
      <c r="A1054">
        <v>966</v>
      </c>
      <c r="B1054">
        <v>1</v>
      </c>
      <c r="C1054" s="165" t="s">
        <v>313</v>
      </c>
      <c r="D1054" t="s">
        <v>216</v>
      </c>
      <c r="E1054" t="s">
        <v>314</v>
      </c>
      <c r="F1054">
        <v>10003960</v>
      </c>
      <c r="G1054" s="32" t="s">
        <v>181</v>
      </c>
      <c r="I1054" t="s">
        <v>226</v>
      </c>
      <c r="J1054">
        <v>1</v>
      </c>
      <c r="K1054">
        <v>0</v>
      </c>
      <c r="L1054">
        <v>0</v>
      </c>
      <c r="M1054">
        <v>0.46400000000000002</v>
      </c>
      <c r="N1054" t="s">
        <v>135</v>
      </c>
      <c r="O1054" t="s">
        <v>136</v>
      </c>
      <c r="P1054" t="s">
        <v>137</v>
      </c>
      <c r="Q1054" t="s">
        <v>138</v>
      </c>
      <c r="R1054" t="s">
        <v>286</v>
      </c>
      <c r="S1054" t="s">
        <v>140</v>
      </c>
      <c r="T1054">
        <v>120</v>
      </c>
      <c r="U1054" t="s">
        <v>228</v>
      </c>
      <c r="V1054" t="s">
        <v>229</v>
      </c>
      <c r="W1054" t="s">
        <v>315</v>
      </c>
      <c r="X1054" t="s">
        <v>316</v>
      </c>
      <c r="Y1054" t="s">
        <v>289</v>
      </c>
      <c r="AA1054" t="s">
        <v>145</v>
      </c>
      <c r="AB1054" t="s">
        <v>146</v>
      </c>
      <c r="AC1054" s="119">
        <v>1933426</v>
      </c>
      <c r="AD1054">
        <v>1870591</v>
      </c>
      <c r="AE1054">
        <v>1870591</v>
      </c>
      <c r="AF1054">
        <v>1836900</v>
      </c>
      <c r="AG1054">
        <v>96526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 s="32">
        <v>0</v>
      </c>
      <c r="AO1054">
        <v>0</v>
      </c>
      <c r="AP1054">
        <v>0</v>
      </c>
      <c r="AQ1054">
        <v>0</v>
      </c>
      <c r="AR1054">
        <v>0</v>
      </c>
      <c r="AS1054">
        <v>1</v>
      </c>
      <c r="AT1054">
        <v>1977</v>
      </c>
      <c r="AV1054">
        <v>2116</v>
      </c>
      <c r="AW1054">
        <v>1640</v>
      </c>
      <c r="AX1054">
        <v>2</v>
      </c>
      <c r="AY1054">
        <v>3</v>
      </c>
      <c r="AZ1054">
        <v>3</v>
      </c>
      <c r="BA1054" t="s">
        <v>233</v>
      </c>
      <c r="BS1054" t="s">
        <v>317</v>
      </c>
      <c r="BT1054" t="s">
        <v>318</v>
      </c>
      <c r="BV1054" t="s">
        <v>319</v>
      </c>
      <c r="BX1054" t="s">
        <v>176</v>
      </c>
      <c r="BY1054" t="s">
        <v>149</v>
      </c>
      <c r="BZ1054" t="s">
        <v>177</v>
      </c>
      <c r="CB1054" s="27">
        <v>40463</v>
      </c>
      <c r="CC1054">
        <v>6300</v>
      </c>
      <c r="CD1054" t="s">
        <v>210</v>
      </c>
      <c r="CE1054" t="s">
        <v>320</v>
      </c>
      <c r="CF1054" t="s">
        <v>320</v>
      </c>
      <c r="CG1054" t="s">
        <v>321</v>
      </c>
      <c r="CZ1054" t="s">
        <v>322</v>
      </c>
      <c r="DA1054" t="s">
        <v>154</v>
      </c>
      <c r="DB1054" t="s">
        <v>242</v>
      </c>
      <c r="DE1054">
        <v>1</v>
      </c>
      <c r="DF1054">
        <v>1975</v>
      </c>
      <c r="DG1054" t="s">
        <v>323</v>
      </c>
      <c r="DH1054">
        <v>1</v>
      </c>
      <c r="DI1054" s="128" t="s">
        <v>244</v>
      </c>
      <c r="DJ105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54" s="130">
        <f>Table13[[#This Row],[JUST]]*Table13[[#This Row],[Storm Millage]]/1000</f>
        <v>58960.215008007239</v>
      </c>
      <c r="DL105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54" s="136">
        <f>Table13[[#This Row],[JUST]]*Table13[[#This Row],[Recreational Millage]]/1000</f>
        <v>15858.227569964003</v>
      </c>
      <c r="DN1054" s="137">
        <f>Table13[[#This Row],[Recreational Assessment]]+Table13[[#This Row],[Storm Assessment]]</f>
        <v>74818.442577971247</v>
      </c>
      <c r="DO1054" s="145" t="e">
        <f>Methodology!#REF!</f>
        <v>#REF!</v>
      </c>
      <c r="DP1054" s="146" t="e">
        <f>(Table13[[#This Row],[JUST]]*Table13[[#This Row],[Ad Valorem Recreational Millage]])/1000</f>
        <v>#REF!</v>
      </c>
    </row>
    <row r="1055" spans="1:120" x14ac:dyDescent="0.3">
      <c r="A1055">
        <v>1025</v>
      </c>
      <c r="B1055">
        <v>1</v>
      </c>
      <c r="C1055" s="165" t="s">
        <v>364</v>
      </c>
      <c r="D1055" t="s">
        <v>216</v>
      </c>
      <c r="E1055" t="s">
        <v>365</v>
      </c>
      <c r="F1055">
        <v>10003956</v>
      </c>
      <c r="G1055" s="32" t="s">
        <v>181</v>
      </c>
      <c r="I1055" t="s">
        <v>226</v>
      </c>
      <c r="J1055">
        <v>1</v>
      </c>
      <c r="K1055">
        <v>0</v>
      </c>
      <c r="L1055">
        <v>0</v>
      </c>
      <c r="M1055">
        <v>0.57599999999999996</v>
      </c>
      <c r="N1055" t="s">
        <v>135</v>
      </c>
      <c r="O1055" t="s">
        <v>136</v>
      </c>
      <c r="R1055" t="s">
        <v>286</v>
      </c>
      <c r="S1055" t="s">
        <v>140</v>
      </c>
      <c r="T1055">
        <v>120</v>
      </c>
      <c r="U1055" t="s">
        <v>228</v>
      </c>
      <c r="V1055" t="s">
        <v>229</v>
      </c>
      <c r="W1055" t="s">
        <v>366</v>
      </c>
      <c r="X1055" t="s">
        <v>367</v>
      </c>
      <c r="Y1055" t="s">
        <v>289</v>
      </c>
      <c r="AA1055" t="s">
        <v>145</v>
      </c>
      <c r="AB1055" t="s">
        <v>146</v>
      </c>
      <c r="AC1055" s="119">
        <v>1933982</v>
      </c>
      <c r="AD1055">
        <v>1903517</v>
      </c>
      <c r="AE1055">
        <v>1903517</v>
      </c>
      <c r="AF1055">
        <v>1836900</v>
      </c>
      <c r="AG1055">
        <v>97082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 s="32">
        <v>0</v>
      </c>
      <c r="AO1055">
        <v>0</v>
      </c>
      <c r="AP1055">
        <v>0</v>
      </c>
      <c r="AQ1055">
        <v>0</v>
      </c>
      <c r="AR1055">
        <v>0</v>
      </c>
      <c r="AS1055">
        <v>1</v>
      </c>
      <c r="AT1055">
        <v>1977</v>
      </c>
      <c r="AV1055">
        <v>1724</v>
      </c>
      <c r="AW1055">
        <v>1650</v>
      </c>
      <c r="AX1055">
        <v>1.5</v>
      </c>
      <c r="AY1055">
        <v>3</v>
      </c>
      <c r="AZ1055">
        <v>3</v>
      </c>
      <c r="BS1055" t="s">
        <v>368</v>
      </c>
      <c r="BU1055" t="s">
        <v>369</v>
      </c>
      <c r="BV1055" t="s">
        <v>370</v>
      </c>
      <c r="BX1055" t="s">
        <v>371</v>
      </c>
      <c r="BZ1055" t="s">
        <v>372</v>
      </c>
      <c r="CA1055" t="s">
        <v>373</v>
      </c>
      <c r="CB1055" s="27">
        <v>33208</v>
      </c>
      <c r="CC1055">
        <v>375000</v>
      </c>
      <c r="CD1055" t="s">
        <v>210</v>
      </c>
      <c r="CE1055" t="s">
        <v>181</v>
      </c>
      <c r="CF1055" t="s">
        <v>181</v>
      </c>
      <c r="CG1055" t="s">
        <v>374</v>
      </c>
      <c r="CH1055" s="27">
        <v>30773</v>
      </c>
      <c r="CI1055">
        <v>375000</v>
      </c>
      <c r="CJ1055" t="s">
        <v>210</v>
      </c>
      <c r="CK1055" t="s">
        <v>181</v>
      </c>
      <c r="CL1055" t="s">
        <v>181</v>
      </c>
      <c r="CM1055" t="s">
        <v>375</v>
      </c>
      <c r="CZ1055" t="s">
        <v>376</v>
      </c>
      <c r="DA1055" t="s">
        <v>154</v>
      </c>
      <c r="DB1055" t="s">
        <v>242</v>
      </c>
      <c r="DE1055">
        <v>1</v>
      </c>
      <c r="DF1055">
        <v>1975</v>
      </c>
      <c r="DG1055" t="s">
        <v>377</v>
      </c>
      <c r="DH1055">
        <v>1</v>
      </c>
      <c r="DI1055" s="128" t="s">
        <v>244</v>
      </c>
      <c r="DJ105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55" s="130">
        <f>Table13[[#This Row],[JUST]]*Table13[[#This Row],[Storm Millage]]/1000</f>
        <v>58977.170339912591</v>
      </c>
      <c r="DL105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55" s="136">
        <f>Table13[[#This Row],[JUST]]*Table13[[#This Row],[Recreational Millage]]/1000</f>
        <v>15862.787958894793</v>
      </c>
      <c r="DN1055" s="137">
        <f>Table13[[#This Row],[Recreational Assessment]]+Table13[[#This Row],[Storm Assessment]]</f>
        <v>74839.958298807382</v>
      </c>
      <c r="DO1055" s="145" t="e">
        <f>Methodology!#REF!</f>
        <v>#REF!</v>
      </c>
      <c r="DP1055" s="146" t="e">
        <f>(Table13[[#This Row],[JUST]]*Table13[[#This Row],[Ad Valorem Recreational Millage]])/1000</f>
        <v>#REF!</v>
      </c>
    </row>
    <row r="1056" spans="1:120" x14ac:dyDescent="0.3">
      <c r="A1056">
        <v>1001</v>
      </c>
      <c r="B1056">
        <v>1</v>
      </c>
      <c r="C1056" s="165" t="s">
        <v>351</v>
      </c>
      <c r="D1056" t="s">
        <v>216</v>
      </c>
      <c r="E1056" t="s">
        <v>352</v>
      </c>
      <c r="F1056">
        <v>10003959</v>
      </c>
      <c r="G1056" s="32" t="s">
        <v>181</v>
      </c>
      <c r="I1056" t="s">
        <v>226</v>
      </c>
      <c r="J1056">
        <v>1</v>
      </c>
      <c r="K1056">
        <v>0</v>
      </c>
      <c r="L1056">
        <v>0</v>
      </c>
      <c r="M1056">
        <v>0.53</v>
      </c>
      <c r="N1056" t="s">
        <v>135</v>
      </c>
      <c r="O1056" t="s">
        <v>136</v>
      </c>
      <c r="R1056" t="s">
        <v>286</v>
      </c>
      <c r="S1056" t="s">
        <v>140</v>
      </c>
      <c r="T1056">
        <v>120</v>
      </c>
      <c r="U1056" t="s">
        <v>228</v>
      </c>
      <c r="V1056" t="s">
        <v>229</v>
      </c>
      <c r="W1056" t="s">
        <v>353</v>
      </c>
      <c r="X1056" t="s">
        <v>354</v>
      </c>
      <c r="Y1056" t="s">
        <v>289</v>
      </c>
      <c r="AA1056" t="s">
        <v>145</v>
      </c>
      <c r="AB1056" t="s">
        <v>146</v>
      </c>
      <c r="AC1056" s="119">
        <v>1947472</v>
      </c>
      <c r="AD1056">
        <v>1940826</v>
      </c>
      <c r="AE1056">
        <v>1940826</v>
      </c>
      <c r="AF1056">
        <v>1836900</v>
      </c>
      <c r="AG1056">
        <v>109578</v>
      </c>
      <c r="AH1056">
        <v>0</v>
      </c>
      <c r="AI1056">
        <v>994</v>
      </c>
      <c r="AJ1056">
        <v>0</v>
      </c>
      <c r="AK1056">
        <v>0</v>
      </c>
      <c r="AL1056">
        <v>0</v>
      </c>
      <c r="AM1056">
        <v>0</v>
      </c>
      <c r="AN1056" s="32">
        <v>0</v>
      </c>
      <c r="AO1056">
        <v>0</v>
      </c>
      <c r="AP1056">
        <v>0</v>
      </c>
      <c r="AQ1056">
        <v>0</v>
      </c>
      <c r="AR1056">
        <v>0</v>
      </c>
      <c r="AS1056">
        <v>1</v>
      </c>
      <c r="AT1056">
        <v>1977</v>
      </c>
      <c r="AV1056">
        <v>2249</v>
      </c>
      <c r="AW1056">
        <v>1650</v>
      </c>
      <c r="AX1056">
        <v>2</v>
      </c>
      <c r="AY1056">
        <v>3</v>
      </c>
      <c r="AZ1056">
        <v>3</v>
      </c>
      <c r="BA1056" t="s">
        <v>233</v>
      </c>
      <c r="BS1056" t="s">
        <v>355</v>
      </c>
      <c r="BV1056" t="s">
        <v>356</v>
      </c>
      <c r="BX1056" t="s">
        <v>357</v>
      </c>
      <c r="BY1056" t="s">
        <v>194</v>
      </c>
      <c r="BZ1056" t="s">
        <v>358</v>
      </c>
      <c r="CB1056" s="27">
        <v>36669</v>
      </c>
      <c r="CC1056">
        <v>1395000</v>
      </c>
      <c r="CD1056" t="s">
        <v>210</v>
      </c>
      <c r="CE1056" t="s">
        <v>151</v>
      </c>
      <c r="CF1056" t="s">
        <v>151</v>
      </c>
      <c r="CG1056" t="s">
        <v>359</v>
      </c>
      <c r="CH1056" s="27">
        <v>32874</v>
      </c>
      <c r="CI1056">
        <v>550000</v>
      </c>
      <c r="CJ1056" t="s">
        <v>210</v>
      </c>
      <c r="CK1056" t="s">
        <v>151</v>
      </c>
      <c r="CL1056" t="s">
        <v>151</v>
      </c>
      <c r="CM1056" t="s">
        <v>360</v>
      </c>
      <c r="CN1056" s="27">
        <v>29342</v>
      </c>
      <c r="CO1056">
        <v>200900</v>
      </c>
      <c r="CP1056" t="s">
        <v>150</v>
      </c>
      <c r="CQ1056" t="s">
        <v>151</v>
      </c>
      <c r="CR1056" t="s">
        <v>151</v>
      </c>
      <c r="CS1056" t="s">
        <v>361</v>
      </c>
      <c r="CZ1056" t="s">
        <v>362</v>
      </c>
      <c r="DA1056" t="s">
        <v>154</v>
      </c>
      <c r="DB1056" t="s">
        <v>242</v>
      </c>
      <c r="DE1056">
        <v>1</v>
      </c>
      <c r="DF1056">
        <v>1978</v>
      </c>
      <c r="DG1056" t="s">
        <v>363</v>
      </c>
      <c r="DH1056">
        <v>1</v>
      </c>
      <c r="DI1056" s="128" t="s">
        <v>244</v>
      </c>
      <c r="DJ105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56" s="130">
        <f>Table13[[#This Row],[JUST]]*Table13[[#This Row],[Storm Millage]]/1000</f>
        <v>59388.550605026452</v>
      </c>
      <c r="DL105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56" s="136">
        <f>Table13[[#This Row],[JUST]]*Table13[[#This Row],[Recreational Millage]]/1000</f>
        <v>15973.434805434983</v>
      </c>
      <c r="DN1056" s="137">
        <f>Table13[[#This Row],[Recreational Assessment]]+Table13[[#This Row],[Storm Assessment]]</f>
        <v>75361.985410461435</v>
      </c>
      <c r="DO1056" s="145" t="e">
        <f>Methodology!#REF!</f>
        <v>#REF!</v>
      </c>
      <c r="DP1056" s="146" t="e">
        <f>(Table13[[#This Row],[JUST]]*Table13[[#This Row],[Ad Valorem Recreational Millage]])/1000</f>
        <v>#REF!</v>
      </c>
    </row>
    <row r="1057" spans="1:120" x14ac:dyDescent="0.3">
      <c r="A1057">
        <v>996</v>
      </c>
      <c r="B1057">
        <v>1</v>
      </c>
      <c r="C1057" s="165" t="s">
        <v>336</v>
      </c>
      <c r="D1057" t="s">
        <v>216</v>
      </c>
      <c r="E1057" t="s">
        <v>337</v>
      </c>
      <c r="F1057">
        <v>10003958</v>
      </c>
      <c r="G1057" s="32" t="s">
        <v>181</v>
      </c>
      <c r="I1057" t="s">
        <v>226</v>
      </c>
      <c r="J1057">
        <v>1</v>
      </c>
      <c r="K1057">
        <v>0</v>
      </c>
      <c r="L1057">
        <v>0</v>
      </c>
      <c r="M1057">
        <v>0.438</v>
      </c>
      <c r="N1057" t="s">
        <v>135</v>
      </c>
      <c r="O1057" t="s">
        <v>136</v>
      </c>
      <c r="R1057" t="s">
        <v>286</v>
      </c>
      <c r="S1057" t="s">
        <v>140</v>
      </c>
      <c r="T1057">
        <v>120</v>
      </c>
      <c r="U1057" t="s">
        <v>228</v>
      </c>
      <c r="V1057" t="s">
        <v>229</v>
      </c>
      <c r="W1057" t="s">
        <v>338</v>
      </c>
      <c r="X1057" t="s">
        <v>339</v>
      </c>
      <c r="Y1057" t="s">
        <v>289</v>
      </c>
      <c r="AA1057" t="s">
        <v>145</v>
      </c>
      <c r="AB1057" t="s">
        <v>146</v>
      </c>
      <c r="AC1057" s="119">
        <v>1963564</v>
      </c>
      <c r="AD1057">
        <v>1963564</v>
      </c>
      <c r="AE1057">
        <v>1963564</v>
      </c>
      <c r="AF1057">
        <v>1836900</v>
      </c>
      <c r="AG1057">
        <v>126664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 s="32">
        <v>0</v>
      </c>
      <c r="AO1057">
        <v>0</v>
      </c>
      <c r="AP1057">
        <v>0</v>
      </c>
      <c r="AQ1057">
        <v>0</v>
      </c>
      <c r="AR1057">
        <v>0</v>
      </c>
      <c r="AS1057">
        <v>1</v>
      </c>
      <c r="AT1057">
        <v>1977</v>
      </c>
      <c r="AV1057">
        <v>1835</v>
      </c>
      <c r="AW1057">
        <v>1610</v>
      </c>
      <c r="AX1057">
        <v>1.5</v>
      </c>
      <c r="AY1057">
        <v>3</v>
      </c>
      <c r="AZ1057">
        <v>3</v>
      </c>
      <c r="BS1057" t="s">
        <v>340</v>
      </c>
      <c r="BV1057" t="s">
        <v>341</v>
      </c>
      <c r="BX1057" t="s">
        <v>342</v>
      </c>
      <c r="BY1057" t="s">
        <v>343</v>
      </c>
      <c r="BZ1057" t="s">
        <v>344</v>
      </c>
      <c r="CB1057" s="27">
        <v>44133</v>
      </c>
      <c r="CC1057">
        <v>2200000</v>
      </c>
      <c r="CD1057" t="s">
        <v>210</v>
      </c>
      <c r="CE1057" t="s">
        <v>181</v>
      </c>
      <c r="CF1057" t="s">
        <v>181</v>
      </c>
      <c r="CG1057" t="s">
        <v>345</v>
      </c>
      <c r="CH1057" s="27">
        <v>42233</v>
      </c>
      <c r="CI1057">
        <v>1750000</v>
      </c>
      <c r="CJ1057" t="s">
        <v>210</v>
      </c>
      <c r="CK1057" t="s">
        <v>181</v>
      </c>
      <c r="CL1057" t="s">
        <v>181</v>
      </c>
      <c r="CM1057" t="s">
        <v>346</v>
      </c>
      <c r="CN1057" s="27">
        <v>33055</v>
      </c>
      <c r="CO1057">
        <v>600000</v>
      </c>
      <c r="CP1057" t="s">
        <v>210</v>
      </c>
      <c r="CQ1057" t="s">
        <v>151</v>
      </c>
      <c r="CR1057" t="s">
        <v>151</v>
      </c>
      <c r="CS1057" t="s">
        <v>347</v>
      </c>
      <c r="CT1057" s="27">
        <v>31199</v>
      </c>
      <c r="CU1057">
        <v>435000</v>
      </c>
      <c r="CV1057" t="s">
        <v>210</v>
      </c>
      <c r="CW1057" t="s">
        <v>181</v>
      </c>
      <c r="CX1057" t="s">
        <v>181</v>
      </c>
      <c r="CY1057" t="s">
        <v>348</v>
      </c>
      <c r="CZ1057" t="s">
        <v>349</v>
      </c>
      <c r="DA1057" t="s">
        <v>154</v>
      </c>
      <c r="DB1057" t="s">
        <v>242</v>
      </c>
      <c r="DE1057">
        <v>1</v>
      </c>
      <c r="DF1057">
        <v>1975</v>
      </c>
      <c r="DG1057" t="s">
        <v>350</v>
      </c>
      <c r="DH1057">
        <v>1</v>
      </c>
      <c r="DI1057" s="128" t="s">
        <v>244</v>
      </c>
      <c r="DJ105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57" s="130">
        <f>Table13[[#This Row],[JUST]]*Table13[[#This Row],[Storm Millage]]/1000</f>
        <v>59879.279383841284</v>
      </c>
      <c r="DL105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57" s="136">
        <f>Table13[[#This Row],[JUST]]*Table13[[#This Row],[Recreational Millage]]/1000</f>
        <v>16105.423616000198</v>
      </c>
      <c r="DN1057" s="137">
        <f>Table13[[#This Row],[Recreational Assessment]]+Table13[[#This Row],[Storm Assessment]]</f>
        <v>75984.70299984148</v>
      </c>
      <c r="DO1057" s="145" t="e">
        <f>Methodology!#REF!</f>
        <v>#REF!</v>
      </c>
      <c r="DP1057" s="146" t="e">
        <f>(Table13[[#This Row],[JUST]]*Table13[[#This Row],[Ad Valorem Recreational Millage]])/1000</f>
        <v>#REF!</v>
      </c>
    </row>
    <row r="1058" spans="1:120" x14ac:dyDescent="0.3">
      <c r="A1058">
        <v>281</v>
      </c>
      <c r="B1058">
        <v>1</v>
      </c>
      <c r="C1058" s="165" t="s">
        <v>3483</v>
      </c>
      <c r="D1058" t="s">
        <v>3484</v>
      </c>
      <c r="E1058" t="s">
        <v>217</v>
      </c>
      <c r="F1058">
        <v>10004665</v>
      </c>
      <c r="G1058" s="32" t="s">
        <v>616</v>
      </c>
      <c r="I1058" t="s">
        <v>768</v>
      </c>
      <c r="J1058">
        <v>2.74</v>
      </c>
      <c r="K1058">
        <v>0</v>
      </c>
      <c r="L1058">
        <v>0</v>
      </c>
      <c r="M1058">
        <v>2.57803</v>
      </c>
      <c r="N1058" t="s">
        <v>135</v>
      </c>
      <c r="O1058" t="s">
        <v>136</v>
      </c>
      <c r="P1058" t="s">
        <v>137</v>
      </c>
      <c r="Q1058" t="s">
        <v>138</v>
      </c>
      <c r="S1058" t="s">
        <v>140</v>
      </c>
      <c r="T1058">
        <v>900</v>
      </c>
      <c r="U1058" t="s">
        <v>3485</v>
      </c>
      <c r="W1058" t="s">
        <v>3486</v>
      </c>
      <c r="X1058" t="s">
        <v>3487</v>
      </c>
      <c r="Y1058" t="s">
        <v>3405</v>
      </c>
      <c r="AA1058" t="s">
        <v>145</v>
      </c>
      <c r="AB1058" t="s">
        <v>146</v>
      </c>
      <c r="AC1058" s="119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 s="32">
        <v>0</v>
      </c>
      <c r="AO1058">
        <v>0</v>
      </c>
      <c r="AP1058">
        <v>0</v>
      </c>
      <c r="AQ1058">
        <v>0</v>
      </c>
      <c r="AR1058">
        <v>0</v>
      </c>
      <c r="AS1058">
        <v>1</v>
      </c>
      <c r="AT1058">
        <v>1980</v>
      </c>
      <c r="AV1058">
        <v>1244</v>
      </c>
      <c r="AW1058">
        <v>312</v>
      </c>
      <c r="AX1058">
        <v>1</v>
      </c>
      <c r="AY1058">
        <v>0</v>
      </c>
      <c r="AZ1058">
        <v>0</v>
      </c>
      <c r="BC1058" t="s">
        <v>233</v>
      </c>
      <c r="BS1058" t="s">
        <v>3488</v>
      </c>
      <c r="BV1058" t="s">
        <v>3489</v>
      </c>
      <c r="BX1058" t="s">
        <v>145</v>
      </c>
      <c r="BY1058" t="s">
        <v>149</v>
      </c>
      <c r="BZ1058" t="s">
        <v>146</v>
      </c>
      <c r="CZ1058" t="s">
        <v>3490</v>
      </c>
      <c r="DA1058" t="s">
        <v>154</v>
      </c>
      <c r="DE1058">
        <v>0</v>
      </c>
      <c r="DF1058">
        <v>1995</v>
      </c>
      <c r="DG1058" t="s">
        <v>3491</v>
      </c>
      <c r="DH1058">
        <v>3</v>
      </c>
      <c r="DI1058" s="128" t="s">
        <v>3414</v>
      </c>
      <c r="DJ105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58" s="130">
        <f>Table13[[#This Row],[JUST]]*Table13[[#This Row],[Storm Millage]]/1000</f>
        <v>0</v>
      </c>
      <c r="DL105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58" s="136">
        <f>Table13[[#This Row],[JUST]]*Table13[[#This Row],[Recreational Millage]]/1000</f>
        <v>0</v>
      </c>
      <c r="DN1058" s="137">
        <f>Table13[[#This Row],[Recreational Assessment]]+Table13[[#This Row],[Storm Assessment]]</f>
        <v>0</v>
      </c>
      <c r="DO1058" s="145" t="e">
        <f>Methodology!#REF!</f>
        <v>#REF!</v>
      </c>
      <c r="DP1058" s="146" t="e">
        <f>(Table13[[#This Row],[JUST]]*Table13[[#This Row],[Ad Valorem Recreational Millage]])/1000</f>
        <v>#REF!</v>
      </c>
    </row>
    <row r="1059" spans="1:120" x14ac:dyDescent="0.3">
      <c r="A1059">
        <v>932</v>
      </c>
      <c r="B1059">
        <v>1</v>
      </c>
      <c r="C1059" s="165" t="s">
        <v>3979</v>
      </c>
      <c r="D1059" t="s">
        <v>216</v>
      </c>
      <c r="E1059" t="s">
        <v>992</v>
      </c>
      <c r="F1059">
        <v>10004828</v>
      </c>
      <c r="G1059" s="32" t="s">
        <v>181</v>
      </c>
      <c r="I1059" t="s">
        <v>226</v>
      </c>
      <c r="J1059">
        <v>1</v>
      </c>
      <c r="K1059">
        <v>0</v>
      </c>
      <c r="L1059">
        <v>0</v>
      </c>
      <c r="M1059">
        <v>0.67500000000000004</v>
      </c>
      <c r="N1059" t="s">
        <v>135</v>
      </c>
      <c r="O1059" t="s">
        <v>136</v>
      </c>
      <c r="R1059" t="s">
        <v>227</v>
      </c>
      <c r="S1059" t="s">
        <v>140</v>
      </c>
      <c r="T1059">
        <v>120</v>
      </c>
      <c r="U1059" t="s">
        <v>228</v>
      </c>
      <c r="V1059" t="s">
        <v>229</v>
      </c>
      <c r="W1059" t="s">
        <v>3980</v>
      </c>
      <c r="X1059" t="s">
        <v>3981</v>
      </c>
      <c r="Y1059" t="s">
        <v>189</v>
      </c>
      <c r="AA1059" t="s">
        <v>145</v>
      </c>
      <c r="AB1059" t="s">
        <v>146</v>
      </c>
      <c r="AC1059" s="119">
        <v>4500966</v>
      </c>
      <c r="AD1059">
        <v>4500966</v>
      </c>
      <c r="AE1059">
        <v>4500966</v>
      </c>
      <c r="AF1059">
        <v>2750000</v>
      </c>
      <c r="AG1059">
        <v>1576840</v>
      </c>
      <c r="AH1059">
        <v>95821</v>
      </c>
      <c r="AI1059">
        <v>78305</v>
      </c>
      <c r="AJ1059">
        <v>0</v>
      </c>
      <c r="AK1059">
        <v>0</v>
      </c>
      <c r="AL1059">
        <v>0</v>
      </c>
      <c r="AM1059">
        <v>0</v>
      </c>
      <c r="AN1059" s="32">
        <v>0</v>
      </c>
      <c r="AO1059">
        <v>0</v>
      </c>
      <c r="AP1059">
        <v>0</v>
      </c>
      <c r="AQ1059">
        <v>0</v>
      </c>
      <c r="AR1059">
        <v>0</v>
      </c>
      <c r="AS1059">
        <v>1</v>
      </c>
      <c r="AT1059">
        <v>2000</v>
      </c>
      <c r="AV1059">
        <v>13345</v>
      </c>
      <c r="AW1059">
        <v>5387</v>
      </c>
      <c r="AX1059">
        <v>2</v>
      </c>
      <c r="AY1059">
        <v>5</v>
      </c>
      <c r="AZ1059">
        <v>6.5</v>
      </c>
      <c r="BA1059" t="s">
        <v>233</v>
      </c>
      <c r="BB1059" t="s">
        <v>233</v>
      </c>
      <c r="BC1059" t="s">
        <v>233</v>
      </c>
      <c r="BE1059" t="s">
        <v>233</v>
      </c>
      <c r="BS1059" t="s">
        <v>3982</v>
      </c>
      <c r="BV1059" t="s">
        <v>3983</v>
      </c>
      <c r="BX1059" t="s">
        <v>1232</v>
      </c>
      <c r="BY1059" t="s">
        <v>785</v>
      </c>
      <c r="BZ1059" t="s">
        <v>3408</v>
      </c>
      <c r="CB1059" s="27">
        <v>42086</v>
      </c>
      <c r="CC1059">
        <v>5575000</v>
      </c>
      <c r="CD1059" t="s">
        <v>210</v>
      </c>
      <c r="CE1059" t="s">
        <v>181</v>
      </c>
      <c r="CF1059" t="s">
        <v>181</v>
      </c>
      <c r="CG1059" t="s">
        <v>3984</v>
      </c>
      <c r="CH1059" s="27">
        <v>35915</v>
      </c>
      <c r="CI1059">
        <v>1610000</v>
      </c>
      <c r="CJ1059" t="s">
        <v>210</v>
      </c>
      <c r="CK1059" t="s">
        <v>208</v>
      </c>
      <c r="CL1059" t="s">
        <v>208</v>
      </c>
      <c r="CM1059" t="s">
        <v>3976</v>
      </c>
      <c r="CZ1059" t="s">
        <v>3985</v>
      </c>
      <c r="DA1059" t="s">
        <v>154</v>
      </c>
      <c r="DB1059" t="s">
        <v>299</v>
      </c>
      <c r="DE1059">
        <v>1</v>
      </c>
      <c r="DF1059">
        <v>1900</v>
      </c>
      <c r="DG1059" t="s">
        <v>3986</v>
      </c>
      <c r="DH1059">
        <v>36</v>
      </c>
      <c r="DI1059" s="128" t="s">
        <v>3667</v>
      </c>
      <c r="DJ105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59" s="130">
        <f>Table13[[#This Row],[JUST]]*Table13[[#This Row],[Storm Millage]]/1000</f>
        <v>39855.230773846954</v>
      </c>
      <c r="DL105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59" s="136">
        <f>Table13[[#This Row],[JUST]]*Table13[[#This Row],[Recreational Millage]]/1000</f>
        <v>36917.545906939595</v>
      </c>
      <c r="DN1059" s="137">
        <f>Table13[[#This Row],[Recreational Assessment]]+Table13[[#This Row],[Storm Assessment]]</f>
        <v>76772.776680786541</v>
      </c>
      <c r="DO1059" s="145" t="e">
        <f>Methodology!#REF!</f>
        <v>#REF!</v>
      </c>
      <c r="DP1059" s="146" t="e">
        <f>(Table13[[#This Row],[JUST]]*Table13[[#This Row],[Ad Valorem Recreational Millage]])/1000</f>
        <v>#REF!</v>
      </c>
    </row>
    <row r="1060" spans="1:120" x14ac:dyDescent="0.3">
      <c r="A1060">
        <v>1022</v>
      </c>
      <c r="B1060">
        <v>1</v>
      </c>
      <c r="C1060" s="165" t="s">
        <v>4658</v>
      </c>
      <c r="D1060" t="s">
        <v>4659</v>
      </c>
      <c r="E1060" t="s">
        <v>204</v>
      </c>
      <c r="F1060">
        <v>10005046</v>
      </c>
      <c r="G1060" s="32" t="s">
        <v>181</v>
      </c>
      <c r="I1060" t="s">
        <v>226</v>
      </c>
      <c r="J1060">
        <v>1</v>
      </c>
      <c r="K1060">
        <v>100</v>
      </c>
      <c r="L1060">
        <v>0</v>
      </c>
      <c r="M1060">
        <v>1.2030000000000001</v>
      </c>
      <c r="N1060" t="s">
        <v>135</v>
      </c>
      <c r="O1060" t="s">
        <v>136</v>
      </c>
      <c r="R1060" t="s">
        <v>4558</v>
      </c>
      <c r="S1060" t="s">
        <v>140</v>
      </c>
      <c r="T1060">
        <v>120</v>
      </c>
      <c r="U1060" t="s">
        <v>228</v>
      </c>
      <c r="V1060" t="s">
        <v>229</v>
      </c>
      <c r="W1060" t="s">
        <v>4660</v>
      </c>
      <c r="X1060" t="s">
        <v>4661</v>
      </c>
      <c r="Y1060" t="s">
        <v>189</v>
      </c>
      <c r="AA1060" t="s">
        <v>145</v>
      </c>
      <c r="AB1060" t="s">
        <v>146</v>
      </c>
      <c r="AC1060" s="119">
        <v>4777149</v>
      </c>
      <c r="AD1060">
        <v>4777149</v>
      </c>
      <c r="AE1060">
        <v>4777149</v>
      </c>
      <c r="AF1060">
        <v>2346000</v>
      </c>
      <c r="AG1060">
        <v>2325717</v>
      </c>
      <c r="AH1060">
        <v>11169</v>
      </c>
      <c r="AI1060">
        <v>94263</v>
      </c>
      <c r="AJ1060">
        <v>0</v>
      </c>
      <c r="AK1060">
        <v>0</v>
      </c>
      <c r="AL1060">
        <v>0</v>
      </c>
      <c r="AM1060">
        <v>0</v>
      </c>
      <c r="AN1060" s="32">
        <v>0</v>
      </c>
      <c r="AO1060">
        <v>0</v>
      </c>
      <c r="AP1060">
        <v>0</v>
      </c>
      <c r="AQ1060">
        <v>0</v>
      </c>
      <c r="AR1060">
        <v>0</v>
      </c>
      <c r="AS1060">
        <v>1</v>
      </c>
      <c r="AT1060">
        <v>1997</v>
      </c>
      <c r="AV1060">
        <v>13316</v>
      </c>
      <c r="AW1060">
        <v>6943</v>
      </c>
      <c r="AX1060">
        <v>2</v>
      </c>
      <c r="AY1060">
        <v>5</v>
      </c>
      <c r="AZ1060">
        <v>5</v>
      </c>
      <c r="BA1060" t="s">
        <v>233</v>
      </c>
      <c r="BB1060" t="s">
        <v>233</v>
      </c>
      <c r="BC1060" t="s">
        <v>233</v>
      </c>
      <c r="BS1060" t="s">
        <v>4662</v>
      </c>
      <c r="BT1060" t="s">
        <v>4663</v>
      </c>
      <c r="BV1060" t="s">
        <v>4664</v>
      </c>
      <c r="BX1060" t="s">
        <v>3282</v>
      </c>
      <c r="BY1060" t="s">
        <v>238</v>
      </c>
      <c r="BZ1060" t="s">
        <v>3283</v>
      </c>
      <c r="CB1060" s="27">
        <v>43847</v>
      </c>
      <c r="CC1060">
        <v>5150000</v>
      </c>
      <c r="CD1060" t="s">
        <v>210</v>
      </c>
      <c r="CE1060" t="s">
        <v>181</v>
      </c>
      <c r="CF1060" t="s">
        <v>181</v>
      </c>
      <c r="CG1060" t="s">
        <v>4665</v>
      </c>
      <c r="CH1060" s="27">
        <v>39741</v>
      </c>
      <c r="CI1060">
        <v>9250000</v>
      </c>
      <c r="CJ1060" t="s">
        <v>210</v>
      </c>
      <c r="CK1060" t="s">
        <v>151</v>
      </c>
      <c r="CL1060" t="s">
        <v>151</v>
      </c>
      <c r="CM1060" t="s">
        <v>4666</v>
      </c>
      <c r="CZ1060" t="s">
        <v>4667</v>
      </c>
      <c r="DA1060" t="s">
        <v>154</v>
      </c>
      <c r="DB1060" t="s">
        <v>299</v>
      </c>
      <c r="DE1060">
        <v>1</v>
      </c>
      <c r="DF1060">
        <v>1900</v>
      </c>
      <c r="DG1060" t="s">
        <v>4668</v>
      </c>
      <c r="DH1060">
        <v>4</v>
      </c>
      <c r="DI1060" s="128" t="s">
        <v>3279</v>
      </c>
      <c r="DJ106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60" s="130">
        <f>Table13[[#This Row],[JUST]]*Table13[[#This Row],[Storm Millage]]/1000</f>
        <v>37828.08954093192</v>
      </c>
      <c r="DL106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60" s="136">
        <f>Table13[[#This Row],[JUST]]*Table13[[#This Row],[Recreational Millage]]/1000</f>
        <v>39182.83708692548</v>
      </c>
      <c r="DN1060" s="137">
        <f>Table13[[#This Row],[Recreational Assessment]]+Table13[[#This Row],[Storm Assessment]]</f>
        <v>77010.926627857407</v>
      </c>
      <c r="DO1060" s="145" t="e">
        <f>Methodology!#REF!</f>
        <v>#REF!</v>
      </c>
      <c r="DP1060" s="146" t="e">
        <f>(Table13[[#This Row],[JUST]]*Table13[[#This Row],[Ad Valorem Recreational Millage]])/1000</f>
        <v>#REF!</v>
      </c>
    </row>
    <row r="1061" spans="1:120" x14ac:dyDescent="0.3">
      <c r="A1061">
        <v>1049</v>
      </c>
      <c r="B1061">
        <v>1</v>
      </c>
      <c r="C1061" s="165" t="s">
        <v>5008</v>
      </c>
      <c r="D1061" t="s">
        <v>4714</v>
      </c>
      <c r="E1061" t="s">
        <v>1004</v>
      </c>
      <c r="F1061">
        <v>10005147</v>
      </c>
      <c r="G1061" s="32" t="s">
        <v>383</v>
      </c>
      <c r="I1061" t="s">
        <v>226</v>
      </c>
      <c r="J1061">
        <v>1</v>
      </c>
      <c r="K1061">
        <v>0</v>
      </c>
      <c r="L1061">
        <v>0</v>
      </c>
      <c r="M1061">
        <v>1.1559999999999999</v>
      </c>
      <c r="N1061" t="s">
        <v>135</v>
      </c>
      <c r="O1061" t="s">
        <v>136</v>
      </c>
      <c r="R1061" t="s">
        <v>4384</v>
      </c>
      <c r="S1061" t="s">
        <v>140</v>
      </c>
      <c r="T1061">
        <v>810</v>
      </c>
      <c r="U1061" t="s">
        <v>3584</v>
      </c>
      <c r="V1061" t="s">
        <v>229</v>
      </c>
      <c r="W1061" t="s">
        <v>5009</v>
      </c>
      <c r="X1061" t="s">
        <v>5010</v>
      </c>
      <c r="Y1061" t="s">
        <v>189</v>
      </c>
      <c r="AA1061" t="s">
        <v>145</v>
      </c>
      <c r="AB1061" t="s">
        <v>146</v>
      </c>
      <c r="AC1061" s="119">
        <v>3994703</v>
      </c>
      <c r="AD1061">
        <v>3994703</v>
      </c>
      <c r="AE1061">
        <v>3994703</v>
      </c>
      <c r="AF1061">
        <v>2346000</v>
      </c>
      <c r="AG1061">
        <v>1596859</v>
      </c>
      <c r="AH1061">
        <v>8379</v>
      </c>
      <c r="AI1061">
        <v>43465</v>
      </c>
      <c r="AJ1061">
        <v>0</v>
      </c>
      <c r="AK1061">
        <v>0</v>
      </c>
      <c r="AL1061">
        <v>0</v>
      </c>
      <c r="AM1061">
        <v>0</v>
      </c>
      <c r="AN1061" s="32">
        <v>0</v>
      </c>
      <c r="AO1061">
        <v>0</v>
      </c>
      <c r="AP1061">
        <v>0</v>
      </c>
      <c r="AQ1061">
        <v>0</v>
      </c>
      <c r="AR1061">
        <v>0</v>
      </c>
      <c r="AS1061">
        <v>2</v>
      </c>
      <c r="AT1061">
        <v>1987</v>
      </c>
      <c r="AV1061">
        <v>12448</v>
      </c>
      <c r="AW1061">
        <v>5476</v>
      </c>
      <c r="AX1061">
        <v>2</v>
      </c>
      <c r="AY1061">
        <v>7</v>
      </c>
      <c r="AZ1061">
        <v>6.5</v>
      </c>
      <c r="BA1061" t="s">
        <v>233</v>
      </c>
      <c r="BB1061" t="s">
        <v>233</v>
      </c>
      <c r="BC1061" t="s">
        <v>233</v>
      </c>
      <c r="BS1061" t="s">
        <v>5011</v>
      </c>
      <c r="BV1061" t="s">
        <v>5012</v>
      </c>
      <c r="BX1061" t="s">
        <v>1619</v>
      </c>
      <c r="BY1061" t="s">
        <v>149</v>
      </c>
      <c r="BZ1061" t="s">
        <v>2593</v>
      </c>
      <c r="CB1061" s="27">
        <v>38195</v>
      </c>
      <c r="CC1061">
        <v>4475000</v>
      </c>
      <c r="CD1061" t="s">
        <v>210</v>
      </c>
      <c r="CE1061" t="s">
        <v>151</v>
      </c>
      <c r="CF1061" t="s">
        <v>151</v>
      </c>
      <c r="CG1061" t="s">
        <v>5013</v>
      </c>
      <c r="CH1061" s="27">
        <v>37300</v>
      </c>
      <c r="CI1061">
        <v>3440000</v>
      </c>
      <c r="CJ1061" t="s">
        <v>210</v>
      </c>
      <c r="CK1061" t="s">
        <v>151</v>
      </c>
      <c r="CL1061" t="s">
        <v>151</v>
      </c>
      <c r="CM1061" t="s">
        <v>5014</v>
      </c>
      <c r="CN1061" s="27">
        <v>36292</v>
      </c>
      <c r="CO1061">
        <v>2900000</v>
      </c>
      <c r="CP1061" t="s">
        <v>210</v>
      </c>
      <c r="CQ1061" t="s">
        <v>151</v>
      </c>
      <c r="CR1061" t="s">
        <v>151</v>
      </c>
      <c r="CS1061" t="s">
        <v>5015</v>
      </c>
      <c r="CT1061" s="27">
        <v>30895</v>
      </c>
      <c r="CU1061">
        <v>220000</v>
      </c>
      <c r="CV1061" t="s">
        <v>150</v>
      </c>
      <c r="CW1061" t="s">
        <v>151</v>
      </c>
      <c r="CX1061" t="s">
        <v>151</v>
      </c>
      <c r="CY1061" t="s">
        <v>5016</v>
      </c>
      <c r="CZ1061" t="s">
        <v>5017</v>
      </c>
      <c r="DA1061" t="s">
        <v>154</v>
      </c>
      <c r="DB1061" t="s">
        <v>299</v>
      </c>
      <c r="DE1061">
        <v>2</v>
      </c>
      <c r="DF1061">
        <v>1983</v>
      </c>
      <c r="DG1061" t="s">
        <v>5018</v>
      </c>
      <c r="DH1061">
        <v>5</v>
      </c>
      <c r="DI1061" s="128" t="s">
        <v>3291</v>
      </c>
      <c r="DJ106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61" s="130">
        <f>Table13[[#This Row],[JUST]]*Table13[[#This Row],[Storm Millage]]/1000</f>
        <v>46845.305618861072</v>
      </c>
      <c r="DL106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61" s="136">
        <f>Table13[[#This Row],[JUST]]*Table13[[#This Row],[Recreational Millage]]/1000</f>
        <v>32765.106731996937</v>
      </c>
      <c r="DN1061" s="137">
        <f>Table13[[#This Row],[Recreational Assessment]]+Table13[[#This Row],[Storm Assessment]]</f>
        <v>79610.412350858009</v>
      </c>
      <c r="DO1061" s="145" t="e">
        <f>Methodology!#REF!</f>
        <v>#REF!</v>
      </c>
      <c r="DP1061" s="146" t="e">
        <f>(Table13[[#This Row],[JUST]]*Table13[[#This Row],[Ad Valorem Recreational Millage]])/1000</f>
        <v>#REF!</v>
      </c>
    </row>
    <row r="1062" spans="1:120" x14ac:dyDescent="0.3">
      <c r="A1062">
        <v>948</v>
      </c>
      <c r="B1062">
        <v>1</v>
      </c>
      <c r="C1062" s="165" t="s">
        <v>4644</v>
      </c>
      <c r="D1062" t="s">
        <v>4645</v>
      </c>
      <c r="E1062" t="s">
        <v>170</v>
      </c>
      <c r="F1062">
        <v>10005044</v>
      </c>
      <c r="G1062" s="32" t="s">
        <v>383</v>
      </c>
      <c r="I1062" t="s">
        <v>226</v>
      </c>
      <c r="J1062">
        <v>1</v>
      </c>
      <c r="K1062">
        <v>100</v>
      </c>
      <c r="L1062">
        <v>0</v>
      </c>
      <c r="M1062">
        <v>1.105</v>
      </c>
      <c r="N1062" t="s">
        <v>135</v>
      </c>
      <c r="O1062" t="s">
        <v>136</v>
      </c>
      <c r="R1062" t="s">
        <v>3669</v>
      </c>
      <c r="S1062" t="s">
        <v>140</v>
      </c>
      <c r="T1062">
        <v>810</v>
      </c>
      <c r="U1062" t="s">
        <v>3584</v>
      </c>
      <c r="V1062" t="s">
        <v>229</v>
      </c>
      <c r="W1062" t="s">
        <v>4646</v>
      </c>
      <c r="X1062" t="s">
        <v>4647</v>
      </c>
      <c r="Y1062" t="s">
        <v>189</v>
      </c>
      <c r="AA1062" t="s">
        <v>145</v>
      </c>
      <c r="AB1062" t="s">
        <v>146</v>
      </c>
      <c r="AC1062" s="119">
        <v>4950007</v>
      </c>
      <c r="AD1062">
        <v>4950007</v>
      </c>
      <c r="AE1062">
        <v>4950007</v>
      </c>
      <c r="AF1062">
        <v>2244000</v>
      </c>
      <c r="AG1062">
        <v>2477712</v>
      </c>
      <c r="AH1062">
        <v>11384</v>
      </c>
      <c r="AI1062">
        <v>216911</v>
      </c>
      <c r="AJ1062">
        <v>0</v>
      </c>
      <c r="AK1062">
        <v>0</v>
      </c>
      <c r="AL1062">
        <v>0</v>
      </c>
      <c r="AM1062">
        <v>0</v>
      </c>
      <c r="AN1062" s="32">
        <v>0</v>
      </c>
      <c r="AO1062">
        <v>0</v>
      </c>
      <c r="AP1062">
        <v>0</v>
      </c>
      <c r="AQ1062">
        <v>0</v>
      </c>
      <c r="AR1062">
        <v>0</v>
      </c>
      <c r="AS1062">
        <v>2</v>
      </c>
      <c r="AT1062">
        <v>1992</v>
      </c>
      <c r="AV1062">
        <v>11600</v>
      </c>
      <c r="AW1062">
        <v>5552</v>
      </c>
      <c r="AX1062">
        <v>2</v>
      </c>
      <c r="AY1062">
        <v>7</v>
      </c>
      <c r="AZ1062">
        <v>7.5</v>
      </c>
      <c r="BA1062" t="s">
        <v>233</v>
      </c>
      <c r="BB1062" t="s">
        <v>233</v>
      </c>
      <c r="BC1062" t="s">
        <v>233</v>
      </c>
      <c r="BS1062" t="s">
        <v>4648</v>
      </c>
      <c r="BV1062" t="s">
        <v>4649</v>
      </c>
      <c r="BX1062" t="s">
        <v>4650</v>
      </c>
      <c r="BY1062" t="s">
        <v>638</v>
      </c>
      <c r="BZ1062" t="s">
        <v>4651</v>
      </c>
      <c r="CB1062" s="27">
        <v>38873</v>
      </c>
      <c r="CC1062">
        <v>5350000</v>
      </c>
      <c r="CD1062" t="s">
        <v>210</v>
      </c>
      <c r="CE1062" t="s">
        <v>151</v>
      </c>
      <c r="CF1062" t="s">
        <v>151</v>
      </c>
      <c r="CG1062" t="s">
        <v>4652</v>
      </c>
      <c r="CH1062" s="27">
        <v>36994</v>
      </c>
      <c r="CI1062">
        <v>5195000</v>
      </c>
      <c r="CJ1062" t="s">
        <v>210</v>
      </c>
      <c r="CK1062" t="s">
        <v>151</v>
      </c>
      <c r="CL1062" t="s">
        <v>151</v>
      </c>
      <c r="CM1062" t="s">
        <v>4653</v>
      </c>
      <c r="CN1062" s="27">
        <v>36374</v>
      </c>
      <c r="CO1062">
        <v>4400000</v>
      </c>
      <c r="CP1062" t="s">
        <v>210</v>
      </c>
      <c r="CQ1062" t="s">
        <v>151</v>
      </c>
      <c r="CR1062" t="s">
        <v>151</v>
      </c>
      <c r="CS1062" t="s">
        <v>4654</v>
      </c>
      <c r="CT1062" s="27">
        <v>35585</v>
      </c>
      <c r="CU1062">
        <v>2700000</v>
      </c>
      <c r="CV1062" t="s">
        <v>210</v>
      </c>
      <c r="CW1062" t="s">
        <v>151</v>
      </c>
      <c r="CX1062" t="s">
        <v>151</v>
      </c>
      <c r="CY1062" t="s">
        <v>4655</v>
      </c>
      <c r="CZ1062" t="s">
        <v>4656</v>
      </c>
      <c r="DA1062" t="s">
        <v>154</v>
      </c>
      <c r="DB1062" t="s">
        <v>299</v>
      </c>
      <c r="DE1062">
        <v>1</v>
      </c>
      <c r="DF1062">
        <v>1900</v>
      </c>
      <c r="DG1062" t="s">
        <v>4657</v>
      </c>
      <c r="DH1062">
        <v>4</v>
      </c>
      <c r="DI1062" s="128" t="s">
        <v>3279</v>
      </c>
      <c r="DJ106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62" s="130">
        <f>Table13[[#This Row],[JUST]]*Table13[[#This Row],[Storm Millage]]/1000</f>
        <v>39196.874123926173</v>
      </c>
      <c r="DL106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62" s="136">
        <f>Table13[[#This Row],[JUST]]*Table13[[#This Row],[Recreational Millage]]/1000</f>
        <v>40600.642320375751</v>
      </c>
      <c r="DN1062" s="137">
        <f>Table13[[#This Row],[Recreational Assessment]]+Table13[[#This Row],[Storm Assessment]]</f>
        <v>79797.516444301931</v>
      </c>
      <c r="DO1062" s="145" t="e">
        <f>Methodology!#REF!</f>
        <v>#REF!</v>
      </c>
      <c r="DP1062" s="146" t="e">
        <f>(Table13[[#This Row],[JUST]]*Table13[[#This Row],[Ad Valorem Recreational Millage]])/1000</f>
        <v>#REF!</v>
      </c>
    </row>
    <row r="1063" spans="1:120" x14ac:dyDescent="0.3">
      <c r="A1063">
        <v>1053</v>
      </c>
      <c r="B1063">
        <v>1</v>
      </c>
      <c r="C1063" s="165" t="s">
        <v>4824</v>
      </c>
      <c r="D1063" t="s">
        <v>4825</v>
      </c>
      <c r="E1063" t="s">
        <v>170</v>
      </c>
      <c r="F1063">
        <v>10005062</v>
      </c>
      <c r="G1063" s="32" t="s">
        <v>383</v>
      </c>
      <c r="I1063" t="s">
        <v>226</v>
      </c>
      <c r="J1063">
        <v>1</v>
      </c>
      <c r="K1063">
        <v>100</v>
      </c>
      <c r="L1063">
        <v>0</v>
      </c>
      <c r="M1063">
        <v>1.365</v>
      </c>
      <c r="N1063" t="s">
        <v>135</v>
      </c>
      <c r="O1063" t="s">
        <v>136</v>
      </c>
      <c r="R1063" t="s">
        <v>4558</v>
      </c>
      <c r="S1063" t="s">
        <v>140</v>
      </c>
      <c r="T1063">
        <v>120</v>
      </c>
      <c r="U1063" t="s">
        <v>228</v>
      </c>
      <c r="V1063" t="s">
        <v>229</v>
      </c>
      <c r="W1063" t="s">
        <v>4826</v>
      </c>
      <c r="X1063" t="s">
        <v>4827</v>
      </c>
      <c r="Y1063" t="s">
        <v>189</v>
      </c>
      <c r="AA1063" t="s">
        <v>145</v>
      </c>
      <c r="AB1063" t="s">
        <v>146</v>
      </c>
      <c r="AC1063" s="119">
        <v>4020496</v>
      </c>
      <c r="AD1063">
        <v>3688940</v>
      </c>
      <c r="AE1063">
        <v>3688940</v>
      </c>
      <c r="AF1063">
        <v>2346000</v>
      </c>
      <c r="AG1063">
        <v>1490805</v>
      </c>
      <c r="AH1063">
        <v>61884</v>
      </c>
      <c r="AI1063">
        <v>121807</v>
      </c>
      <c r="AJ1063">
        <v>986237</v>
      </c>
      <c r="AK1063">
        <v>0</v>
      </c>
      <c r="AL1063">
        <v>0</v>
      </c>
      <c r="AM1063">
        <v>0</v>
      </c>
      <c r="AN1063" s="32">
        <v>0</v>
      </c>
      <c r="AO1063">
        <v>0</v>
      </c>
      <c r="AP1063">
        <v>0</v>
      </c>
      <c r="AQ1063">
        <v>0</v>
      </c>
      <c r="AR1063">
        <v>0</v>
      </c>
      <c r="AS1063">
        <v>2</v>
      </c>
      <c r="AT1063">
        <v>1958</v>
      </c>
      <c r="AV1063">
        <v>9587</v>
      </c>
      <c r="AW1063">
        <v>4474</v>
      </c>
      <c r="AX1063">
        <v>1</v>
      </c>
      <c r="AY1063">
        <v>5</v>
      </c>
      <c r="AZ1063">
        <v>5.5</v>
      </c>
      <c r="BA1063" t="s">
        <v>233</v>
      </c>
      <c r="BB1063" t="s">
        <v>233</v>
      </c>
      <c r="BC1063" t="s">
        <v>233</v>
      </c>
      <c r="BS1063" t="s">
        <v>4828</v>
      </c>
      <c r="BV1063" t="s">
        <v>4829</v>
      </c>
      <c r="BX1063" t="s">
        <v>4830</v>
      </c>
      <c r="BY1063" t="s">
        <v>194</v>
      </c>
      <c r="BZ1063" t="s">
        <v>4831</v>
      </c>
      <c r="CB1063" s="27">
        <v>42599</v>
      </c>
      <c r="CC1063">
        <v>5000000</v>
      </c>
      <c r="CD1063" t="s">
        <v>210</v>
      </c>
      <c r="CE1063" t="s">
        <v>181</v>
      </c>
      <c r="CF1063" t="s">
        <v>181</v>
      </c>
      <c r="CG1063" t="s">
        <v>4832</v>
      </c>
      <c r="CH1063" s="27">
        <v>33451</v>
      </c>
      <c r="CI1063">
        <v>1600000</v>
      </c>
      <c r="CJ1063" t="s">
        <v>210</v>
      </c>
      <c r="CK1063" t="s">
        <v>151</v>
      </c>
      <c r="CL1063" t="s">
        <v>151</v>
      </c>
      <c r="CM1063" t="s">
        <v>4833</v>
      </c>
      <c r="CN1063" s="27">
        <v>31837</v>
      </c>
      <c r="CO1063">
        <v>450000</v>
      </c>
      <c r="CP1063" t="s">
        <v>210</v>
      </c>
      <c r="CQ1063" t="s">
        <v>151</v>
      </c>
      <c r="CR1063" t="s">
        <v>151</v>
      </c>
      <c r="CS1063" t="s">
        <v>4834</v>
      </c>
      <c r="CZ1063" t="s">
        <v>4835</v>
      </c>
      <c r="DA1063" t="s">
        <v>154</v>
      </c>
      <c r="DB1063" t="s">
        <v>299</v>
      </c>
      <c r="DE1063">
        <v>1</v>
      </c>
      <c r="DF1063">
        <v>1975</v>
      </c>
      <c r="DG1063" t="s">
        <v>4836</v>
      </c>
      <c r="DH1063">
        <v>5</v>
      </c>
      <c r="DI1063" s="128" t="s">
        <v>3291</v>
      </c>
      <c r="DJ106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63" s="130">
        <f>Table13[[#This Row],[JUST]]*Table13[[#This Row],[Storm Millage]]/1000</f>
        <v>47147.776407760088</v>
      </c>
      <c r="DL106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63" s="136">
        <f>Table13[[#This Row],[JUST]]*Table13[[#This Row],[Recreational Millage]]/1000</f>
        <v>32976.664486838388</v>
      </c>
      <c r="DN1063" s="137">
        <f>Table13[[#This Row],[Recreational Assessment]]+Table13[[#This Row],[Storm Assessment]]</f>
        <v>80124.440894598476</v>
      </c>
      <c r="DO1063" s="145" t="e">
        <f>Methodology!#REF!</f>
        <v>#REF!</v>
      </c>
      <c r="DP1063" s="146" t="e">
        <f>(Table13[[#This Row],[JUST]]*Table13[[#This Row],[Ad Valorem Recreational Millage]])/1000</f>
        <v>#REF!</v>
      </c>
    </row>
    <row r="1064" spans="1:120" x14ac:dyDescent="0.3">
      <c r="A1064">
        <v>971</v>
      </c>
      <c r="B1064">
        <v>1</v>
      </c>
      <c r="C1064" s="165" t="s">
        <v>4204</v>
      </c>
      <c r="D1064" t="s">
        <v>777</v>
      </c>
      <c r="E1064" t="s">
        <v>4205</v>
      </c>
      <c r="F1064">
        <v>10574443</v>
      </c>
      <c r="G1064" s="32" t="s">
        <v>181</v>
      </c>
      <c r="I1064" t="s">
        <v>226</v>
      </c>
      <c r="J1064">
        <v>1</v>
      </c>
      <c r="K1064">
        <v>0</v>
      </c>
      <c r="L1064">
        <v>0</v>
      </c>
      <c r="M1064">
        <v>1.6910000000000001</v>
      </c>
      <c r="N1064" t="s">
        <v>135</v>
      </c>
      <c r="O1064" t="s">
        <v>136</v>
      </c>
      <c r="R1064" t="s">
        <v>3669</v>
      </c>
      <c r="S1064" t="s">
        <v>140</v>
      </c>
      <c r="T1064">
        <v>120</v>
      </c>
      <c r="U1064" t="s">
        <v>228</v>
      </c>
      <c r="V1064" t="s">
        <v>229</v>
      </c>
      <c r="W1064" t="s">
        <v>4206</v>
      </c>
      <c r="X1064" t="s">
        <v>4207</v>
      </c>
      <c r="Y1064" t="s">
        <v>189</v>
      </c>
      <c r="AA1064" t="s">
        <v>145</v>
      </c>
      <c r="AB1064" t="s">
        <v>146</v>
      </c>
      <c r="AC1064" s="30">
        <v>6115991</v>
      </c>
      <c r="AD1064">
        <v>5703831</v>
      </c>
      <c r="AE1064">
        <v>5653831</v>
      </c>
      <c r="AF1064">
        <v>2800000</v>
      </c>
      <c r="AG1064">
        <v>2620112</v>
      </c>
      <c r="AH1064">
        <v>217668</v>
      </c>
      <c r="AI1064">
        <v>478211</v>
      </c>
      <c r="AJ1064">
        <v>0</v>
      </c>
      <c r="AK1064">
        <v>0</v>
      </c>
      <c r="AL1064">
        <v>0</v>
      </c>
      <c r="AM1064">
        <v>0</v>
      </c>
      <c r="AN1064">
        <v>50000</v>
      </c>
      <c r="AO1064">
        <v>0</v>
      </c>
      <c r="AP1064">
        <v>0</v>
      </c>
      <c r="AQ1064">
        <v>0</v>
      </c>
      <c r="AR1064">
        <v>0</v>
      </c>
      <c r="AS1064">
        <v>1</v>
      </c>
      <c r="AT1064">
        <v>2016</v>
      </c>
      <c r="AV1064">
        <v>19304</v>
      </c>
      <c r="AW1064">
        <v>5933</v>
      </c>
      <c r="AX1064">
        <v>2</v>
      </c>
      <c r="AY1064">
        <v>5</v>
      </c>
      <c r="AZ1064">
        <v>5</v>
      </c>
      <c r="BA1064" t="s">
        <v>233</v>
      </c>
      <c r="BB1064" t="s">
        <v>233</v>
      </c>
      <c r="BC1064" t="s">
        <v>233</v>
      </c>
      <c r="BS1064" t="s">
        <v>4208</v>
      </c>
      <c r="BV1064" t="s">
        <v>4209</v>
      </c>
      <c r="BX1064" t="s">
        <v>145</v>
      </c>
      <c r="BY1064" t="s">
        <v>149</v>
      </c>
      <c r="BZ1064" t="s">
        <v>146</v>
      </c>
      <c r="CZ1064" t="s">
        <v>4210</v>
      </c>
      <c r="DA1064" t="s">
        <v>154</v>
      </c>
      <c r="DB1064" t="s">
        <v>299</v>
      </c>
      <c r="DE1064">
        <v>1</v>
      </c>
      <c r="DF1064">
        <v>2016</v>
      </c>
      <c r="DG1064" t="s">
        <v>4211</v>
      </c>
      <c r="DH1064">
        <v>36</v>
      </c>
      <c r="DI1064" s="128" t="s">
        <v>3667</v>
      </c>
      <c r="DJ106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64" s="130">
        <f>Table13[[#This Row],[JUST]]*Table13[[#This Row],[Storm Millage]]/1000</f>
        <v>54155.981786081262</v>
      </c>
      <c r="DL106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64" s="136">
        <f>Table13[[#This Row],[JUST]]*Table13[[#This Row],[Recreational Millage]]/1000</f>
        <v>25995.760354944294</v>
      </c>
      <c r="DN1064" s="137">
        <f>Table13[[#This Row],[Recreational Assessment]]+Table13[[#This Row],[Storm Assessment]]</f>
        <v>80151.742141025548</v>
      </c>
      <c r="DO1064" s="145" t="e">
        <f>Methodology!#REF!</f>
        <v>#REF!</v>
      </c>
      <c r="DP1064" s="146" t="e">
        <f>(Table13[[#This Row],[JUST]]*Table13[[#This Row],[Ad Valorem Recreational Millage]])/1000</f>
        <v>#REF!</v>
      </c>
    </row>
    <row r="1065" spans="1:120" x14ac:dyDescent="0.3">
      <c r="A1065">
        <v>1027</v>
      </c>
      <c r="B1065">
        <v>1</v>
      </c>
      <c r="C1065" s="165" t="s">
        <v>4978</v>
      </c>
      <c r="D1065" t="s">
        <v>4714</v>
      </c>
      <c r="E1065" t="s">
        <v>1026</v>
      </c>
      <c r="F1065">
        <v>10005149</v>
      </c>
      <c r="G1065" s="32" t="s">
        <v>181</v>
      </c>
      <c r="I1065" t="s">
        <v>226</v>
      </c>
      <c r="J1065">
        <v>1</v>
      </c>
      <c r="K1065">
        <v>0</v>
      </c>
      <c r="L1065">
        <v>0</v>
      </c>
      <c r="M1065">
        <v>1.093</v>
      </c>
      <c r="N1065" t="s">
        <v>135</v>
      </c>
      <c r="O1065" t="s">
        <v>136</v>
      </c>
      <c r="R1065" t="s">
        <v>4558</v>
      </c>
      <c r="S1065" t="s">
        <v>140</v>
      </c>
      <c r="T1065">
        <v>120</v>
      </c>
      <c r="U1065" t="s">
        <v>228</v>
      </c>
      <c r="V1065" t="s">
        <v>229</v>
      </c>
      <c r="W1065" t="s">
        <v>4979</v>
      </c>
      <c r="X1065" t="s">
        <v>4980</v>
      </c>
      <c r="Y1065" t="s">
        <v>189</v>
      </c>
      <c r="AA1065" t="s">
        <v>145</v>
      </c>
      <c r="AB1065" t="s">
        <v>146</v>
      </c>
      <c r="AC1065" s="30">
        <v>5071204</v>
      </c>
      <c r="AD1065">
        <v>5071204</v>
      </c>
      <c r="AE1065">
        <v>5021204</v>
      </c>
      <c r="AF1065">
        <v>2244000</v>
      </c>
      <c r="AG1065">
        <v>2728957</v>
      </c>
      <c r="AH1065">
        <v>0</v>
      </c>
      <c r="AI1065">
        <v>98247</v>
      </c>
      <c r="AJ1065">
        <v>0</v>
      </c>
      <c r="AK1065">
        <v>0</v>
      </c>
      <c r="AL1065">
        <v>0</v>
      </c>
      <c r="AM1065">
        <v>0</v>
      </c>
      <c r="AN1065">
        <v>50000</v>
      </c>
      <c r="AO1065">
        <v>0</v>
      </c>
      <c r="AP1065">
        <v>0</v>
      </c>
      <c r="AQ1065">
        <v>0</v>
      </c>
      <c r="AR1065">
        <v>0</v>
      </c>
      <c r="AS1065">
        <v>1</v>
      </c>
      <c r="AT1065">
        <v>1993</v>
      </c>
      <c r="AV1065">
        <v>13520</v>
      </c>
      <c r="AW1065">
        <v>7490</v>
      </c>
      <c r="AX1065">
        <v>2</v>
      </c>
      <c r="AY1065">
        <v>5</v>
      </c>
      <c r="AZ1065">
        <v>7</v>
      </c>
      <c r="BA1065" t="s">
        <v>233</v>
      </c>
      <c r="BC1065" t="s">
        <v>233</v>
      </c>
      <c r="BS1065" t="s">
        <v>4981</v>
      </c>
      <c r="BV1065" t="s">
        <v>4982</v>
      </c>
      <c r="BX1065" t="s">
        <v>145</v>
      </c>
      <c r="BY1065" t="s">
        <v>149</v>
      </c>
      <c r="BZ1065" t="s">
        <v>146</v>
      </c>
      <c r="CB1065" s="27">
        <v>42086</v>
      </c>
      <c r="CC1065">
        <v>5900000</v>
      </c>
      <c r="CD1065" t="s">
        <v>210</v>
      </c>
      <c r="CE1065" t="s">
        <v>181</v>
      </c>
      <c r="CF1065" t="s">
        <v>181</v>
      </c>
      <c r="CG1065" t="s">
        <v>4983</v>
      </c>
      <c r="CH1065" s="27">
        <v>33939</v>
      </c>
      <c r="CI1065">
        <v>800000</v>
      </c>
      <c r="CJ1065" t="s">
        <v>150</v>
      </c>
      <c r="CK1065" t="s">
        <v>151</v>
      </c>
      <c r="CL1065" t="s">
        <v>151</v>
      </c>
      <c r="CM1065" t="s">
        <v>4984</v>
      </c>
      <c r="CN1065" s="27">
        <v>30590</v>
      </c>
      <c r="CO1065">
        <v>230000</v>
      </c>
      <c r="CP1065" t="s">
        <v>150</v>
      </c>
      <c r="CQ1065" t="s">
        <v>181</v>
      </c>
      <c r="CR1065" t="s">
        <v>181</v>
      </c>
      <c r="CS1065" t="s">
        <v>4985</v>
      </c>
      <c r="CZ1065" t="s">
        <v>4986</v>
      </c>
      <c r="DA1065" t="s">
        <v>154</v>
      </c>
      <c r="DB1065" t="s">
        <v>299</v>
      </c>
      <c r="DE1065">
        <v>1</v>
      </c>
      <c r="DF1065">
        <v>1984</v>
      </c>
      <c r="DG1065" t="s">
        <v>4987</v>
      </c>
      <c r="DH1065">
        <v>5</v>
      </c>
      <c r="DI1065" s="128" t="s">
        <v>3291</v>
      </c>
      <c r="DJ106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65" s="130">
        <f>Table13[[#This Row],[JUST]]*Table13[[#This Row],[Storm Millage]]/1000</f>
        <v>59469.277499626573</v>
      </c>
      <c r="DL106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65" s="136">
        <f>Table13[[#This Row],[JUST]]*Table13[[#This Row],[Recreational Millage]]/1000</f>
        <v>21554.93752280455</v>
      </c>
      <c r="DN1065" s="137">
        <f>Table13[[#This Row],[Recreational Assessment]]+Table13[[#This Row],[Storm Assessment]]</f>
        <v>81024.215022431119</v>
      </c>
      <c r="DO1065" s="145" t="e">
        <f>Methodology!#REF!</f>
        <v>#REF!</v>
      </c>
      <c r="DP1065" s="146" t="e">
        <f>(Table13[[#This Row],[JUST]]*Table13[[#This Row],[Ad Valorem Recreational Millage]])/1000</f>
        <v>#REF!</v>
      </c>
    </row>
    <row r="1066" spans="1:120" x14ac:dyDescent="0.3">
      <c r="A1066">
        <v>1038</v>
      </c>
      <c r="B1066">
        <v>1</v>
      </c>
      <c r="C1066" s="165" t="s">
        <v>4925</v>
      </c>
      <c r="D1066" t="s">
        <v>4908</v>
      </c>
      <c r="E1066" t="s">
        <v>258</v>
      </c>
      <c r="F1066">
        <v>10005071</v>
      </c>
      <c r="G1066" s="32" t="s">
        <v>181</v>
      </c>
      <c r="I1066" t="s">
        <v>226</v>
      </c>
      <c r="J1066">
        <v>1</v>
      </c>
      <c r="K1066">
        <v>100</v>
      </c>
      <c r="L1066">
        <v>500</v>
      </c>
      <c r="M1066">
        <v>0.98199999999999998</v>
      </c>
      <c r="N1066" t="s">
        <v>135</v>
      </c>
      <c r="O1066" t="s">
        <v>136</v>
      </c>
      <c r="R1066" t="s">
        <v>4384</v>
      </c>
      <c r="S1066" t="s">
        <v>140</v>
      </c>
      <c r="T1066">
        <v>120</v>
      </c>
      <c r="U1066" t="s">
        <v>228</v>
      </c>
      <c r="V1066" t="s">
        <v>229</v>
      </c>
      <c r="W1066" t="s">
        <v>4926</v>
      </c>
      <c r="X1066" t="s">
        <v>4927</v>
      </c>
      <c r="Y1066" t="s">
        <v>189</v>
      </c>
      <c r="AA1066" t="s">
        <v>145</v>
      </c>
      <c r="AB1066" t="s">
        <v>146</v>
      </c>
      <c r="AC1066" s="30">
        <v>5107251</v>
      </c>
      <c r="AD1066">
        <v>4909879</v>
      </c>
      <c r="AE1066">
        <v>4859879</v>
      </c>
      <c r="AF1066">
        <v>2244000</v>
      </c>
      <c r="AG1066">
        <v>2801563</v>
      </c>
      <c r="AH1066">
        <v>5591</v>
      </c>
      <c r="AI1066">
        <v>56097</v>
      </c>
      <c r="AJ1066">
        <v>0</v>
      </c>
      <c r="AK1066">
        <v>0</v>
      </c>
      <c r="AL1066">
        <v>0</v>
      </c>
      <c r="AM1066">
        <v>0</v>
      </c>
      <c r="AN1066">
        <v>50000</v>
      </c>
      <c r="AO1066">
        <v>0</v>
      </c>
      <c r="AP1066">
        <v>0</v>
      </c>
      <c r="AQ1066">
        <v>0</v>
      </c>
      <c r="AR1066">
        <v>0</v>
      </c>
      <c r="AS1066">
        <v>1</v>
      </c>
      <c r="AT1066">
        <v>2008</v>
      </c>
      <c r="AV1066">
        <v>13159</v>
      </c>
      <c r="AW1066">
        <v>6515</v>
      </c>
      <c r="AX1066">
        <v>2</v>
      </c>
      <c r="AY1066">
        <v>3</v>
      </c>
      <c r="AZ1066">
        <v>4.5</v>
      </c>
      <c r="BA1066" t="s">
        <v>233</v>
      </c>
      <c r="BB1066" t="s">
        <v>233</v>
      </c>
      <c r="BC1066" t="s">
        <v>233</v>
      </c>
      <c r="BS1066" t="s">
        <v>4928</v>
      </c>
      <c r="BV1066" t="s">
        <v>4929</v>
      </c>
      <c r="BX1066" t="s">
        <v>145</v>
      </c>
      <c r="BY1066" t="s">
        <v>149</v>
      </c>
      <c r="BZ1066" t="s">
        <v>146</v>
      </c>
      <c r="CB1066" s="27">
        <v>37398</v>
      </c>
      <c r="CC1066">
        <v>3275000</v>
      </c>
      <c r="CD1066" t="s">
        <v>210</v>
      </c>
      <c r="CE1066" t="s">
        <v>383</v>
      </c>
      <c r="CF1066" t="s">
        <v>383</v>
      </c>
      <c r="CG1066" t="s">
        <v>4930</v>
      </c>
      <c r="CH1066" s="27">
        <v>37043</v>
      </c>
      <c r="CI1066">
        <v>2139000</v>
      </c>
      <c r="CJ1066" t="s">
        <v>210</v>
      </c>
      <c r="CK1066" t="s">
        <v>383</v>
      </c>
      <c r="CL1066" t="s">
        <v>383</v>
      </c>
      <c r="CM1066" t="s">
        <v>4931</v>
      </c>
      <c r="CN1066" s="27">
        <v>36236</v>
      </c>
      <c r="CO1066">
        <v>2450000</v>
      </c>
      <c r="CP1066" t="s">
        <v>210</v>
      </c>
      <c r="CQ1066" t="s">
        <v>151</v>
      </c>
      <c r="CR1066" t="s">
        <v>151</v>
      </c>
      <c r="CS1066" t="s">
        <v>4932</v>
      </c>
      <c r="CT1066" s="27">
        <v>32082</v>
      </c>
      <c r="CU1066">
        <v>475000</v>
      </c>
      <c r="CV1066" t="s">
        <v>210</v>
      </c>
      <c r="CW1066" t="s">
        <v>151</v>
      </c>
      <c r="CX1066" t="s">
        <v>151</v>
      </c>
      <c r="CY1066" t="s">
        <v>4933</v>
      </c>
      <c r="CZ1066" t="s">
        <v>4934</v>
      </c>
      <c r="DA1066" t="s">
        <v>154</v>
      </c>
      <c r="DB1066" t="s">
        <v>299</v>
      </c>
      <c r="DE1066">
        <v>1</v>
      </c>
      <c r="DF1066">
        <v>1900</v>
      </c>
      <c r="DG1066" t="s">
        <v>4935</v>
      </c>
      <c r="DH1066">
        <v>5</v>
      </c>
      <c r="DI1066" s="128" t="s">
        <v>3291</v>
      </c>
      <c r="DJ106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66" s="130">
        <f>Table13[[#This Row],[JUST]]*Table13[[#This Row],[Storm Millage]]/1000</f>
        <v>59891.995466805376</v>
      </c>
      <c r="DL106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66" s="136">
        <f>Table13[[#This Row],[JUST]]*Table13[[#This Row],[Recreational Millage]]/1000</f>
        <v>21708.153767484222</v>
      </c>
      <c r="DN1066" s="137">
        <f>Table13[[#This Row],[Recreational Assessment]]+Table13[[#This Row],[Storm Assessment]]</f>
        <v>81600.149234289594</v>
      </c>
      <c r="DO1066" s="145" t="e">
        <f>Methodology!#REF!</f>
        <v>#REF!</v>
      </c>
      <c r="DP1066" s="146" t="e">
        <f>(Table13[[#This Row],[JUST]]*Table13[[#This Row],[Ad Valorem Recreational Millage]])/1000</f>
        <v>#REF!</v>
      </c>
    </row>
    <row r="1067" spans="1:120" x14ac:dyDescent="0.3">
      <c r="A1067">
        <v>746</v>
      </c>
      <c r="B1067">
        <v>1</v>
      </c>
      <c r="C1067" s="165" t="s">
        <v>4459</v>
      </c>
      <c r="D1067" t="s">
        <v>801</v>
      </c>
      <c r="E1067" t="s">
        <v>400</v>
      </c>
      <c r="F1067">
        <v>10005127</v>
      </c>
      <c r="G1067" s="32" t="s">
        <v>383</v>
      </c>
      <c r="I1067" t="s">
        <v>226</v>
      </c>
      <c r="J1067">
        <v>1</v>
      </c>
      <c r="K1067">
        <v>153</v>
      </c>
      <c r="L1067">
        <v>0</v>
      </c>
      <c r="M1067">
        <v>1.8460000000000001</v>
      </c>
      <c r="N1067" t="s">
        <v>135</v>
      </c>
      <c r="O1067" t="s">
        <v>136</v>
      </c>
      <c r="R1067" t="s">
        <v>3669</v>
      </c>
      <c r="S1067" t="s">
        <v>140</v>
      </c>
      <c r="T1067">
        <v>810</v>
      </c>
      <c r="U1067" t="s">
        <v>3584</v>
      </c>
      <c r="V1067" t="s">
        <v>229</v>
      </c>
      <c r="W1067" t="s">
        <v>4460</v>
      </c>
      <c r="X1067" t="s">
        <v>4461</v>
      </c>
      <c r="Y1067" t="s">
        <v>189</v>
      </c>
      <c r="AA1067" t="s">
        <v>145</v>
      </c>
      <c r="AB1067" t="s">
        <v>146</v>
      </c>
      <c r="AC1067" s="119">
        <v>5104224</v>
      </c>
      <c r="AD1067">
        <v>5104224</v>
      </c>
      <c r="AE1067">
        <v>5104224</v>
      </c>
      <c r="AF1067">
        <v>2856000</v>
      </c>
      <c r="AG1067">
        <v>2028930</v>
      </c>
      <c r="AH1067">
        <v>19022</v>
      </c>
      <c r="AI1067">
        <v>200272</v>
      </c>
      <c r="AJ1067">
        <v>0</v>
      </c>
      <c r="AK1067">
        <v>0</v>
      </c>
      <c r="AL1067">
        <v>0</v>
      </c>
      <c r="AM1067">
        <v>0</v>
      </c>
      <c r="AN1067" s="32">
        <v>0</v>
      </c>
      <c r="AO1067">
        <v>0</v>
      </c>
      <c r="AP1067">
        <v>0</v>
      </c>
      <c r="AQ1067">
        <v>0</v>
      </c>
      <c r="AR1067">
        <v>0</v>
      </c>
      <c r="AS1067">
        <v>2</v>
      </c>
      <c r="AT1067">
        <v>1974</v>
      </c>
      <c r="AV1067">
        <v>10093</v>
      </c>
      <c r="AW1067">
        <v>4140</v>
      </c>
      <c r="AX1067">
        <v>1</v>
      </c>
      <c r="AY1067">
        <v>4</v>
      </c>
      <c r="AZ1067">
        <v>5</v>
      </c>
      <c r="BA1067" t="s">
        <v>233</v>
      </c>
      <c r="BC1067" t="s">
        <v>233</v>
      </c>
      <c r="BS1067" t="s">
        <v>4462</v>
      </c>
      <c r="BT1067" t="s">
        <v>4463</v>
      </c>
      <c r="BV1067" t="s">
        <v>4464</v>
      </c>
      <c r="BX1067" t="s">
        <v>4435</v>
      </c>
      <c r="BY1067" t="s">
        <v>343</v>
      </c>
      <c r="BZ1067" t="s">
        <v>4436</v>
      </c>
      <c r="CB1067" s="27">
        <v>37007</v>
      </c>
      <c r="CC1067">
        <v>7579000</v>
      </c>
      <c r="CD1067" t="s">
        <v>210</v>
      </c>
      <c r="CE1067" t="s">
        <v>151</v>
      </c>
      <c r="CF1067" t="s">
        <v>151</v>
      </c>
      <c r="CG1067" t="s">
        <v>4465</v>
      </c>
      <c r="CH1067" s="27">
        <v>29860</v>
      </c>
      <c r="CI1067">
        <v>500000</v>
      </c>
      <c r="CJ1067" t="s">
        <v>210</v>
      </c>
      <c r="CK1067" t="s">
        <v>151</v>
      </c>
      <c r="CL1067" t="s">
        <v>151</v>
      </c>
      <c r="CM1067" t="s">
        <v>4466</v>
      </c>
      <c r="CN1067" s="27">
        <v>29830</v>
      </c>
      <c r="CO1067">
        <v>500000</v>
      </c>
      <c r="CP1067" t="s">
        <v>210</v>
      </c>
      <c r="CQ1067" t="s">
        <v>151</v>
      </c>
      <c r="CR1067" t="s">
        <v>151</v>
      </c>
      <c r="CS1067" t="s">
        <v>4467</v>
      </c>
      <c r="CZ1067" t="s">
        <v>4468</v>
      </c>
      <c r="DA1067" t="s">
        <v>154</v>
      </c>
      <c r="DB1067" t="s">
        <v>299</v>
      </c>
      <c r="DE1067">
        <v>1</v>
      </c>
      <c r="DF1067">
        <v>1900</v>
      </c>
      <c r="DG1067" t="s">
        <v>4469</v>
      </c>
      <c r="DH1067">
        <v>4</v>
      </c>
      <c r="DI1067" s="128" t="s">
        <v>3279</v>
      </c>
      <c r="DJ106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67" s="130">
        <f>Table13[[#This Row],[JUST]]*Table13[[#This Row],[Storm Millage]]/1000</f>
        <v>40418.049030702969</v>
      </c>
      <c r="DL106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67" s="136">
        <f>Table13[[#This Row],[JUST]]*Table13[[#This Row],[Recreational Millage]]/1000</f>
        <v>41865.551492569117</v>
      </c>
      <c r="DN1067" s="137">
        <f>Table13[[#This Row],[Recreational Assessment]]+Table13[[#This Row],[Storm Assessment]]</f>
        <v>82283.600523272093</v>
      </c>
      <c r="DO1067" s="145" t="e">
        <f>Methodology!#REF!</f>
        <v>#REF!</v>
      </c>
      <c r="DP1067" s="146" t="e">
        <f>(Table13[[#This Row],[JUST]]*Table13[[#This Row],[Ad Valorem Recreational Millage]])/1000</f>
        <v>#REF!</v>
      </c>
    </row>
    <row r="1068" spans="1:120" x14ac:dyDescent="0.3">
      <c r="A1068">
        <v>1051</v>
      </c>
      <c r="B1068">
        <v>1</v>
      </c>
      <c r="C1068" s="165" t="s">
        <v>4895</v>
      </c>
      <c r="D1068" t="s">
        <v>4896</v>
      </c>
      <c r="E1068" t="s">
        <v>170</v>
      </c>
      <c r="F1068">
        <v>10005068</v>
      </c>
      <c r="G1068" s="32" t="s">
        <v>383</v>
      </c>
      <c r="I1068" t="s">
        <v>226</v>
      </c>
      <c r="J1068">
        <v>1</v>
      </c>
      <c r="K1068">
        <v>100</v>
      </c>
      <c r="L1068">
        <v>0</v>
      </c>
      <c r="M1068">
        <v>1.0609999999999999</v>
      </c>
      <c r="N1068" t="s">
        <v>135</v>
      </c>
      <c r="O1068" t="s">
        <v>136</v>
      </c>
      <c r="R1068" t="s">
        <v>4384</v>
      </c>
      <c r="S1068" t="s">
        <v>140</v>
      </c>
      <c r="T1068">
        <v>810</v>
      </c>
      <c r="U1068" t="s">
        <v>3584</v>
      </c>
      <c r="V1068" t="s">
        <v>229</v>
      </c>
      <c r="W1068" t="s">
        <v>4897</v>
      </c>
      <c r="X1068" t="s">
        <v>4898</v>
      </c>
      <c r="Y1068" t="s">
        <v>189</v>
      </c>
      <c r="AA1068" t="s">
        <v>145</v>
      </c>
      <c r="AB1068" t="s">
        <v>146</v>
      </c>
      <c r="AC1068" s="30">
        <v>5179332</v>
      </c>
      <c r="AD1068">
        <v>3498322</v>
      </c>
      <c r="AE1068">
        <v>3448322</v>
      </c>
      <c r="AF1068">
        <v>2244000</v>
      </c>
      <c r="AG1068">
        <v>2757144</v>
      </c>
      <c r="AH1068">
        <v>31480</v>
      </c>
      <c r="AI1068">
        <v>146708</v>
      </c>
      <c r="AJ1068">
        <v>4061</v>
      </c>
      <c r="AK1068">
        <v>0</v>
      </c>
      <c r="AL1068">
        <v>0</v>
      </c>
      <c r="AM1068">
        <v>0</v>
      </c>
      <c r="AN1068">
        <v>50000</v>
      </c>
      <c r="AO1068">
        <v>0</v>
      </c>
      <c r="AP1068">
        <v>0</v>
      </c>
      <c r="AQ1068">
        <v>0</v>
      </c>
      <c r="AR1068">
        <v>0</v>
      </c>
      <c r="AS1068">
        <v>2</v>
      </c>
      <c r="AT1068">
        <v>1984</v>
      </c>
      <c r="AV1068">
        <v>12788</v>
      </c>
      <c r="AW1068">
        <v>5376</v>
      </c>
      <c r="AX1068">
        <v>1.7999999499999999</v>
      </c>
      <c r="AY1068">
        <v>6</v>
      </c>
      <c r="AZ1068">
        <v>6.5</v>
      </c>
      <c r="BA1068" t="s">
        <v>233</v>
      </c>
      <c r="BB1068" t="s">
        <v>233</v>
      </c>
      <c r="BC1068" t="s">
        <v>233</v>
      </c>
      <c r="BS1068" t="s">
        <v>4899</v>
      </c>
      <c r="BT1068" t="s">
        <v>4900</v>
      </c>
      <c r="BV1068" t="s">
        <v>4901</v>
      </c>
      <c r="BX1068" t="s">
        <v>145</v>
      </c>
      <c r="BY1068" t="s">
        <v>149</v>
      </c>
      <c r="BZ1068" t="s">
        <v>146</v>
      </c>
      <c r="CB1068" s="27">
        <v>36684</v>
      </c>
      <c r="CC1068">
        <v>4300000</v>
      </c>
      <c r="CD1068" t="s">
        <v>210</v>
      </c>
      <c r="CE1068" t="s">
        <v>151</v>
      </c>
      <c r="CF1068" t="s">
        <v>151</v>
      </c>
      <c r="CG1068" t="s">
        <v>4902</v>
      </c>
      <c r="CH1068" s="27">
        <v>32509</v>
      </c>
      <c r="CI1068">
        <v>892500</v>
      </c>
      <c r="CJ1068" t="s">
        <v>210</v>
      </c>
      <c r="CK1068" t="s">
        <v>151</v>
      </c>
      <c r="CL1068" t="s">
        <v>151</v>
      </c>
      <c r="CM1068" t="s">
        <v>4903</v>
      </c>
      <c r="CN1068" s="27">
        <v>31929</v>
      </c>
      <c r="CO1068">
        <v>510000</v>
      </c>
      <c r="CP1068" t="s">
        <v>210</v>
      </c>
      <c r="CQ1068" t="s">
        <v>151</v>
      </c>
      <c r="CR1068" t="s">
        <v>151</v>
      </c>
      <c r="CS1068" t="s">
        <v>4904</v>
      </c>
      <c r="CZ1068" t="s">
        <v>4905</v>
      </c>
      <c r="DA1068" t="s">
        <v>154</v>
      </c>
      <c r="DB1068" t="s">
        <v>299</v>
      </c>
      <c r="DE1068">
        <v>1</v>
      </c>
      <c r="DF1068">
        <v>1900</v>
      </c>
      <c r="DG1068" t="s">
        <v>4906</v>
      </c>
      <c r="DH1068">
        <v>5</v>
      </c>
      <c r="DI1068" s="128" t="s">
        <v>3291</v>
      </c>
      <c r="DJ106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68" s="130">
        <f>Table13[[#This Row],[JUST]]*Table13[[#This Row],[Storm Millage]]/1000</f>
        <v>60737.278952038971</v>
      </c>
      <c r="DL106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68" s="136">
        <f>Table13[[#This Row],[JUST]]*Table13[[#This Row],[Recreational Millage]]/1000</f>
        <v>22014.531000894924</v>
      </c>
      <c r="DN1068" s="137">
        <f>Table13[[#This Row],[Recreational Assessment]]+Table13[[#This Row],[Storm Assessment]]</f>
        <v>82751.809952933894</v>
      </c>
      <c r="DO1068" s="145" t="e">
        <f>Methodology!#REF!</f>
        <v>#REF!</v>
      </c>
      <c r="DP1068" s="146" t="e">
        <f>(Table13[[#This Row],[JUST]]*Table13[[#This Row],[Ad Valorem Recreational Millage]])/1000</f>
        <v>#REF!</v>
      </c>
    </row>
    <row r="1069" spans="1:120" x14ac:dyDescent="0.3">
      <c r="A1069">
        <v>1116</v>
      </c>
      <c r="B1069">
        <v>1</v>
      </c>
      <c r="C1069" s="165" t="s">
        <v>4669</v>
      </c>
      <c r="D1069" t="s">
        <v>4659</v>
      </c>
      <c r="E1069" t="s">
        <v>170</v>
      </c>
      <c r="F1069">
        <v>10005045</v>
      </c>
      <c r="G1069" s="32" t="s">
        <v>181</v>
      </c>
      <c r="I1069" t="s">
        <v>226</v>
      </c>
      <c r="J1069">
        <v>1</v>
      </c>
      <c r="K1069">
        <v>100</v>
      </c>
      <c r="L1069">
        <v>0</v>
      </c>
      <c r="M1069">
        <v>1.1259999999999999</v>
      </c>
      <c r="N1069" t="s">
        <v>135</v>
      </c>
      <c r="O1069" t="s">
        <v>136</v>
      </c>
      <c r="R1069" t="s">
        <v>4558</v>
      </c>
      <c r="S1069" t="s">
        <v>140</v>
      </c>
      <c r="T1069">
        <v>120</v>
      </c>
      <c r="U1069" t="s">
        <v>228</v>
      </c>
      <c r="V1069" t="s">
        <v>229</v>
      </c>
      <c r="W1069" t="s">
        <v>4670</v>
      </c>
      <c r="X1069" t="s">
        <v>4671</v>
      </c>
      <c r="Y1069" t="s">
        <v>189</v>
      </c>
      <c r="AA1069" t="s">
        <v>145</v>
      </c>
      <c r="AB1069" t="s">
        <v>146</v>
      </c>
      <c r="AC1069" s="30">
        <v>6829184</v>
      </c>
      <c r="AD1069">
        <v>6164317</v>
      </c>
      <c r="AE1069">
        <v>6114317</v>
      </c>
      <c r="AF1069">
        <v>2244000</v>
      </c>
      <c r="AG1069">
        <v>4501846</v>
      </c>
      <c r="AH1069">
        <v>3693</v>
      </c>
      <c r="AI1069">
        <v>79645</v>
      </c>
      <c r="AJ1069">
        <v>0</v>
      </c>
      <c r="AK1069">
        <v>0</v>
      </c>
      <c r="AL1069">
        <v>0</v>
      </c>
      <c r="AM1069">
        <v>0</v>
      </c>
      <c r="AN1069">
        <v>50000</v>
      </c>
      <c r="AO1069">
        <v>0</v>
      </c>
      <c r="AP1069">
        <v>0</v>
      </c>
      <c r="AQ1069">
        <v>0</v>
      </c>
      <c r="AR1069">
        <v>0</v>
      </c>
      <c r="AS1069">
        <v>1</v>
      </c>
      <c r="AT1069">
        <v>2002</v>
      </c>
      <c r="AV1069">
        <v>21867</v>
      </c>
      <c r="AW1069">
        <v>9713</v>
      </c>
      <c r="AX1069">
        <v>2</v>
      </c>
      <c r="AY1069">
        <v>6</v>
      </c>
      <c r="AZ1069">
        <v>7</v>
      </c>
      <c r="BA1069" t="s">
        <v>233</v>
      </c>
      <c r="BB1069" t="s">
        <v>233</v>
      </c>
      <c r="BC1069" t="s">
        <v>233</v>
      </c>
      <c r="BS1069" t="s">
        <v>4672</v>
      </c>
      <c r="BT1069" t="s">
        <v>4673</v>
      </c>
      <c r="BV1069" t="s">
        <v>4674</v>
      </c>
      <c r="BX1069" t="s">
        <v>4675</v>
      </c>
      <c r="BY1069" t="s">
        <v>194</v>
      </c>
      <c r="BZ1069" t="s">
        <v>4676</v>
      </c>
      <c r="CB1069" s="27">
        <v>39989</v>
      </c>
      <c r="CC1069">
        <v>6750000</v>
      </c>
      <c r="CD1069" t="s">
        <v>210</v>
      </c>
      <c r="CE1069" t="s">
        <v>181</v>
      </c>
      <c r="CF1069" t="s">
        <v>181</v>
      </c>
      <c r="CG1069" t="s">
        <v>4677</v>
      </c>
      <c r="CH1069" s="27">
        <v>36647</v>
      </c>
      <c r="CI1069">
        <v>5000000</v>
      </c>
      <c r="CJ1069" t="s">
        <v>210</v>
      </c>
      <c r="CK1069" t="s">
        <v>151</v>
      </c>
      <c r="CL1069" t="s">
        <v>383</v>
      </c>
      <c r="CM1069" t="s">
        <v>4678</v>
      </c>
      <c r="CZ1069" t="s">
        <v>4679</v>
      </c>
      <c r="DA1069" t="s">
        <v>154</v>
      </c>
      <c r="DB1069" t="s">
        <v>299</v>
      </c>
      <c r="DE1069">
        <v>1</v>
      </c>
      <c r="DF1069">
        <v>1900</v>
      </c>
      <c r="DG1069" t="s">
        <v>4680</v>
      </c>
      <c r="DH1069">
        <v>4</v>
      </c>
      <c r="DI1069" s="128" t="s">
        <v>3279</v>
      </c>
      <c r="DJ106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69" s="130">
        <f>Table13[[#This Row],[JUST]]*Table13[[#This Row],[Storm Millage]]/1000</f>
        <v>54077.229712428816</v>
      </c>
      <c r="DL106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69" s="136">
        <f>Table13[[#This Row],[JUST]]*Table13[[#This Row],[Recreational Millage]]/1000</f>
        <v>29027.156953602433</v>
      </c>
      <c r="DN1069" s="137">
        <f>Table13[[#This Row],[Recreational Assessment]]+Table13[[#This Row],[Storm Assessment]]</f>
        <v>83104.386666031249</v>
      </c>
      <c r="DO1069" s="145" t="e">
        <f>Methodology!#REF!</f>
        <v>#REF!</v>
      </c>
      <c r="DP1069" s="146" t="e">
        <f>(Table13[[#This Row],[JUST]]*Table13[[#This Row],[Ad Valorem Recreational Millage]])/1000</f>
        <v>#REF!</v>
      </c>
    </row>
    <row r="1070" spans="1:120" x14ac:dyDescent="0.3">
      <c r="A1070">
        <v>827</v>
      </c>
      <c r="B1070">
        <v>1</v>
      </c>
      <c r="C1070" s="165" t="s">
        <v>3548</v>
      </c>
      <c r="D1070" t="s">
        <v>216</v>
      </c>
      <c r="E1070" t="s">
        <v>452</v>
      </c>
      <c r="F1070">
        <v>10004768</v>
      </c>
      <c r="G1070" s="32" t="s">
        <v>181</v>
      </c>
      <c r="I1070" t="s">
        <v>226</v>
      </c>
      <c r="J1070">
        <v>1</v>
      </c>
      <c r="K1070">
        <v>0</v>
      </c>
      <c r="L1070">
        <v>0</v>
      </c>
      <c r="M1070">
        <v>0.25986999999999999</v>
      </c>
      <c r="N1070" t="s">
        <v>135</v>
      </c>
      <c r="O1070" t="s">
        <v>136</v>
      </c>
      <c r="R1070" t="s">
        <v>227</v>
      </c>
      <c r="S1070" t="s">
        <v>140</v>
      </c>
      <c r="T1070">
        <v>120</v>
      </c>
      <c r="U1070" t="s">
        <v>228</v>
      </c>
      <c r="V1070" t="s">
        <v>229</v>
      </c>
      <c r="W1070" t="s">
        <v>3549</v>
      </c>
      <c r="X1070" t="s">
        <v>3550</v>
      </c>
      <c r="Y1070" t="s">
        <v>3512</v>
      </c>
      <c r="AA1070" t="s">
        <v>145</v>
      </c>
      <c r="AB1070" t="s">
        <v>146</v>
      </c>
      <c r="AC1070" s="119">
        <v>2303006</v>
      </c>
      <c r="AD1070">
        <v>2303006</v>
      </c>
      <c r="AE1070">
        <v>2303006</v>
      </c>
      <c r="AF1070">
        <v>1578250</v>
      </c>
      <c r="AG1070">
        <v>724756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 s="32">
        <v>0</v>
      </c>
      <c r="AO1070">
        <v>0</v>
      </c>
      <c r="AP1070">
        <v>0</v>
      </c>
      <c r="AQ1070">
        <v>0</v>
      </c>
      <c r="AR1070">
        <v>0</v>
      </c>
      <c r="AS1070">
        <v>1</v>
      </c>
      <c r="AT1070">
        <v>1970</v>
      </c>
      <c r="AV1070">
        <v>3574</v>
      </c>
      <c r="AW1070">
        <v>2308</v>
      </c>
      <c r="AX1070">
        <v>2</v>
      </c>
      <c r="AY1070">
        <v>5</v>
      </c>
      <c r="AZ1070">
        <v>4</v>
      </c>
      <c r="BB1070" t="s">
        <v>233</v>
      </c>
      <c r="BS1070" t="s">
        <v>3551</v>
      </c>
      <c r="BV1070" t="s">
        <v>3552</v>
      </c>
      <c r="BX1070" t="s">
        <v>3553</v>
      </c>
      <c r="BY1070" t="s">
        <v>331</v>
      </c>
      <c r="BZ1070" t="s">
        <v>3554</v>
      </c>
      <c r="CB1070" s="27">
        <v>41207</v>
      </c>
      <c r="CC1070">
        <v>1700000</v>
      </c>
      <c r="CD1070" t="s">
        <v>210</v>
      </c>
      <c r="CE1070" t="s">
        <v>181</v>
      </c>
      <c r="CF1070" t="s">
        <v>3065</v>
      </c>
      <c r="CG1070" t="s">
        <v>3555</v>
      </c>
      <c r="CH1070" s="27">
        <v>40721</v>
      </c>
      <c r="CI1070">
        <v>781400</v>
      </c>
      <c r="CJ1070" t="s">
        <v>210</v>
      </c>
      <c r="CK1070" t="s">
        <v>661</v>
      </c>
      <c r="CL1070" t="s">
        <v>661</v>
      </c>
      <c r="CM1070" t="s">
        <v>3556</v>
      </c>
      <c r="CN1070" s="27">
        <v>38852</v>
      </c>
      <c r="CO1070">
        <v>2500000</v>
      </c>
      <c r="CP1070" t="s">
        <v>210</v>
      </c>
      <c r="CQ1070" t="s">
        <v>151</v>
      </c>
      <c r="CR1070" t="s">
        <v>151</v>
      </c>
      <c r="CS1070" t="s">
        <v>3557</v>
      </c>
      <c r="CT1070" s="27">
        <v>36245</v>
      </c>
      <c r="CU1070">
        <v>11500</v>
      </c>
      <c r="CV1070" t="s">
        <v>210</v>
      </c>
      <c r="CW1070" t="s">
        <v>181</v>
      </c>
      <c r="CX1070" t="s">
        <v>181</v>
      </c>
      <c r="CY1070" t="s">
        <v>3558</v>
      </c>
      <c r="CZ1070" t="s">
        <v>3559</v>
      </c>
      <c r="DA1070" t="s">
        <v>154</v>
      </c>
      <c r="DB1070" t="s">
        <v>299</v>
      </c>
      <c r="DE1070">
        <v>1</v>
      </c>
      <c r="DF1070">
        <v>1900</v>
      </c>
      <c r="DG1070" t="s">
        <v>3560</v>
      </c>
      <c r="DH1070">
        <v>3</v>
      </c>
      <c r="DI1070" s="128" t="s">
        <v>3414</v>
      </c>
      <c r="DJ107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70" s="130">
        <f>Table13[[#This Row],[JUST]]*Table13[[#This Row],[Storm Millage]]/1000</f>
        <v>64273.401354081718</v>
      </c>
      <c r="DL107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70" s="136">
        <f>Table13[[#This Row],[JUST]]*Table13[[#This Row],[Recreational Millage]]/1000</f>
        <v>18889.573866800445</v>
      </c>
      <c r="DN1070" s="137">
        <f>Table13[[#This Row],[Recreational Assessment]]+Table13[[#This Row],[Storm Assessment]]</f>
        <v>83162.975220882159</v>
      </c>
      <c r="DO1070" s="145" t="e">
        <f>Methodology!#REF!</f>
        <v>#REF!</v>
      </c>
      <c r="DP1070" s="146" t="e">
        <f>(Table13[[#This Row],[JUST]]*Table13[[#This Row],[Ad Valorem Recreational Millage]])/1000</f>
        <v>#REF!</v>
      </c>
    </row>
    <row r="1071" spans="1:120" x14ac:dyDescent="0.3">
      <c r="A1071">
        <v>1009</v>
      </c>
      <c r="B1071">
        <v>1</v>
      </c>
      <c r="C1071" s="165" t="s">
        <v>5056</v>
      </c>
      <c r="D1071" t="s">
        <v>4714</v>
      </c>
      <c r="E1071" t="s">
        <v>413</v>
      </c>
      <c r="F1071">
        <v>10005135</v>
      </c>
      <c r="G1071" s="32" t="s">
        <v>181</v>
      </c>
      <c r="I1071" t="s">
        <v>226</v>
      </c>
      <c r="J1071">
        <v>1</v>
      </c>
      <c r="K1071">
        <v>0</v>
      </c>
      <c r="L1071">
        <v>0</v>
      </c>
      <c r="M1071">
        <v>1.05</v>
      </c>
      <c r="N1071" t="s">
        <v>135</v>
      </c>
      <c r="O1071" t="s">
        <v>136</v>
      </c>
      <c r="R1071" t="s">
        <v>139</v>
      </c>
      <c r="S1071" t="s">
        <v>140</v>
      </c>
      <c r="T1071">
        <v>121</v>
      </c>
      <c r="U1071" t="s">
        <v>3670</v>
      </c>
      <c r="V1071" t="s">
        <v>205</v>
      </c>
      <c r="W1071" t="s">
        <v>5057</v>
      </c>
      <c r="X1071" t="s">
        <v>5058</v>
      </c>
      <c r="Y1071" t="s">
        <v>189</v>
      </c>
      <c r="AA1071" t="s">
        <v>145</v>
      </c>
      <c r="AB1071" t="s">
        <v>146</v>
      </c>
      <c r="AC1071" s="30">
        <v>5249530</v>
      </c>
      <c r="AD1071">
        <v>2992106</v>
      </c>
      <c r="AE1071">
        <v>2942106</v>
      </c>
      <c r="AF1071">
        <v>1295000</v>
      </c>
      <c r="AG1071">
        <v>3766512</v>
      </c>
      <c r="AH1071">
        <v>46483</v>
      </c>
      <c r="AI1071">
        <v>141535</v>
      </c>
      <c r="AJ1071">
        <v>0</v>
      </c>
      <c r="AK1071">
        <v>0</v>
      </c>
      <c r="AL1071">
        <v>0</v>
      </c>
      <c r="AM1071">
        <v>0</v>
      </c>
      <c r="AN1071">
        <v>50000</v>
      </c>
      <c r="AO1071">
        <v>0</v>
      </c>
      <c r="AP1071">
        <v>0</v>
      </c>
      <c r="AQ1071">
        <v>0</v>
      </c>
      <c r="AR1071">
        <v>0</v>
      </c>
      <c r="AS1071">
        <v>1</v>
      </c>
      <c r="AT1071">
        <v>2001</v>
      </c>
      <c r="AV1071">
        <v>12515</v>
      </c>
      <c r="AW1071">
        <v>5145</v>
      </c>
      <c r="AX1071">
        <v>2</v>
      </c>
      <c r="AY1071">
        <v>5</v>
      </c>
      <c r="AZ1071">
        <v>4.5</v>
      </c>
      <c r="BA1071" t="s">
        <v>233</v>
      </c>
      <c r="BB1071" t="s">
        <v>233</v>
      </c>
      <c r="BC1071" t="s">
        <v>233</v>
      </c>
      <c r="BS1071" t="s">
        <v>5059</v>
      </c>
      <c r="BV1071" t="s">
        <v>5060</v>
      </c>
      <c r="BX1071" t="s">
        <v>145</v>
      </c>
      <c r="BY1071" t="s">
        <v>149</v>
      </c>
      <c r="BZ1071" t="s">
        <v>146</v>
      </c>
      <c r="CB1071" s="27">
        <v>38110</v>
      </c>
      <c r="CC1071">
        <v>4300000</v>
      </c>
      <c r="CD1071" t="s">
        <v>210</v>
      </c>
      <c r="CE1071" t="s">
        <v>151</v>
      </c>
      <c r="CF1071" t="s">
        <v>151</v>
      </c>
      <c r="CG1071" t="s">
        <v>5061</v>
      </c>
      <c r="CH1071" s="27">
        <v>32843</v>
      </c>
      <c r="CI1071">
        <v>115000</v>
      </c>
      <c r="CJ1071" t="s">
        <v>150</v>
      </c>
      <c r="CK1071" t="s">
        <v>181</v>
      </c>
      <c r="CL1071" t="s">
        <v>181</v>
      </c>
      <c r="CM1071" t="s">
        <v>5062</v>
      </c>
      <c r="CZ1071" t="s">
        <v>5063</v>
      </c>
      <c r="DA1071" t="s">
        <v>154</v>
      </c>
      <c r="DB1071" t="s">
        <v>299</v>
      </c>
      <c r="DE1071">
        <v>1</v>
      </c>
      <c r="DF1071">
        <v>1982</v>
      </c>
      <c r="DG1071" t="s">
        <v>5064</v>
      </c>
      <c r="DH1071">
        <v>5</v>
      </c>
      <c r="DI1071" s="128" t="s">
        <v>3291</v>
      </c>
      <c r="DJ107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71" s="130">
        <f>Table13[[#This Row],[JUST]]*Table13[[#This Row],[Storm Millage]]/1000</f>
        <v>61560.480768001966</v>
      </c>
      <c r="DL107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71" s="136">
        <f>Table13[[#This Row],[JUST]]*Table13[[#This Row],[Recreational Millage]]/1000</f>
        <v>22312.904622667156</v>
      </c>
      <c r="DN1071" s="137">
        <f>Table13[[#This Row],[Recreational Assessment]]+Table13[[#This Row],[Storm Assessment]]</f>
        <v>83873.385390669122</v>
      </c>
      <c r="DO1071" s="145" t="e">
        <f>Methodology!#REF!</f>
        <v>#REF!</v>
      </c>
      <c r="DP1071" s="146" t="e">
        <f>(Table13[[#This Row],[JUST]]*Table13[[#This Row],[Ad Valorem Recreational Millage]])/1000</f>
        <v>#REF!</v>
      </c>
    </row>
    <row r="1072" spans="1:120" x14ac:dyDescent="0.3">
      <c r="A1072">
        <v>987</v>
      </c>
      <c r="B1072">
        <v>1</v>
      </c>
      <c r="C1072" s="165" t="s">
        <v>4907</v>
      </c>
      <c r="D1072" t="s">
        <v>4908</v>
      </c>
      <c r="E1072" t="s">
        <v>271</v>
      </c>
      <c r="F1072">
        <v>10005072</v>
      </c>
      <c r="G1072" s="32" t="s">
        <v>383</v>
      </c>
      <c r="I1072" t="s">
        <v>226</v>
      </c>
      <c r="J1072">
        <v>1</v>
      </c>
      <c r="K1072">
        <v>100</v>
      </c>
      <c r="L1072">
        <v>0</v>
      </c>
      <c r="M1072">
        <v>1.0569999999999999</v>
      </c>
      <c r="N1072" t="s">
        <v>135</v>
      </c>
      <c r="O1072" t="s">
        <v>136</v>
      </c>
      <c r="R1072" t="s">
        <v>4384</v>
      </c>
      <c r="S1072" t="s">
        <v>140</v>
      </c>
      <c r="T1072">
        <v>810</v>
      </c>
      <c r="U1072" t="s">
        <v>3584</v>
      </c>
      <c r="V1072" t="s">
        <v>229</v>
      </c>
      <c r="W1072" t="s">
        <v>4909</v>
      </c>
      <c r="X1072" t="s">
        <v>4910</v>
      </c>
      <c r="Y1072" t="s">
        <v>189</v>
      </c>
      <c r="AA1072" t="s">
        <v>145</v>
      </c>
      <c r="AB1072" t="s">
        <v>146</v>
      </c>
      <c r="AC1072" s="119">
        <v>4274926</v>
      </c>
      <c r="AD1072">
        <v>4274926</v>
      </c>
      <c r="AE1072">
        <v>4274926</v>
      </c>
      <c r="AF1072">
        <v>2244000</v>
      </c>
      <c r="AG1072">
        <v>1864203</v>
      </c>
      <c r="AH1072">
        <v>7827</v>
      </c>
      <c r="AI1072">
        <v>158896</v>
      </c>
      <c r="AJ1072">
        <v>0</v>
      </c>
      <c r="AK1072">
        <v>0</v>
      </c>
      <c r="AL1072">
        <v>0</v>
      </c>
      <c r="AM1072">
        <v>0</v>
      </c>
      <c r="AN1072" s="32">
        <v>0</v>
      </c>
      <c r="AO1072">
        <v>0</v>
      </c>
      <c r="AP1072">
        <v>0</v>
      </c>
      <c r="AQ1072">
        <v>0</v>
      </c>
      <c r="AR1072">
        <v>0</v>
      </c>
      <c r="AS1072">
        <v>2</v>
      </c>
      <c r="AT1072">
        <v>1988</v>
      </c>
      <c r="AV1072">
        <v>12282</v>
      </c>
      <c r="AW1072">
        <v>4619</v>
      </c>
      <c r="AX1072">
        <v>1.7999999499999999</v>
      </c>
      <c r="AY1072">
        <v>9</v>
      </c>
      <c r="AZ1072">
        <v>7</v>
      </c>
      <c r="BA1072" t="s">
        <v>233</v>
      </c>
      <c r="BB1072" t="s">
        <v>233</v>
      </c>
      <c r="BC1072" t="s">
        <v>233</v>
      </c>
      <c r="BS1072" t="s">
        <v>4911</v>
      </c>
      <c r="BV1072" t="s">
        <v>4877</v>
      </c>
      <c r="BX1072" t="s">
        <v>4878</v>
      </c>
      <c r="BY1072" t="s">
        <v>149</v>
      </c>
      <c r="BZ1072" t="s">
        <v>4879</v>
      </c>
      <c r="CB1072" s="27">
        <v>37315</v>
      </c>
      <c r="CC1072">
        <v>3700000</v>
      </c>
      <c r="CD1072" t="s">
        <v>210</v>
      </c>
      <c r="CE1072" t="s">
        <v>151</v>
      </c>
      <c r="CF1072" t="s">
        <v>151</v>
      </c>
      <c r="CG1072" t="s">
        <v>4912</v>
      </c>
      <c r="CH1072" s="27">
        <v>32174</v>
      </c>
      <c r="CI1072">
        <v>1200000</v>
      </c>
      <c r="CJ1072" t="s">
        <v>210</v>
      </c>
      <c r="CK1072" t="s">
        <v>151</v>
      </c>
      <c r="CL1072" t="s">
        <v>151</v>
      </c>
      <c r="CM1072" t="s">
        <v>4913</v>
      </c>
      <c r="CZ1072" t="s">
        <v>4914</v>
      </c>
      <c r="DA1072" t="s">
        <v>154</v>
      </c>
      <c r="DB1072" t="s">
        <v>299</v>
      </c>
      <c r="DE1072">
        <v>1</v>
      </c>
      <c r="DF1072">
        <v>1900</v>
      </c>
      <c r="DG1072" t="s">
        <v>4915</v>
      </c>
      <c r="DH1072">
        <v>5</v>
      </c>
      <c r="DI1072" s="128" t="s">
        <v>3291</v>
      </c>
      <c r="DJ107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72" s="130">
        <f>Table13[[#This Row],[JUST]]*Table13[[#This Row],[Storm Millage]]/1000</f>
        <v>50131.44030182351</v>
      </c>
      <c r="DL107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72" s="136">
        <f>Table13[[#This Row],[JUST]]*Table13[[#This Row],[Recreational Millage]]/1000</f>
        <v>35063.534550976321</v>
      </c>
      <c r="DN1072" s="137">
        <f>Table13[[#This Row],[Recreational Assessment]]+Table13[[#This Row],[Storm Assessment]]</f>
        <v>85194.974852799831</v>
      </c>
      <c r="DO1072" s="145" t="e">
        <f>Methodology!#REF!</f>
        <v>#REF!</v>
      </c>
      <c r="DP1072" s="146" t="e">
        <f>(Table13[[#This Row],[JUST]]*Table13[[#This Row],[Ad Valorem Recreational Millage]])/1000</f>
        <v>#REF!</v>
      </c>
    </row>
    <row r="1073" spans="1:120" x14ac:dyDescent="0.3">
      <c r="A1073">
        <v>1026</v>
      </c>
      <c r="B1073">
        <v>1</v>
      </c>
      <c r="C1073" s="165" t="s">
        <v>4970</v>
      </c>
      <c r="D1073" t="s">
        <v>4908</v>
      </c>
      <c r="E1073" t="s">
        <v>4192</v>
      </c>
      <c r="F1073">
        <v>10005074</v>
      </c>
      <c r="G1073" s="32" t="s">
        <v>181</v>
      </c>
      <c r="I1073" t="s">
        <v>226</v>
      </c>
      <c r="J1073">
        <v>1</v>
      </c>
      <c r="K1073">
        <v>0</v>
      </c>
      <c r="L1073">
        <v>0</v>
      </c>
      <c r="M1073">
        <v>0.90700000000000003</v>
      </c>
      <c r="N1073" t="s">
        <v>135</v>
      </c>
      <c r="O1073" t="s">
        <v>136</v>
      </c>
      <c r="S1073" t="s">
        <v>140</v>
      </c>
      <c r="T1073">
        <v>120</v>
      </c>
      <c r="U1073" t="s">
        <v>228</v>
      </c>
      <c r="V1073" t="s">
        <v>229</v>
      </c>
      <c r="W1073" t="s">
        <v>4971</v>
      </c>
      <c r="X1073" t="s">
        <v>4972</v>
      </c>
      <c r="Y1073" t="s">
        <v>189</v>
      </c>
      <c r="AA1073" t="s">
        <v>145</v>
      </c>
      <c r="AB1073" t="s">
        <v>146</v>
      </c>
      <c r="AC1073" s="119">
        <v>4316088</v>
      </c>
      <c r="AD1073">
        <v>4316088</v>
      </c>
      <c r="AE1073">
        <v>4316088</v>
      </c>
      <c r="AF1073">
        <v>2244000</v>
      </c>
      <c r="AG1073">
        <v>1941278</v>
      </c>
      <c r="AH1073">
        <v>9111</v>
      </c>
      <c r="AI1073">
        <v>121699</v>
      </c>
      <c r="AJ1073">
        <v>0</v>
      </c>
      <c r="AK1073">
        <v>0</v>
      </c>
      <c r="AL1073">
        <v>0</v>
      </c>
      <c r="AM1073">
        <v>0</v>
      </c>
      <c r="AN1073" s="32">
        <v>0</v>
      </c>
      <c r="AO1073">
        <v>0</v>
      </c>
      <c r="AP1073">
        <v>0</v>
      </c>
      <c r="AQ1073">
        <v>0</v>
      </c>
      <c r="AR1073">
        <v>0</v>
      </c>
      <c r="AS1073">
        <v>1</v>
      </c>
      <c r="AT1073">
        <v>2000</v>
      </c>
      <c r="AV1073">
        <v>10450</v>
      </c>
      <c r="AW1073">
        <v>3582</v>
      </c>
      <c r="AX1073">
        <v>1</v>
      </c>
      <c r="AY1073">
        <v>4</v>
      </c>
      <c r="AZ1073">
        <v>4</v>
      </c>
      <c r="BA1073" t="s">
        <v>233</v>
      </c>
      <c r="BB1073" t="s">
        <v>233</v>
      </c>
      <c r="BC1073" t="s">
        <v>233</v>
      </c>
      <c r="BS1073" t="s">
        <v>4973</v>
      </c>
      <c r="BV1073" t="s">
        <v>4974</v>
      </c>
      <c r="BX1073" t="s">
        <v>1356</v>
      </c>
      <c r="BY1073" t="s">
        <v>688</v>
      </c>
      <c r="BZ1073" t="s">
        <v>4975</v>
      </c>
      <c r="CB1073" s="27">
        <v>34335</v>
      </c>
      <c r="CC1073">
        <v>3350000</v>
      </c>
      <c r="CD1073" t="s">
        <v>150</v>
      </c>
      <c r="CE1073" t="s">
        <v>208</v>
      </c>
      <c r="CF1073" t="s">
        <v>208</v>
      </c>
      <c r="CG1073" t="s">
        <v>4958</v>
      </c>
      <c r="CZ1073" t="s">
        <v>4976</v>
      </c>
      <c r="DA1073" t="s">
        <v>154</v>
      </c>
      <c r="DB1073" t="s">
        <v>299</v>
      </c>
      <c r="DE1073">
        <v>1</v>
      </c>
      <c r="DF1073">
        <v>1994</v>
      </c>
      <c r="DG1073" t="s">
        <v>4977</v>
      </c>
      <c r="DH1073">
        <v>5</v>
      </c>
      <c r="DI1073" s="128" t="s">
        <v>3291</v>
      </c>
      <c r="DJ107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73" s="130">
        <f>Table13[[#This Row],[JUST]]*Table13[[#This Row],[Storm Millage]]/1000</f>
        <v>50614.141135873891</v>
      </c>
      <c r="DL107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73" s="136">
        <f>Table13[[#This Row],[JUST]]*Table13[[#This Row],[Recreational Millage]]/1000</f>
        <v>35401.150970345283</v>
      </c>
      <c r="DN1073" s="137">
        <f>Table13[[#This Row],[Recreational Assessment]]+Table13[[#This Row],[Storm Assessment]]</f>
        <v>86015.292106219174</v>
      </c>
      <c r="DO1073" s="145" t="e">
        <f>Methodology!#REF!</f>
        <v>#REF!</v>
      </c>
      <c r="DP1073" s="146" t="e">
        <f>(Table13[[#This Row],[JUST]]*Table13[[#This Row],[Ad Valorem Recreational Millage]])/1000</f>
        <v>#REF!</v>
      </c>
    </row>
    <row r="1074" spans="1:120" x14ac:dyDescent="0.3">
      <c r="A1074">
        <v>811</v>
      </c>
      <c r="B1074">
        <v>1</v>
      </c>
      <c r="C1074" s="165" t="s">
        <v>4538</v>
      </c>
      <c r="D1074" t="s">
        <v>3484</v>
      </c>
      <c r="E1074" t="s">
        <v>4539</v>
      </c>
      <c r="F1074">
        <v>10005028</v>
      </c>
      <c r="G1074" s="32" t="s">
        <v>383</v>
      </c>
      <c r="I1074" t="s">
        <v>226</v>
      </c>
      <c r="J1074">
        <v>1</v>
      </c>
      <c r="K1074">
        <v>100</v>
      </c>
      <c r="L1074">
        <v>0</v>
      </c>
      <c r="M1074">
        <v>1.1259999999999999</v>
      </c>
      <c r="N1074" t="s">
        <v>135</v>
      </c>
      <c r="O1074" t="s">
        <v>136</v>
      </c>
      <c r="R1074" t="s">
        <v>3669</v>
      </c>
      <c r="S1074" t="s">
        <v>140</v>
      </c>
      <c r="T1074">
        <v>810</v>
      </c>
      <c r="U1074" t="s">
        <v>3584</v>
      </c>
      <c r="V1074" t="s">
        <v>229</v>
      </c>
      <c r="W1074" t="s">
        <v>4540</v>
      </c>
      <c r="X1074" t="s">
        <v>4541</v>
      </c>
      <c r="Y1074" t="s">
        <v>189</v>
      </c>
      <c r="AA1074" t="s">
        <v>145</v>
      </c>
      <c r="AB1074" t="s">
        <v>146</v>
      </c>
      <c r="AC1074" s="119">
        <v>5351316</v>
      </c>
      <c r="AD1074">
        <v>5351316</v>
      </c>
      <c r="AE1074">
        <v>5351316</v>
      </c>
      <c r="AF1074">
        <v>2244000</v>
      </c>
      <c r="AG1074">
        <v>2751706</v>
      </c>
      <c r="AH1074">
        <v>12842</v>
      </c>
      <c r="AI1074">
        <v>342768</v>
      </c>
      <c r="AJ1074">
        <v>0</v>
      </c>
      <c r="AK1074">
        <v>0</v>
      </c>
      <c r="AL1074">
        <v>0</v>
      </c>
      <c r="AM1074">
        <v>0</v>
      </c>
      <c r="AN1074" s="32">
        <v>0</v>
      </c>
      <c r="AO1074">
        <v>0</v>
      </c>
      <c r="AP1074">
        <v>0</v>
      </c>
      <c r="AQ1074">
        <v>0</v>
      </c>
      <c r="AR1074">
        <v>0</v>
      </c>
      <c r="AS1074">
        <v>2</v>
      </c>
      <c r="AT1074">
        <v>2012</v>
      </c>
      <c r="AV1074">
        <v>12962</v>
      </c>
      <c r="AW1074">
        <v>4446</v>
      </c>
      <c r="AX1074">
        <v>1</v>
      </c>
      <c r="AY1074">
        <v>4</v>
      </c>
      <c r="AZ1074">
        <v>4.5</v>
      </c>
      <c r="BA1074" t="s">
        <v>233</v>
      </c>
      <c r="BC1074" t="s">
        <v>233</v>
      </c>
      <c r="BS1074" t="s">
        <v>4542</v>
      </c>
      <c r="BT1074" t="s">
        <v>4543</v>
      </c>
      <c r="BU1074" t="s">
        <v>4528</v>
      </c>
      <c r="BV1074" t="s">
        <v>4529</v>
      </c>
      <c r="BX1074" t="s">
        <v>4530</v>
      </c>
      <c r="BY1074" t="s">
        <v>517</v>
      </c>
      <c r="BZ1074" t="s">
        <v>4531</v>
      </c>
      <c r="CA1074" t="s">
        <v>519</v>
      </c>
      <c r="CB1074" s="27">
        <v>39598</v>
      </c>
      <c r="CC1074">
        <v>3750000</v>
      </c>
      <c r="CD1074" t="s">
        <v>150</v>
      </c>
      <c r="CE1074" t="s">
        <v>151</v>
      </c>
      <c r="CF1074" t="s">
        <v>151</v>
      </c>
      <c r="CG1074" t="s">
        <v>4544</v>
      </c>
      <c r="CH1074" s="27">
        <v>37813</v>
      </c>
      <c r="CI1074">
        <v>8200000</v>
      </c>
      <c r="CJ1074" t="s">
        <v>210</v>
      </c>
      <c r="CK1074" t="s">
        <v>208</v>
      </c>
      <c r="CL1074" t="s">
        <v>208</v>
      </c>
      <c r="CM1074" t="s">
        <v>4533</v>
      </c>
      <c r="CN1074" s="27">
        <v>37628</v>
      </c>
      <c r="CO1074">
        <v>7000000</v>
      </c>
      <c r="CP1074" t="s">
        <v>210</v>
      </c>
      <c r="CQ1074" t="s">
        <v>208</v>
      </c>
      <c r="CR1074" t="s">
        <v>208</v>
      </c>
      <c r="CS1074" t="s">
        <v>4534</v>
      </c>
      <c r="CT1074" s="27">
        <v>29068</v>
      </c>
      <c r="CU1074">
        <v>350000</v>
      </c>
      <c r="CV1074" t="s">
        <v>210</v>
      </c>
      <c r="CW1074" t="s">
        <v>208</v>
      </c>
      <c r="CX1074" t="s">
        <v>208</v>
      </c>
      <c r="CY1074" t="s">
        <v>4535</v>
      </c>
      <c r="CZ1074" t="s">
        <v>4545</v>
      </c>
      <c r="DA1074" t="s">
        <v>154</v>
      </c>
      <c r="DB1074" t="s">
        <v>299</v>
      </c>
      <c r="DE1074">
        <v>1</v>
      </c>
      <c r="DF1074">
        <v>1980</v>
      </c>
      <c r="DG1074" t="s">
        <v>4546</v>
      </c>
      <c r="DH1074">
        <v>4</v>
      </c>
      <c r="DI1074" s="128" t="s">
        <v>3279</v>
      </c>
      <c r="DJ107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74" s="130">
        <f>Table13[[#This Row],[JUST]]*Table13[[#This Row],[Storm Millage]]/1000</f>
        <v>42374.659197320754</v>
      </c>
      <c r="DL107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74" s="136">
        <f>Table13[[#This Row],[JUST]]*Table13[[#This Row],[Recreational Millage]]/1000</f>
        <v>43892.234265386673</v>
      </c>
      <c r="DN1074" s="137">
        <f>Table13[[#This Row],[Recreational Assessment]]+Table13[[#This Row],[Storm Assessment]]</f>
        <v>86266.893462707434</v>
      </c>
      <c r="DO1074" s="145" t="e">
        <f>Methodology!#REF!</f>
        <v>#REF!</v>
      </c>
      <c r="DP1074" s="146" t="e">
        <f>(Table13[[#This Row],[JUST]]*Table13[[#This Row],[Ad Valorem Recreational Millage]])/1000</f>
        <v>#REF!</v>
      </c>
    </row>
    <row r="1075" spans="1:120" x14ac:dyDescent="0.3">
      <c r="A1075">
        <v>897</v>
      </c>
      <c r="B1075">
        <v>1</v>
      </c>
      <c r="C1075" s="165" t="s">
        <v>3443</v>
      </c>
      <c r="D1075" t="s">
        <v>3444</v>
      </c>
      <c r="E1075" t="s">
        <v>170</v>
      </c>
      <c r="F1075">
        <v>10004788</v>
      </c>
      <c r="G1075" s="32" t="s">
        <v>181</v>
      </c>
      <c r="I1075" t="s">
        <v>401</v>
      </c>
      <c r="J1075">
        <v>1</v>
      </c>
      <c r="K1075">
        <v>0</v>
      </c>
      <c r="L1075">
        <v>0</v>
      </c>
      <c r="M1075">
        <v>0.24299999999999999</v>
      </c>
      <c r="N1075" t="s">
        <v>135</v>
      </c>
      <c r="O1075" t="s">
        <v>136</v>
      </c>
      <c r="R1075" t="s">
        <v>227</v>
      </c>
      <c r="S1075" t="s">
        <v>140</v>
      </c>
      <c r="T1075">
        <v>120</v>
      </c>
      <c r="U1075" t="s">
        <v>228</v>
      </c>
      <c r="V1075" t="s">
        <v>229</v>
      </c>
      <c r="W1075" t="s">
        <v>3445</v>
      </c>
      <c r="X1075" t="s">
        <v>3446</v>
      </c>
      <c r="Y1075" t="s">
        <v>162</v>
      </c>
      <c r="AA1075" t="s">
        <v>145</v>
      </c>
      <c r="AB1075" t="s">
        <v>146</v>
      </c>
      <c r="AC1075" s="119">
        <v>2409573</v>
      </c>
      <c r="AD1075">
        <v>2409573</v>
      </c>
      <c r="AE1075">
        <v>2409573</v>
      </c>
      <c r="AF1075">
        <v>1551500</v>
      </c>
      <c r="AG1075">
        <v>838678</v>
      </c>
      <c r="AH1075">
        <v>0</v>
      </c>
      <c r="AI1075">
        <v>19395</v>
      </c>
      <c r="AJ1075">
        <v>0</v>
      </c>
      <c r="AK1075">
        <v>0</v>
      </c>
      <c r="AL1075">
        <v>0</v>
      </c>
      <c r="AM1075">
        <v>0</v>
      </c>
      <c r="AN1075" s="32">
        <v>0</v>
      </c>
      <c r="AO1075">
        <v>0</v>
      </c>
      <c r="AP1075">
        <v>0</v>
      </c>
      <c r="AQ1075">
        <v>0</v>
      </c>
      <c r="AR1075">
        <v>0</v>
      </c>
      <c r="AS1075">
        <v>1</v>
      </c>
      <c r="AT1075">
        <v>1930</v>
      </c>
      <c r="AV1075">
        <v>3991</v>
      </c>
      <c r="AW1075">
        <v>1844</v>
      </c>
      <c r="AX1075">
        <v>1.5</v>
      </c>
      <c r="AY1075">
        <v>3</v>
      </c>
      <c r="AZ1075">
        <v>2</v>
      </c>
      <c r="BA1075" t="s">
        <v>233</v>
      </c>
      <c r="BB1075" t="s">
        <v>233</v>
      </c>
      <c r="BS1075" t="s">
        <v>3447</v>
      </c>
      <c r="BV1075" t="s">
        <v>3448</v>
      </c>
      <c r="BX1075" t="s">
        <v>3449</v>
      </c>
      <c r="BY1075" t="s">
        <v>3450</v>
      </c>
      <c r="BZ1075" t="s">
        <v>3451</v>
      </c>
      <c r="CB1075" s="27">
        <v>41914</v>
      </c>
      <c r="CC1075">
        <v>1246875</v>
      </c>
      <c r="CD1075" t="s">
        <v>210</v>
      </c>
      <c r="CE1075" t="s">
        <v>733</v>
      </c>
      <c r="CF1075" t="s">
        <v>733</v>
      </c>
      <c r="CG1075" t="s">
        <v>3452</v>
      </c>
      <c r="CH1075" s="27">
        <v>41750</v>
      </c>
      <c r="CI1075">
        <v>2823342</v>
      </c>
      <c r="CJ1075" t="s">
        <v>210</v>
      </c>
      <c r="CK1075" t="s">
        <v>733</v>
      </c>
      <c r="CL1075" t="s">
        <v>733</v>
      </c>
      <c r="CM1075" t="s">
        <v>3453</v>
      </c>
      <c r="CN1075" s="27">
        <v>35065</v>
      </c>
      <c r="CO1075">
        <v>471000</v>
      </c>
      <c r="CP1075" t="s">
        <v>210</v>
      </c>
      <c r="CQ1075" t="s">
        <v>151</v>
      </c>
      <c r="CR1075" t="s">
        <v>151</v>
      </c>
      <c r="CS1075" t="s">
        <v>3454</v>
      </c>
      <c r="CZ1075" t="s">
        <v>3455</v>
      </c>
      <c r="DA1075" t="s">
        <v>154</v>
      </c>
      <c r="DB1075" t="s">
        <v>299</v>
      </c>
      <c r="DE1075">
        <v>1</v>
      </c>
      <c r="DF1075">
        <v>1900</v>
      </c>
      <c r="DG1075" t="s">
        <v>3456</v>
      </c>
      <c r="DH1075">
        <v>3</v>
      </c>
      <c r="DI1075" s="128" t="s">
        <v>3414</v>
      </c>
      <c r="DJ107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75" s="130">
        <f>Table13[[#This Row],[JUST]]*Table13[[#This Row],[Storm Millage]]/1000</f>
        <v>67247.524548767469</v>
      </c>
      <c r="DL107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75" s="136">
        <f>Table13[[#This Row],[JUST]]*Table13[[#This Row],[Recreational Millage]]/1000</f>
        <v>19763.651145914489</v>
      </c>
      <c r="DN1075" s="137">
        <f>Table13[[#This Row],[Recreational Assessment]]+Table13[[#This Row],[Storm Assessment]]</f>
        <v>87011.175694681966</v>
      </c>
      <c r="DO1075" s="145" t="e">
        <f>Methodology!#REF!</f>
        <v>#REF!</v>
      </c>
      <c r="DP1075" s="146" t="e">
        <f>(Table13[[#This Row],[JUST]]*Table13[[#This Row],[Ad Valorem Recreational Millage]])/1000</f>
        <v>#REF!</v>
      </c>
    </row>
    <row r="1076" spans="1:120" x14ac:dyDescent="0.3">
      <c r="A1076">
        <v>982</v>
      </c>
      <c r="B1076">
        <v>1</v>
      </c>
      <c r="C1076" s="165" t="s">
        <v>4632</v>
      </c>
      <c r="D1076" t="s">
        <v>3403</v>
      </c>
      <c r="E1076" t="s">
        <v>170</v>
      </c>
      <c r="F1076">
        <v>10005043</v>
      </c>
      <c r="G1076" s="32" t="s">
        <v>383</v>
      </c>
      <c r="I1076" t="s">
        <v>226</v>
      </c>
      <c r="J1076">
        <v>1</v>
      </c>
      <c r="K1076">
        <v>100</v>
      </c>
      <c r="L1076">
        <v>0</v>
      </c>
      <c r="M1076">
        <v>1.056</v>
      </c>
      <c r="N1076" t="s">
        <v>135</v>
      </c>
      <c r="O1076" t="s">
        <v>136</v>
      </c>
      <c r="R1076" t="s">
        <v>3669</v>
      </c>
      <c r="S1076" t="s">
        <v>140</v>
      </c>
      <c r="T1076">
        <v>810</v>
      </c>
      <c r="U1076" t="s">
        <v>3584</v>
      </c>
      <c r="V1076" t="s">
        <v>229</v>
      </c>
      <c r="W1076" t="s">
        <v>4633</v>
      </c>
      <c r="X1076" t="s">
        <v>4634</v>
      </c>
      <c r="Y1076" t="s">
        <v>189</v>
      </c>
      <c r="AA1076" t="s">
        <v>145</v>
      </c>
      <c r="AB1076" t="s">
        <v>146</v>
      </c>
      <c r="AC1076" s="119">
        <v>5415056</v>
      </c>
      <c r="AD1076">
        <v>5415056</v>
      </c>
      <c r="AE1076">
        <v>5415056</v>
      </c>
      <c r="AF1076">
        <v>2244000</v>
      </c>
      <c r="AG1076">
        <v>2932256</v>
      </c>
      <c r="AH1076">
        <v>26567</v>
      </c>
      <c r="AI1076">
        <v>212233</v>
      </c>
      <c r="AJ1076">
        <v>0</v>
      </c>
      <c r="AK1076">
        <v>0</v>
      </c>
      <c r="AL1076">
        <v>0</v>
      </c>
      <c r="AM1076">
        <v>0</v>
      </c>
      <c r="AN1076" s="32">
        <v>0</v>
      </c>
      <c r="AO1076">
        <v>0</v>
      </c>
      <c r="AP1076">
        <v>0</v>
      </c>
      <c r="AQ1076">
        <v>0</v>
      </c>
      <c r="AR1076">
        <v>0</v>
      </c>
      <c r="AS1076">
        <v>2</v>
      </c>
      <c r="AT1076">
        <v>2008</v>
      </c>
      <c r="AV1076">
        <v>11598</v>
      </c>
      <c r="AW1076">
        <v>5201</v>
      </c>
      <c r="AX1076">
        <v>2</v>
      </c>
      <c r="AY1076">
        <v>4</v>
      </c>
      <c r="AZ1076">
        <v>5.5</v>
      </c>
      <c r="BA1076" t="s">
        <v>233</v>
      </c>
      <c r="BC1076" t="s">
        <v>233</v>
      </c>
      <c r="BS1076" t="s">
        <v>4635</v>
      </c>
      <c r="BV1076" t="s">
        <v>4636</v>
      </c>
      <c r="BX1076" t="s">
        <v>4637</v>
      </c>
      <c r="BY1076" t="s">
        <v>785</v>
      </c>
      <c r="BZ1076" t="s">
        <v>4638</v>
      </c>
      <c r="CB1076" s="27">
        <v>38089</v>
      </c>
      <c r="CC1076">
        <v>4500000</v>
      </c>
      <c r="CD1076" t="s">
        <v>210</v>
      </c>
      <c r="CE1076" t="s">
        <v>151</v>
      </c>
      <c r="CF1076" t="s">
        <v>151</v>
      </c>
      <c r="CG1076" t="s">
        <v>4639</v>
      </c>
      <c r="CH1076" s="27">
        <v>35643</v>
      </c>
      <c r="CI1076">
        <v>1825000</v>
      </c>
      <c r="CJ1076" t="s">
        <v>210</v>
      </c>
      <c r="CK1076" t="s">
        <v>151</v>
      </c>
      <c r="CL1076" t="s">
        <v>151</v>
      </c>
      <c r="CM1076" t="s">
        <v>4640</v>
      </c>
      <c r="CN1076" s="27">
        <v>33055</v>
      </c>
      <c r="CO1076">
        <v>1450000</v>
      </c>
      <c r="CP1076" t="s">
        <v>210</v>
      </c>
      <c r="CQ1076" t="s">
        <v>151</v>
      </c>
      <c r="CR1076" t="s">
        <v>151</v>
      </c>
      <c r="CS1076" t="s">
        <v>4641</v>
      </c>
      <c r="CZ1076" t="s">
        <v>4642</v>
      </c>
      <c r="DA1076" t="s">
        <v>154</v>
      </c>
      <c r="DB1076" t="s">
        <v>299</v>
      </c>
      <c r="DE1076">
        <v>1</v>
      </c>
      <c r="DF1076">
        <v>1900</v>
      </c>
      <c r="DG1076" t="s">
        <v>4643</v>
      </c>
      <c r="DH1076">
        <v>4</v>
      </c>
      <c r="DI1076" s="128" t="s">
        <v>3279</v>
      </c>
      <c r="DJ107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76" s="130">
        <f>Table13[[#This Row],[JUST]]*Table13[[#This Row],[Storm Millage]]/1000</f>
        <v>42879.387525312821</v>
      </c>
      <c r="DL107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76" s="136">
        <f>Table13[[#This Row],[JUST]]*Table13[[#This Row],[Recreational Millage]]/1000</f>
        <v>44415.038564754475</v>
      </c>
      <c r="DN1076" s="137">
        <f>Table13[[#This Row],[Recreational Assessment]]+Table13[[#This Row],[Storm Assessment]]</f>
        <v>87294.426090067296</v>
      </c>
      <c r="DO1076" s="145" t="e">
        <f>Methodology!#REF!</f>
        <v>#REF!</v>
      </c>
      <c r="DP1076" s="146" t="e">
        <f>(Table13[[#This Row],[JUST]]*Table13[[#This Row],[Ad Valorem Recreational Millage]])/1000</f>
        <v>#REF!</v>
      </c>
    </row>
    <row r="1077" spans="1:120" x14ac:dyDescent="0.3">
      <c r="A1077">
        <v>810</v>
      </c>
      <c r="B1077">
        <v>1</v>
      </c>
      <c r="C1077" s="165" t="s">
        <v>4512</v>
      </c>
      <c r="D1077" t="s">
        <v>131</v>
      </c>
      <c r="E1077" t="s">
        <v>204</v>
      </c>
      <c r="F1077">
        <v>10005017</v>
      </c>
      <c r="G1077" s="32" t="s">
        <v>383</v>
      </c>
      <c r="I1077" t="s">
        <v>226</v>
      </c>
      <c r="J1077">
        <v>1</v>
      </c>
      <c r="K1077">
        <v>100</v>
      </c>
      <c r="L1077">
        <v>0</v>
      </c>
      <c r="M1077">
        <v>1.0529999999999999</v>
      </c>
      <c r="N1077" t="s">
        <v>135</v>
      </c>
      <c r="O1077" t="s">
        <v>136</v>
      </c>
      <c r="R1077" t="s">
        <v>4384</v>
      </c>
      <c r="S1077" t="s">
        <v>140</v>
      </c>
      <c r="T1077">
        <v>810</v>
      </c>
      <c r="U1077" t="s">
        <v>3584</v>
      </c>
      <c r="V1077" t="s">
        <v>229</v>
      </c>
      <c r="W1077" t="s">
        <v>4513</v>
      </c>
      <c r="X1077" t="s">
        <v>4514</v>
      </c>
      <c r="Y1077" t="s">
        <v>189</v>
      </c>
      <c r="AA1077" t="s">
        <v>145</v>
      </c>
      <c r="AB1077" t="s">
        <v>146</v>
      </c>
      <c r="AC1077" s="30">
        <v>7205426</v>
      </c>
      <c r="AD1077">
        <v>5643063</v>
      </c>
      <c r="AE1077">
        <v>5593063</v>
      </c>
      <c r="AF1077">
        <v>2244000</v>
      </c>
      <c r="AG1077">
        <v>4882775</v>
      </c>
      <c r="AH1077">
        <v>9532</v>
      </c>
      <c r="AI1077">
        <v>69119</v>
      </c>
      <c r="AJ1077">
        <v>0</v>
      </c>
      <c r="AK1077">
        <v>0</v>
      </c>
      <c r="AL1077">
        <v>0</v>
      </c>
      <c r="AM1077">
        <v>0</v>
      </c>
      <c r="AN1077">
        <v>50000</v>
      </c>
      <c r="AO1077">
        <v>0</v>
      </c>
      <c r="AP1077">
        <v>0</v>
      </c>
      <c r="AQ1077">
        <v>0</v>
      </c>
      <c r="AR1077">
        <v>0</v>
      </c>
      <c r="AS1077">
        <v>2</v>
      </c>
      <c r="AT1077">
        <v>2005</v>
      </c>
      <c r="AV1077">
        <v>16881</v>
      </c>
      <c r="AW1077">
        <v>9794</v>
      </c>
      <c r="AX1077">
        <v>2</v>
      </c>
      <c r="AY1077">
        <v>5</v>
      </c>
      <c r="AZ1077">
        <v>5.5</v>
      </c>
      <c r="BA1077" t="s">
        <v>233</v>
      </c>
      <c r="BC1077" t="s">
        <v>233</v>
      </c>
      <c r="BS1077" t="s">
        <v>4515</v>
      </c>
      <c r="BV1077" t="s">
        <v>4516</v>
      </c>
      <c r="BX1077" t="s">
        <v>145</v>
      </c>
      <c r="BY1077" t="s">
        <v>149</v>
      </c>
      <c r="BZ1077" t="s">
        <v>146</v>
      </c>
      <c r="CB1077" s="27">
        <v>37637</v>
      </c>
      <c r="CC1077">
        <v>3800000</v>
      </c>
      <c r="CD1077" t="s">
        <v>210</v>
      </c>
      <c r="CE1077" t="s">
        <v>151</v>
      </c>
      <c r="CF1077" t="s">
        <v>151</v>
      </c>
      <c r="CG1077" t="s">
        <v>4517</v>
      </c>
      <c r="CH1077" s="27">
        <v>34274</v>
      </c>
      <c r="CI1077">
        <v>1096000</v>
      </c>
      <c r="CJ1077" t="s">
        <v>210</v>
      </c>
      <c r="CK1077" t="s">
        <v>151</v>
      </c>
      <c r="CL1077" t="s">
        <v>151</v>
      </c>
      <c r="CM1077" t="s">
        <v>4518</v>
      </c>
      <c r="CN1077" s="27">
        <v>32994</v>
      </c>
      <c r="CO1077">
        <v>895000</v>
      </c>
      <c r="CP1077" t="s">
        <v>210</v>
      </c>
      <c r="CQ1077" t="s">
        <v>181</v>
      </c>
      <c r="CR1077" t="s">
        <v>181</v>
      </c>
      <c r="CS1077" t="s">
        <v>4519</v>
      </c>
      <c r="CZ1077" t="s">
        <v>4520</v>
      </c>
      <c r="DA1077" t="s">
        <v>154</v>
      </c>
      <c r="DB1077" t="s">
        <v>299</v>
      </c>
      <c r="DE1077">
        <v>1</v>
      </c>
      <c r="DF1077">
        <v>1900</v>
      </c>
      <c r="DG1077" t="s">
        <v>4521</v>
      </c>
      <c r="DH1077">
        <v>4</v>
      </c>
      <c r="DI1077" s="128" t="s">
        <v>3279</v>
      </c>
      <c r="DJ107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77" s="130">
        <f>Table13[[#This Row],[JUST]]*Table13[[#This Row],[Storm Millage]]/1000</f>
        <v>57056.520512246723</v>
      </c>
      <c r="DL107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77" s="136">
        <f>Table13[[#This Row],[JUST]]*Table13[[#This Row],[Recreational Millage]]/1000</f>
        <v>30626.357617479302</v>
      </c>
      <c r="DN1077" s="137">
        <f>Table13[[#This Row],[Recreational Assessment]]+Table13[[#This Row],[Storm Assessment]]</f>
        <v>87682.878129726028</v>
      </c>
      <c r="DO1077" s="145" t="e">
        <f>Methodology!#REF!</f>
        <v>#REF!</v>
      </c>
      <c r="DP1077" s="146" t="e">
        <f>(Table13[[#This Row],[JUST]]*Table13[[#This Row],[Ad Valorem Recreational Millage]])/1000</f>
        <v>#REF!</v>
      </c>
    </row>
    <row r="1078" spans="1:120" x14ac:dyDescent="0.3">
      <c r="A1078">
        <v>921</v>
      </c>
      <c r="B1078">
        <v>1</v>
      </c>
      <c r="C1078" s="165" t="s">
        <v>4570</v>
      </c>
      <c r="D1078" t="s">
        <v>3484</v>
      </c>
      <c r="E1078" t="s">
        <v>4571</v>
      </c>
      <c r="F1078">
        <v>10005024</v>
      </c>
      <c r="G1078" s="32" t="s">
        <v>383</v>
      </c>
      <c r="I1078" t="s">
        <v>401</v>
      </c>
      <c r="J1078">
        <v>1</v>
      </c>
      <c r="K1078">
        <v>100</v>
      </c>
      <c r="L1078">
        <v>0</v>
      </c>
      <c r="M1078">
        <v>0.98499999999999999</v>
      </c>
      <c r="N1078" t="s">
        <v>135</v>
      </c>
      <c r="O1078" t="s">
        <v>136</v>
      </c>
      <c r="R1078" t="s">
        <v>3669</v>
      </c>
      <c r="S1078" t="s">
        <v>140</v>
      </c>
      <c r="T1078">
        <v>810</v>
      </c>
      <c r="U1078" t="s">
        <v>3584</v>
      </c>
      <c r="V1078" t="s">
        <v>229</v>
      </c>
      <c r="W1078" t="s">
        <v>4572</v>
      </c>
      <c r="X1078" t="s">
        <v>4573</v>
      </c>
      <c r="Y1078" t="s">
        <v>189</v>
      </c>
      <c r="AA1078" t="s">
        <v>145</v>
      </c>
      <c r="AB1078" t="s">
        <v>146</v>
      </c>
      <c r="AC1078" s="30">
        <v>7215824</v>
      </c>
      <c r="AD1078">
        <v>6792634</v>
      </c>
      <c r="AE1078">
        <v>6742634</v>
      </c>
      <c r="AF1078">
        <v>2244000</v>
      </c>
      <c r="AG1078">
        <v>4797700</v>
      </c>
      <c r="AH1078">
        <v>42958</v>
      </c>
      <c r="AI1078">
        <v>131166</v>
      </c>
      <c r="AJ1078">
        <v>0</v>
      </c>
      <c r="AK1078">
        <v>0</v>
      </c>
      <c r="AL1078">
        <v>0</v>
      </c>
      <c r="AM1078">
        <v>0</v>
      </c>
      <c r="AN1078">
        <v>50000</v>
      </c>
      <c r="AO1078">
        <v>0</v>
      </c>
      <c r="AP1078">
        <v>0</v>
      </c>
      <c r="AQ1078">
        <v>0</v>
      </c>
      <c r="AR1078">
        <v>0</v>
      </c>
      <c r="AS1078">
        <v>2</v>
      </c>
      <c r="AT1078">
        <v>1984</v>
      </c>
      <c r="AV1078">
        <v>23089</v>
      </c>
      <c r="AW1078">
        <v>9275</v>
      </c>
      <c r="AX1078">
        <v>2</v>
      </c>
      <c r="AY1078">
        <v>8</v>
      </c>
      <c r="AZ1078">
        <v>8.5</v>
      </c>
      <c r="BA1078" t="s">
        <v>233</v>
      </c>
      <c r="BB1078" t="s">
        <v>233</v>
      </c>
      <c r="BC1078" t="s">
        <v>233</v>
      </c>
      <c r="BS1078" t="s">
        <v>4574</v>
      </c>
      <c r="BV1078" t="s">
        <v>4575</v>
      </c>
      <c r="BX1078" t="s">
        <v>145</v>
      </c>
      <c r="BY1078" t="s">
        <v>149</v>
      </c>
      <c r="BZ1078" t="s">
        <v>146</v>
      </c>
      <c r="CB1078" s="27">
        <v>36160</v>
      </c>
      <c r="CC1078">
        <v>4600000</v>
      </c>
      <c r="CD1078" t="s">
        <v>210</v>
      </c>
      <c r="CE1078" t="s">
        <v>151</v>
      </c>
      <c r="CF1078" t="s">
        <v>208</v>
      </c>
      <c r="CG1078" t="s">
        <v>4576</v>
      </c>
      <c r="CH1078" s="27">
        <v>31533</v>
      </c>
      <c r="CI1078">
        <v>800000</v>
      </c>
      <c r="CJ1078" t="s">
        <v>210</v>
      </c>
      <c r="CK1078" t="s">
        <v>181</v>
      </c>
      <c r="CL1078" t="s">
        <v>181</v>
      </c>
      <c r="CM1078" t="s">
        <v>4577</v>
      </c>
      <c r="CZ1078" t="s">
        <v>4578</v>
      </c>
      <c r="DA1078" t="s">
        <v>154</v>
      </c>
      <c r="DB1078" t="s">
        <v>299</v>
      </c>
      <c r="DE1078">
        <v>1</v>
      </c>
      <c r="DF1078">
        <v>1900</v>
      </c>
      <c r="DG1078" t="s">
        <v>4579</v>
      </c>
      <c r="DH1078">
        <v>4</v>
      </c>
      <c r="DI1078" s="128" t="s">
        <v>3279</v>
      </c>
      <c r="DJ107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78" s="130">
        <f>Table13[[#This Row],[JUST]]*Table13[[#This Row],[Storm Millage]]/1000</f>
        <v>57138.857587151979</v>
      </c>
      <c r="DL107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78" s="136">
        <f>Table13[[#This Row],[JUST]]*Table13[[#This Row],[Recreational Millage]]/1000</f>
        <v>30670.553875480779</v>
      </c>
      <c r="DN1078" s="137">
        <f>Table13[[#This Row],[Recreational Assessment]]+Table13[[#This Row],[Storm Assessment]]</f>
        <v>87809.411462632765</v>
      </c>
      <c r="DO1078" s="145" t="e">
        <f>Methodology!#REF!</f>
        <v>#REF!</v>
      </c>
      <c r="DP1078" s="146" t="e">
        <f>(Table13[[#This Row],[JUST]]*Table13[[#This Row],[Ad Valorem Recreational Millage]])/1000</f>
        <v>#REF!</v>
      </c>
    </row>
    <row r="1079" spans="1:120" x14ac:dyDescent="0.3">
      <c r="A1079">
        <v>636</v>
      </c>
      <c r="B1079">
        <v>1</v>
      </c>
      <c r="C1079" s="165" t="s">
        <v>4723</v>
      </c>
      <c r="D1079" t="s">
        <v>4714</v>
      </c>
      <c r="E1079" t="s">
        <v>170</v>
      </c>
      <c r="F1079">
        <v>10005050</v>
      </c>
      <c r="G1079" s="32" t="s">
        <v>383</v>
      </c>
      <c r="I1079" t="s">
        <v>226</v>
      </c>
      <c r="J1079">
        <v>1</v>
      </c>
      <c r="K1079">
        <v>200</v>
      </c>
      <c r="L1079">
        <v>0</v>
      </c>
      <c r="M1079">
        <v>2.0019999999999998</v>
      </c>
      <c r="N1079" t="s">
        <v>135</v>
      </c>
      <c r="O1079" t="s">
        <v>136</v>
      </c>
      <c r="R1079" t="s">
        <v>3669</v>
      </c>
      <c r="S1079" t="s">
        <v>140</v>
      </c>
      <c r="T1079">
        <v>810</v>
      </c>
      <c r="U1079" t="s">
        <v>3584</v>
      </c>
      <c r="V1079" t="s">
        <v>229</v>
      </c>
      <c r="W1079" t="s">
        <v>4724</v>
      </c>
      <c r="X1079" t="s">
        <v>4725</v>
      </c>
      <c r="Y1079" t="s">
        <v>189</v>
      </c>
      <c r="AA1079" t="s">
        <v>145</v>
      </c>
      <c r="AB1079" t="s">
        <v>146</v>
      </c>
      <c r="AC1079" s="30">
        <v>7381392</v>
      </c>
      <c r="AD1079">
        <v>7215086</v>
      </c>
      <c r="AE1079">
        <v>7165086</v>
      </c>
      <c r="AF1079">
        <v>2856000</v>
      </c>
      <c r="AG1079">
        <v>4360321</v>
      </c>
      <c r="AH1079">
        <v>10652</v>
      </c>
      <c r="AI1079">
        <v>154419</v>
      </c>
      <c r="AJ1079">
        <v>0</v>
      </c>
      <c r="AK1079">
        <v>0</v>
      </c>
      <c r="AL1079">
        <v>0</v>
      </c>
      <c r="AM1079">
        <v>0</v>
      </c>
      <c r="AN1079">
        <v>50000</v>
      </c>
      <c r="AO1079">
        <v>0</v>
      </c>
      <c r="AP1079">
        <v>0</v>
      </c>
      <c r="AQ1079">
        <v>0</v>
      </c>
      <c r="AR1079">
        <v>0</v>
      </c>
      <c r="AS1079">
        <v>2</v>
      </c>
      <c r="AT1079">
        <v>2002</v>
      </c>
      <c r="AV1079">
        <v>17565</v>
      </c>
      <c r="AW1079">
        <v>8478</v>
      </c>
      <c r="AX1079">
        <v>2</v>
      </c>
      <c r="AY1079">
        <v>9</v>
      </c>
      <c r="AZ1079">
        <v>9.5</v>
      </c>
      <c r="BA1079" t="s">
        <v>233</v>
      </c>
      <c r="BB1079" t="s">
        <v>233</v>
      </c>
      <c r="BC1079" t="s">
        <v>233</v>
      </c>
      <c r="BS1079" t="s">
        <v>4726</v>
      </c>
      <c r="BT1079" t="s">
        <v>4727</v>
      </c>
      <c r="BV1079" t="s">
        <v>4728</v>
      </c>
      <c r="BX1079" t="s">
        <v>145</v>
      </c>
      <c r="BY1079" t="s">
        <v>149</v>
      </c>
      <c r="BZ1079" t="s">
        <v>146</v>
      </c>
      <c r="CB1079" s="27">
        <v>41897</v>
      </c>
      <c r="CC1079">
        <v>8480000</v>
      </c>
      <c r="CD1079" t="s">
        <v>210</v>
      </c>
      <c r="CE1079" t="s">
        <v>1190</v>
      </c>
      <c r="CF1079" t="s">
        <v>208</v>
      </c>
      <c r="CG1079" t="s">
        <v>4729</v>
      </c>
      <c r="CH1079" s="27">
        <v>37347</v>
      </c>
      <c r="CI1079">
        <v>943200</v>
      </c>
      <c r="CJ1079" t="s">
        <v>150</v>
      </c>
      <c r="CK1079" t="s">
        <v>383</v>
      </c>
      <c r="CL1079" t="s">
        <v>383</v>
      </c>
      <c r="CM1079" t="s">
        <v>4730</v>
      </c>
      <c r="CN1079" s="27">
        <v>36257</v>
      </c>
      <c r="CO1079">
        <v>3770000</v>
      </c>
      <c r="CP1079" t="s">
        <v>150</v>
      </c>
      <c r="CQ1079" t="s">
        <v>151</v>
      </c>
      <c r="CR1079" t="s">
        <v>181</v>
      </c>
      <c r="CS1079" t="s">
        <v>4731</v>
      </c>
      <c r="CT1079" s="27">
        <v>36024</v>
      </c>
      <c r="CU1079">
        <v>3450000</v>
      </c>
      <c r="CV1079" t="s">
        <v>210</v>
      </c>
      <c r="CW1079" t="s">
        <v>151</v>
      </c>
      <c r="CX1079" t="s">
        <v>181</v>
      </c>
      <c r="CY1079" t="s">
        <v>4732</v>
      </c>
      <c r="CZ1079" t="s">
        <v>4733</v>
      </c>
      <c r="DA1079" t="s">
        <v>154</v>
      </c>
      <c r="DB1079" t="s">
        <v>299</v>
      </c>
      <c r="DE1079">
        <v>1</v>
      </c>
      <c r="DF1079">
        <v>1900</v>
      </c>
      <c r="DG1079" t="s">
        <v>4734</v>
      </c>
      <c r="DH1079">
        <v>4</v>
      </c>
      <c r="DI1079" s="128" t="s">
        <v>3279</v>
      </c>
      <c r="DJ107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79" s="130">
        <f>Table13[[#This Row],[JUST]]*Table13[[#This Row],[Storm Millage]]/1000</f>
        <v>58449.91594625132</v>
      </c>
      <c r="DL107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79" s="136">
        <f>Table13[[#This Row],[JUST]]*Table13[[#This Row],[Recreational Millage]]/1000</f>
        <v>31374.293637433897</v>
      </c>
      <c r="DN1079" s="137">
        <f>Table13[[#This Row],[Recreational Assessment]]+Table13[[#This Row],[Storm Assessment]]</f>
        <v>89824.20958368521</v>
      </c>
      <c r="DO1079" s="145" t="e">
        <f>Methodology!#REF!</f>
        <v>#REF!</v>
      </c>
      <c r="DP1079" s="146" t="e">
        <f>(Table13[[#This Row],[JUST]]*Table13[[#This Row],[Ad Valorem Recreational Millage]])/1000</f>
        <v>#REF!</v>
      </c>
    </row>
    <row r="1080" spans="1:120" x14ac:dyDescent="0.3">
      <c r="A1080">
        <v>967</v>
      </c>
      <c r="B1080">
        <v>1</v>
      </c>
      <c r="C1080" s="165" t="s">
        <v>4749</v>
      </c>
      <c r="D1080" t="s">
        <v>4750</v>
      </c>
      <c r="E1080" t="s">
        <v>258</v>
      </c>
      <c r="F1080">
        <v>10005057</v>
      </c>
      <c r="G1080" s="32" t="s">
        <v>383</v>
      </c>
      <c r="I1080" t="s">
        <v>226</v>
      </c>
      <c r="J1080">
        <v>1</v>
      </c>
      <c r="K1080">
        <v>100</v>
      </c>
      <c r="L1080">
        <v>0</v>
      </c>
      <c r="M1080">
        <v>1.153</v>
      </c>
      <c r="N1080" t="s">
        <v>135</v>
      </c>
      <c r="O1080" t="s">
        <v>136</v>
      </c>
      <c r="R1080" t="s">
        <v>3669</v>
      </c>
      <c r="S1080" t="s">
        <v>140</v>
      </c>
      <c r="T1080">
        <v>810</v>
      </c>
      <c r="U1080" t="s">
        <v>3584</v>
      </c>
      <c r="V1080" t="s">
        <v>229</v>
      </c>
      <c r="W1080" t="s">
        <v>4751</v>
      </c>
      <c r="X1080" t="s">
        <v>4752</v>
      </c>
      <c r="Y1080" t="s">
        <v>189</v>
      </c>
      <c r="AA1080" t="s">
        <v>145</v>
      </c>
      <c r="AB1080" t="s">
        <v>146</v>
      </c>
      <c r="AC1080" s="119">
        <v>5576591</v>
      </c>
      <c r="AD1080">
        <v>5576591</v>
      </c>
      <c r="AE1080">
        <v>5576591</v>
      </c>
      <c r="AF1080">
        <v>2346000</v>
      </c>
      <c r="AG1080">
        <v>3122921</v>
      </c>
      <c r="AH1080">
        <v>5912</v>
      </c>
      <c r="AI1080">
        <v>101758</v>
      </c>
      <c r="AJ1080">
        <v>0</v>
      </c>
      <c r="AK1080">
        <v>0</v>
      </c>
      <c r="AL1080">
        <v>0</v>
      </c>
      <c r="AM1080">
        <v>0</v>
      </c>
      <c r="AN1080" s="32">
        <v>0</v>
      </c>
      <c r="AO1080">
        <v>0</v>
      </c>
      <c r="AP1080">
        <v>0</v>
      </c>
      <c r="AQ1080">
        <v>0</v>
      </c>
      <c r="AR1080">
        <v>0</v>
      </c>
      <c r="AS1080">
        <v>2</v>
      </c>
      <c r="AT1080">
        <v>1996</v>
      </c>
      <c r="AV1080">
        <v>13654</v>
      </c>
      <c r="AW1080">
        <v>6516</v>
      </c>
      <c r="AX1080">
        <v>2</v>
      </c>
      <c r="AY1080">
        <v>7</v>
      </c>
      <c r="AZ1080">
        <v>7.5</v>
      </c>
      <c r="BA1080" t="s">
        <v>233</v>
      </c>
      <c r="BB1080" t="s">
        <v>233</v>
      </c>
      <c r="BC1080" t="s">
        <v>233</v>
      </c>
      <c r="BS1080" t="s">
        <v>4739</v>
      </c>
      <c r="BU1080" t="s">
        <v>4753</v>
      </c>
      <c r="BV1080" t="s">
        <v>4740</v>
      </c>
      <c r="BX1080" t="s">
        <v>4741</v>
      </c>
      <c r="BY1080" t="s">
        <v>430</v>
      </c>
      <c r="BZ1080" t="s">
        <v>4742</v>
      </c>
      <c r="CB1080" s="27">
        <v>36617</v>
      </c>
      <c r="CC1080">
        <v>5890000</v>
      </c>
      <c r="CD1080" t="s">
        <v>210</v>
      </c>
      <c r="CE1080" t="s">
        <v>208</v>
      </c>
      <c r="CF1080" t="s">
        <v>208</v>
      </c>
      <c r="CG1080" t="s">
        <v>4754</v>
      </c>
      <c r="CZ1080" t="s">
        <v>4755</v>
      </c>
      <c r="DA1080" t="s">
        <v>154</v>
      </c>
      <c r="DB1080" t="s">
        <v>299</v>
      </c>
      <c r="DE1080">
        <v>2</v>
      </c>
      <c r="DF1080">
        <v>1975</v>
      </c>
      <c r="DG1080" t="s">
        <v>4756</v>
      </c>
      <c r="DH1080">
        <v>4</v>
      </c>
      <c r="DI1080" s="128" t="s">
        <v>3279</v>
      </c>
      <c r="DJ108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80" s="130">
        <f>Table13[[#This Row],[JUST]]*Table13[[#This Row],[Storm Millage]]/1000</f>
        <v>44158.510375363017</v>
      </c>
      <c r="DL108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80" s="136">
        <f>Table13[[#This Row],[JUST]]*Table13[[#This Row],[Recreational Millage]]/1000</f>
        <v>45739.970985500942</v>
      </c>
      <c r="DN1080" s="137">
        <f>Table13[[#This Row],[Recreational Assessment]]+Table13[[#This Row],[Storm Assessment]]</f>
        <v>89898.481360863952</v>
      </c>
      <c r="DO1080" s="145" t="e">
        <f>Methodology!#REF!</f>
        <v>#REF!</v>
      </c>
      <c r="DP1080" s="146" t="e">
        <f>(Table13[[#This Row],[JUST]]*Table13[[#This Row],[Ad Valorem Recreational Millage]])/1000</f>
        <v>#REF!</v>
      </c>
    </row>
    <row r="1081" spans="1:120" x14ac:dyDescent="0.3">
      <c r="A1081">
        <v>997</v>
      </c>
      <c r="B1081">
        <v>1</v>
      </c>
      <c r="C1081" s="165" t="s">
        <v>4872</v>
      </c>
      <c r="D1081" t="s">
        <v>4873</v>
      </c>
      <c r="E1081" t="s">
        <v>170</v>
      </c>
      <c r="F1081">
        <v>10005066</v>
      </c>
      <c r="G1081" s="32" t="s">
        <v>181</v>
      </c>
      <c r="I1081" t="s">
        <v>226</v>
      </c>
      <c r="J1081">
        <v>1</v>
      </c>
      <c r="K1081">
        <v>100</v>
      </c>
      <c r="L1081">
        <v>0</v>
      </c>
      <c r="M1081">
        <v>0.96899999999999997</v>
      </c>
      <c r="N1081" t="s">
        <v>135</v>
      </c>
      <c r="O1081" t="s">
        <v>136</v>
      </c>
      <c r="R1081" t="s">
        <v>4384</v>
      </c>
      <c r="S1081" t="s">
        <v>140</v>
      </c>
      <c r="T1081">
        <v>120</v>
      </c>
      <c r="U1081" t="s">
        <v>228</v>
      </c>
      <c r="V1081" t="s">
        <v>229</v>
      </c>
      <c r="W1081" t="s">
        <v>4874</v>
      </c>
      <c r="X1081" t="s">
        <v>4875</v>
      </c>
      <c r="Y1081" t="s">
        <v>189</v>
      </c>
      <c r="AA1081" t="s">
        <v>145</v>
      </c>
      <c r="AB1081" t="s">
        <v>146</v>
      </c>
      <c r="AC1081" s="119">
        <v>5000016</v>
      </c>
      <c r="AD1081">
        <v>5000016</v>
      </c>
      <c r="AE1081">
        <v>5000016</v>
      </c>
      <c r="AF1081">
        <v>2244000</v>
      </c>
      <c r="AG1081">
        <v>2529877</v>
      </c>
      <c r="AH1081">
        <v>9398</v>
      </c>
      <c r="AI1081">
        <v>216741</v>
      </c>
      <c r="AJ1081">
        <v>0</v>
      </c>
      <c r="AK1081">
        <v>0</v>
      </c>
      <c r="AL1081">
        <v>0</v>
      </c>
      <c r="AM1081">
        <v>0</v>
      </c>
      <c r="AN1081" s="32">
        <v>0</v>
      </c>
      <c r="AO1081">
        <v>0</v>
      </c>
      <c r="AP1081">
        <v>0</v>
      </c>
      <c r="AQ1081">
        <v>0</v>
      </c>
      <c r="AR1081">
        <v>0</v>
      </c>
      <c r="AS1081">
        <v>1</v>
      </c>
      <c r="AT1081">
        <v>1997</v>
      </c>
      <c r="AV1081">
        <v>11647</v>
      </c>
      <c r="AW1081">
        <v>5607</v>
      </c>
      <c r="AX1081">
        <v>2</v>
      </c>
      <c r="AY1081">
        <v>6</v>
      </c>
      <c r="AZ1081">
        <v>7.5</v>
      </c>
      <c r="BA1081" t="s">
        <v>233</v>
      </c>
      <c r="BB1081" t="s">
        <v>233</v>
      </c>
      <c r="BC1081" t="s">
        <v>233</v>
      </c>
      <c r="BS1081" t="s">
        <v>4876</v>
      </c>
      <c r="BV1081" t="s">
        <v>4877</v>
      </c>
      <c r="BX1081" t="s">
        <v>4878</v>
      </c>
      <c r="BY1081" t="s">
        <v>149</v>
      </c>
      <c r="BZ1081" t="s">
        <v>4879</v>
      </c>
      <c r="CB1081" s="27">
        <v>41663</v>
      </c>
      <c r="CC1081">
        <v>4500000</v>
      </c>
      <c r="CD1081" t="s">
        <v>210</v>
      </c>
      <c r="CE1081" t="s">
        <v>181</v>
      </c>
      <c r="CF1081" t="s">
        <v>181</v>
      </c>
      <c r="CG1081" t="s">
        <v>4880</v>
      </c>
      <c r="CH1081" s="27">
        <v>35309</v>
      </c>
      <c r="CI1081">
        <v>1175000</v>
      </c>
      <c r="CJ1081" t="s">
        <v>150</v>
      </c>
      <c r="CK1081" t="s">
        <v>151</v>
      </c>
      <c r="CL1081" t="s">
        <v>151</v>
      </c>
      <c r="CM1081" t="s">
        <v>4881</v>
      </c>
      <c r="CN1081" s="27">
        <v>31898</v>
      </c>
      <c r="CO1081">
        <v>365000</v>
      </c>
      <c r="CP1081" t="s">
        <v>150</v>
      </c>
      <c r="CQ1081" t="s">
        <v>181</v>
      </c>
      <c r="CR1081" t="s">
        <v>181</v>
      </c>
      <c r="CS1081" t="s">
        <v>4882</v>
      </c>
      <c r="CZ1081" t="s">
        <v>4883</v>
      </c>
      <c r="DA1081" t="s">
        <v>154</v>
      </c>
      <c r="DB1081" t="s">
        <v>299</v>
      </c>
      <c r="DE1081">
        <v>1</v>
      </c>
      <c r="DF1081">
        <v>1900</v>
      </c>
      <c r="DG1081" t="s">
        <v>4884</v>
      </c>
      <c r="DH1081">
        <v>5</v>
      </c>
      <c r="DI1081" s="128" t="s">
        <v>3291</v>
      </c>
      <c r="DJ108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81" s="130">
        <f>Table13[[#This Row],[JUST]]*Table13[[#This Row],[Storm Millage]]/1000</f>
        <v>58634.466096527147</v>
      </c>
      <c r="DL108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81" s="136">
        <f>Table13[[#This Row],[JUST]]*Table13[[#This Row],[Recreational Millage]]/1000</f>
        <v>41010.823057857466</v>
      </c>
      <c r="DN1081" s="137">
        <f>Table13[[#This Row],[Recreational Assessment]]+Table13[[#This Row],[Storm Assessment]]</f>
        <v>99645.289154384605</v>
      </c>
      <c r="DO1081" s="145" t="e">
        <f>Methodology!#REF!</f>
        <v>#REF!</v>
      </c>
      <c r="DP1081" s="146" t="e">
        <f>(Table13[[#This Row],[JUST]]*Table13[[#This Row],[Ad Valorem Recreational Millage]])/1000</f>
        <v>#REF!</v>
      </c>
    </row>
    <row r="1082" spans="1:120" x14ac:dyDescent="0.3">
      <c r="A1082">
        <v>813</v>
      </c>
      <c r="B1082">
        <v>1</v>
      </c>
      <c r="C1082" s="165" t="s">
        <v>3537</v>
      </c>
      <c r="D1082" t="s">
        <v>216</v>
      </c>
      <c r="E1082" t="s">
        <v>271</v>
      </c>
      <c r="F1082">
        <v>10004767</v>
      </c>
      <c r="G1082" s="32" t="s">
        <v>181</v>
      </c>
      <c r="I1082" t="s">
        <v>226</v>
      </c>
      <c r="J1082">
        <v>1</v>
      </c>
      <c r="K1082">
        <v>0</v>
      </c>
      <c r="L1082">
        <v>0</v>
      </c>
      <c r="M1082">
        <v>0.379</v>
      </c>
      <c r="N1082" t="s">
        <v>135</v>
      </c>
      <c r="O1082" t="s">
        <v>136</v>
      </c>
      <c r="R1082" t="s">
        <v>227</v>
      </c>
      <c r="S1082" t="s">
        <v>140</v>
      </c>
      <c r="T1082">
        <v>120</v>
      </c>
      <c r="U1082" t="s">
        <v>228</v>
      </c>
      <c r="V1082" t="s">
        <v>229</v>
      </c>
      <c r="W1082" t="s">
        <v>3538</v>
      </c>
      <c r="X1082" t="s">
        <v>3539</v>
      </c>
      <c r="Y1082" t="s">
        <v>3512</v>
      </c>
      <c r="AA1082" t="s">
        <v>145</v>
      </c>
      <c r="AB1082" t="s">
        <v>146</v>
      </c>
      <c r="AC1082" s="119">
        <v>2781029</v>
      </c>
      <c r="AD1082">
        <v>2781029</v>
      </c>
      <c r="AE1082">
        <v>2781029</v>
      </c>
      <c r="AF1082">
        <v>1660000</v>
      </c>
      <c r="AG1082">
        <v>1078988</v>
      </c>
      <c r="AH1082">
        <v>0</v>
      </c>
      <c r="AI1082">
        <v>42041</v>
      </c>
      <c r="AJ1082">
        <v>0</v>
      </c>
      <c r="AK1082">
        <v>0</v>
      </c>
      <c r="AL1082">
        <v>0</v>
      </c>
      <c r="AM1082">
        <v>0</v>
      </c>
      <c r="AN1082" s="32">
        <v>0</v>
      </c>
      <c r="AO1082">
        <v>0</v>
      </c>
      <c r="AP1082">
        <v>0</v>
      </c>
      <c r="AQ1082">
        <v>0</v>
      </c>
      <c r="AR1082">
        <v>0</v>
      </c>
      <c r="AS1082">
        <v>1</v>
      </c>
      <c r="AT1082">
        <v>1983</v>
      </c>
      <c r="AV1082">
        <v>5102</v>
      </c>
      <c r="AW1082">
        <v>3314</v>
      </c>
      <c r="AX1082">
        <v>2</v>
      </c>
      <c r="AY1082">
        <v>6</v>
      </c>
      <c r="AZ1082">
        <v>4</v>
      </c>
      <c r="BS1082" t="s">
        <v>3540</v>
      </c>
      <c r="BU1082" t="s">
        <v>3541</v>
      </c>
      <c r="BV1082" t="s">
        <v>3542</v>
      </c>
      <c r="BX1082" t="s">
        <v>1158</v>
      </c>
      <c r="BY1082" t="s">
        <v>430</v>
      </c>
      <c r="BZ1082" t="s">
        <v>3543</v>
      </c>
      <c r="CB1082" s="27">
        <v>35217</v>
      </c>
      <c r="CC1082">
        <v>935000</v>
      </c>
      <c r="CD1082" t="s">
        <v>210</v>
      </c>
      <c r="CE1082" t="s">
        <v>151</v>
      </c>
      <c r="CF1082" t="s">
        <v>151</v>
      </c>
      <c r="CG1082" t="s">
        <v>3544</v>
      </c>
      <c r="CH1082" s="27">
        <v>34029</v>
      </c>
      <c r="CI1082">
        <v>695000</v>
      </c>
      <c r="CJ1082" t="s">
        <v>210</v>
      </c>
      <c r="CK1082" t="s">
        <v>151</v>
      </c>
      <c r="CL1082" t="s">
        <v>151</v>
      </c>
      <c r="CM1082" t="s">
        <v>3545</v>
      </c>
      <c r="CZ1082" t="s">
        <v>3546</v>
      </c>
      <c r="DA1082" t="s">
        <v>154</v>
      </c>
      <c r="DB1082" t="s">
        <v>299</v>
      </c>
      <c r="DE1082">
        <v>1</v>
      </c>
      <c r="DF1082">
        <v>1900</v>
      </c>
      <c r="DG1082" t="s">
        <v>3547</v>
      </c>
      <c r="DH1082">
        <v>3</v>
      </c>
      <c r="DI1082" s="128" t="s">
        <v>3414</v>
      </c>
      <c r="DJ108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82" s="130">
        <f>Table13[[#This Row],[JUST]]*Table13[[#This Row],[Storm Millage]]/1000</f>
        <v>77614.297615525342</v>
      </c>
      <c r="DL108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82" s="136">
        <f>Table13[[#This Row],[JUST]]*Table13[[#This Row],[Recreational Millage]]/1000</f>
        <v>22810.384654323167</v>
      </c>
      <c r="DN1082" s="137">
        <f>Table13[[#This Row],[Recreational Assessment]]+Table13[[#This Row],[Storm Assessment]]</f>
        <v>100424.6822698485</v>
      </c>
      <c r="DO1082" s="145" t="e">
        <f>Methodology!#REF!</f>
        <v>#REF!</v>
      </c>
      <c r="DP1082" s="146" t="e">
        <f>(Table13[[#This Row],[JUST]]*Table13[[#This Row],[Ad Valorem Recreational Millage]])/1000</f>
        <v>#REF!</v>
      </c>
    </row>
    <row r="1083" spans="1:120" x14ac:dyDescent="0.3">
      <c r="A1083">
        <v>1134</v>
      </c>
      <c r="B1083">
        <v>1</v>
      </c>
      <c r="C1083" s="165" t="s">
        <v>4713</v>
      </c>
      <c r="D1083" t="s">
        <v>4714</v>
      </c>
      <c r="E1083" t="s">
        <v>132</v>
      </c>
      <c r="F1083">
        <v>10005052</v>
      </c>
      <c r="G1083" s="32" t="s">
        <v>383</v>
      </c>
      <c r="I1083" t="s">
        <v>226</v>
      </c>
      <c r="J1083">
        <v>1</v>
      </c>
      <c r="K1083">
        <v>200</v>
      </c>
      <c r="L1083">
        <v>0</v>
      </c>
      <c r="M1083">
        <v>2.0876299999999999</v>
      </c>
      <c r="N1083" t="s">
        <v>135</v>
      </c>
      <c r="O1083" t="s">
        <v>136</v>
      </c>
      <c r="R1083" t="s">
        <v>4384</v>
      </c>
      <c r="S1083" t="s">
        <v>140</v>
      </c>
      <c r="T1083">
        <v>810</v>
      </c>
      <c r="U1083" t="s">
        <v>3584</v>
      </c>
      <c r="V1083" t="s">
        <v>229</v>
      </c>
      <c r="W1083" t="s">
        <v>4715</v>
      </c>
      <c r="X1083" t="s">
        <v>4716</v>
      </c>
      <c r="Y1083" t="s">
        <v>189</v>
      </c>
      <c r="AA1083" t="s">
        <v>145</v>
      </c>
      <c r="AB1083" t="s">
        <v>146</v>
      </c>
      <c r="AC1083" s="30">
        <v>8293723</v>
      </c>
      <c r="AD1083">
        <v>8293723</v>
      </c>
      <c r="AE1083">
        <v>8243723</v>
      </c>
      <c r="AF1083">
        <v>3060000</v>
      </c>
      <c r="AG1083">
        <v>5068568</v>
      </c>
      <c r="AH1083">
        <v>30315</v>
      </c>
      <c r="AI1083">
        <v>134840</v>
      </c>
      <c r="AJ1083">
        <v>0</v>
      </c>
      <c r="AK1083">
        <v>0</v>
      </c>
      <c r="AL1083">
        <v>0</v>
      </c>
      <c r="AM1083">
        <v>0</v>
      </c>
      <c r="AN1083">
        <v>50000</v>
      </c>
      <c r="AO1083">
        <v>0</v>
      </c>
      <c r="AP1083">
        <v>0</v>
      </c>
      <c r="AQ1083">
        <v>0</v>
      </c>
      <c r="AR1083">
        <v>0</v>
      </c>
      <c r="AS1083">
        <v>2</v>
      </c>
      <c r="AT1083">
        <v>2003</v>
      </c>
      <c r="AV1083">
        <v>18620</v>
      </c>
      <c r="AW1083">
        <v>9030</v>
      </c>
      <c r="AX1083">
        <v>2</v>
      </c>
      <c r="AY1083">
        <v>7</v>
      </c>
      <c r="AZ1083">
        <v>7</v>
      </c>
      <c r="BA1083" t="s">
        <v>233</v>
      </c>
      <c r="BC1083" t="s">
        <v>233</v>
      </c>
      <c r="BS1083" t="s">
        <v>4079</v>
      </c>
      <c r="BT1083" t="s">
        <v>4080</v>
      </c>
      <c r="BV1083" t="s">
        <v>4081</v>
      </c>
      <c r="BX1083" t="s">
        <v>4082</v>
      </c>
      <c r="BY1083" t="s">
        <v>1821</v>
      </c>
      <c r="BZ1083" t="s">
        <v>4083</v>
      </c>
      <c r="CB1083" s="27">
        <v>42398</v>
      </c>
      <c r="CC1083">
        <v>16300000</v>
      </c>
      <c r="CD1083" t="s">
        <v>210</v>
      </c>
      <c r="CE1083" t="s">
        <v>181</v>
      </c>
      <c r="CF1083" t="s">
        <v>3373</v>
      </c>
      <c r="CG1083" t="s">
        <v>4717</v>
      </c>
      <c r="CH1083" s="27">
        <v>37347</v>
      </c>
      <c r="CI1083">
        <v>2756900</v>
      </c>
      <c r="CJ1083" t="s">
        <v>210</v>
      </c>
      <c r="CK1083" t="s">
        <v>383</v>
      </c>
      <c r="CL1083" t="s">
        <v>383</v>
      </c>
      <c r="CM1083" t="s">
        <v>4718</v>
      </c>
      <c r="CN1083" s="27">
        <v>36020</v>
      </c>
      <c r="CO1083">
        <v>2850000</v>
      </c>
      <c r="CP1083" t="s">
        <v>210</v>
      </c>
      <c r="CQ1083" t="s">
        <v>383</v>
      </c>
      <c r="CR1083" t="s">
        <v>383</v>
      </c>
      <c r="CS1083" t="s">
        <v>4719</v>
      </c>
      <c r="CT1083" s="27">
        <v>35065</v>
      </c>
      <c r="CU1083">
        <v>1075000</v>
      </c>
      <c r="CV1083" t="s">
        <v>210</v>
      </c>
      <c r="CW1083" t="s">
        <v>151</v>
      </c>
      <c r="CX1083" t="s">
        <v>151</v>
      </c>
      <c r="CY1083" t="s">
        <v>4720</v>
      </c>
      <c r="CZ1083" t="s">
        <v>4721</v>
      </c>
      <c r="DA1083" t="s">
        <v>154</v>
      </c>
      <c r="DB1083" t="s">
        <v>299</v>
      </c>
      <c r="DE1083">
        <v>1</v>
      </c>
      <c r="DF1083">
        <v>1900</v>
      </c>
      <c r="DG1083" t="s">
        <v>4722</v>
      </c>
      <c r="DH1083">
        <v>4</v>
      </c>
      <c r="DI1083" s="128" t="s">
        <v>3279</v>
      </c>
      <c r="DJ108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83" s="130">
        <f>Table13[[#This Row],[JUST]]*Table13[[#This Row],[Storm Millage]]/1000</f>
        <v>65674.253884835183</v>
      </c>
      <c r="DL108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83" s="136">
        <f>Table13[[#This Row],[JUST]]*Table13[[#This Row],[Recreational Millage]]/1000</f>
        <v>35252.117859279009</v>
      </c>
      <c r="DN1083" s="137">
        <f>Table13[[#This Row],[Recreational Assessment]]+Table13[[#This Row],[Storm Assessment]]</f>
        <v>100926.37174411419</v>
      </c>
      <c r="DO1083" s="145" t="e">
        <f>Methodology!#REF!</f>
        <v>#REF!</v>
      </c>
      <c r="DP1083" s="146" t="e">
        <f>(Table13[[#This Row],[JUST]]*Table13[[#This Row],[Ad Valorem Recreational Millage]])/1000</f>
        <v>#REF!</v>
      </c>
    </row>
    <row r="1084" spans="1:120" x14ac:dyDescent="0.3">
      <c r="A1084">
        <v>1013</v>
      </c>
      <c r="B1084">
        <v>1</v>
      </c>
      <c r="C1084" s="165" t="s">
        <v>4361</v>
      </c>
      <c r="D1084" t="s">
        <v>801</v>
      </c>
      <c r="E1084" t="s">
        <v>132</v>
      </c>
      <c r="F1084">
        <v>10005118</v>
      </c>
      <c r="G1084" s="32" t="s">
        <v>383</v>
      </c>
      <c r="I1084" t="s">
        <v>226</v>
      </c>
      <c r="J1084">
        <v>1</v>
      </c>
      <c r="K1084">
        <v>102</v>
      </c>
      <c r="L1084">
        <v>0</v>
      </c>
      <c r="M1084">
        <v>1.25</v>
      </c>
      <c r="N1084" t="s">
        <v>135</v>
      </c>
      <c r="O1084" t="s">
        <v>136</v>
      </c>
      <c r="R1084" t="s">
        <v>3669</v>
      </c>
      <c r="S1084" t="s">
        <v>140</v>
      </c>
      <c r="T1084">
        <v>810</v>
      </c>
      <c r="U1084" t="s">
        <v>3584</v>
      </c>
      <c r="V1084" t="s">
        <v>229</v>
      </c>
      <c r="W1084" t="s">
        <v>4362</v>
      </c>
      <c r="X1084" t="s">
        <v>4363</v>
      </c>
      <c r="Y1084" t="s">
        <v>189</v>
      </c>
      <c r="AA1084" t="s">
        <v>145</v>
      </c>
      <c r="AB1084" t="s">
        <v>146</v>
      </c>
      <c r="AC1084" s="30">
        <v>8440116</v>
      </c>
      <c r="AD1084">
        <v>7346149</v>
      </c>
      <c r="AE1084">
        <v>7296149</v>
      </c>
      <c r="AF1084">
        <v>2346000</v>
      </c>
      <c r="AG1084">
        <v>5956186</v>
      </c>
      <c r="AH1084">
        <v>6605</v>
      </c>
      <c r="AI1084">
        <v>131325</v>
      </c>
      <c r="AJ1084">
        <v>0</v>
      </c>
      <c r="AK1084">
        <v>0</v>
      </c>
      <c r="AL1084">
        <v>0</v>
      </c>
      <c r="AM1084">
        <v>0</v>
      </c>
      <c r="AN1084">
        <v>50000</v>
      </c>
      <c r="AO1084">
        <v>0</v>
      </c>
      <c r="AP1084">
        <v>0</v>
      </c>
      <c r="AQ1084">
        <v>0</v>
      </c>
      <c r="AR1084">
        <v>0</v>
      </c>
      <c r="AS1084">
        <v>2</v>
      </c>
      <c r="AT1084">
        <v>2014</v>
      </c>
      <c r="AV1084">
        <v>24127</v>
      </c>
      <c r="AW1084">
        <v>11758</v>
      </c>
      <c r="AX1084">
        <v>2</v>
      </c>
      <c r="AY1084">
        <v>6</v>
      </c>
      <c r="AZ1084">
        <v>6</v>
      </c>
      <c r="BA1084" t="s">
        <v>233</v>
      </c>
      <c r="BB1084" t="s">
        <v>233</v>
      </c>
      <c r="BC1084" t="s">
        <v>233</v>
      </c>
      <c r="BS1084" t="s">
        <v>4364</v>
      </c>
      <c r="BV1084" t="s">
        <v>4365</v>
      </c>
      <c r="BX1084" t="s">
        <v>145</v>
      </c>
      <c r="BY1084" t="s">
        <v>149</v>
      </c>
      <c r="BZ1084" t="s">
        <v>146</v>
      </c>
      <c r="CB1084" s="27">
        <v>40337</v>
      </c>
      <c r="CC1084">
        <v>6695000</v>
      </c>
      <c r="CD1084" t="s">
        <v>150</v>
      </c>
      <c r="CE1084" t="s">
        <v>733</v>
      </c>
      <c r="CF1084" t="s">
        <v>733</v>
      </c>
      <c r="CG1084" t="s">
        <v>4366</v>
      </c>
      <c r="CH1084" s="27">
        <v>38869</v>
      </c>
      <c r="CI1084">
        <v>4395000</v>
      </c>
      <c r="CJ1084" t="s">
        <v>150</v>
      </c>
      <c r="CK1084" t="s">
        <v>151</v>
      </c>
      <c r="CL1084" t="s">
        <v>655</v>
      </c>
      <c r="CM1084" t="s">
        <v>4367</v>
      </c>
      <c r="CN1084" s="27">
        <v>38139</v>
      </c>
      <c r="CO1084">
        <v>3385000</v>
      </c>
      <c r="CP1084" t="s">
        <v>210</v>
      </c>
      <c r="CQ1084" t="s">
        <v>151</v>
      </c>
      <c r="CR1084" t="s">
        <v>151</v>
      </c>
      <c r="CS1084" t="s">
        <v>4368</v>
      </c>
      <c r="CT1084" s="27">
        <v>33055</v>
      </c>
      <c r="CU1084">
        <v>1100000</v>
      </c>
      <c r="CV1084" t="s">
        <v>210</v>
      </c>
      <c r="CW1084" t="s">
        <v>151</v>
      </c>
      <c r="CX1084" t="s">
        <v>151</v>
      </c>
      <c r="CY1084" t="s">
        <v>4369</v>
      </c>
      <c r="CZ1084" t="s">
        <v>4370</v>
      </c>
      <c r="DA1084" t="s">
        <v>154</v>
      </c>
      <c r="DB1084" t="s">
        <v>299</v>
      </c>
      <c r="DE1084">
        <v>2</v>
      </c>
      <c r="DF1084">
        <v>1979</v>
      </c>
      <c r="DG1084" t="s">
        <v>4371</v>
      </c>
      <c r="DH1084">
        <v>4</v>
      </c>
      <c r="DI1084" s="128" t="s">
        <v>3279</v>
      </c>
      <c r="DJ108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84" s="130">
        <f>Table13[[#This Row],[JUST]]*Table13[[#This Row],[Storm Millage]]/1000</f>
        <v>66833.474062427646</v>
      </c>
      <c r="DL108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84" s="136">
        <f>Table13[[#This Row],[JUST]]*Table13[[#This Row],[Recreational Millage]]/1000</f>
        <v>35874.355096979547</v>
      </c>
      <c r="DN1084" s="137">
        <f>Table13[[#This Row],[Recreational Assessment]]+Table13[[#This Row],[Storm Assessment]]</f>
        <v>102707.82915940719</v>
      </c>
      <c r="DO1084" s="145" t="e">
        <f>Methodology!#REF!</f>
        <v>#REF!</v>
      </c>
      <c r="DP1084" s="146" t="e">
        <f>(Table13[[#This Row],[JUST]]*Table13[[#This Row],[Ad Valorem Recreational Millage]])/1000</f>
        <v>#REF!</v>
      </c>
    </row>
    <row r="1085" spans="1:120" x14ac:dyDescent="0.3">
      <c r="A1085">
        <v>944</v>
      </c>
      <c r="B1085">
        <v>1</v>
      </c>
      <c r="C1085" s="165" t="s">
        <v>4023</v>
      </c>
      <c r="D1085" t="s">
        <v>216</v>
      </c>
      <c r="E1085" t="s">
        <v>337</v>
      </c>
      <c r="F1085">
        <v>10004823</v>
      </c>
      <c r="G1085" s="32" t="s">
        <v>181</v>
      </c>
      <c r="I1085" t="s">
        <v>226</v>
      </c>
      <c r="J1085">
        <v>1</v>
      </c>
      <c r="K1085">
        <v>0</v>
      </c>
      <c r="L1085">
        <v>0</v>
      </c>
      <c r="M1085">
        <v>1.2989999999999999</v>
      </c>
      <c r="N1085" t="s">
        <v>135</v>
      </c>
      <c r="O1085" t="s">
        <v>136</v>
      </c>
      <c r="R1085" t="s">
        <v>227</v>
      </c>
      <c r="S1085" t="s">
        <v>140</v>
      </c>
      <c r="T1085">
        <v>120</v>
      </c>
      <c r="U1085" t="s">
        <v>228</v>
      </c>
      <c r="V1085" t="s">
        <v>229</v>
      </c>
      <c r="W1085" t="s">
        <v>4024</v>
      </c>
      <c r="X1085" t="s">
        <v>4025</v>
      </c>
      <c r="Y1085" t="s">
        <v>189</v>
      </c>
      <c r="AA1085" t="s">
        <v>145</v>
      </c>
      <c r="AB1085" t="s">
        <v>146</v>
      </c>
      <c r="AC1085" s="119">
        <v>6061272</v>
      </c>
      <c r="AD1085">
        <v>6061272</v>
      </c>
      <c r="AE1085">
        <v>6061272</v>
      </c>
      <c r="AF1085">
        <v>2900000</v>
      </c>
      <c r="AG1085">
        <v>3060043</v>
      </c>
      <c r="AH1085">
        <v>32669</v>
      </c>
      <c r="AI1085">
        <v>68560</v>
      </c>
      <c r="AJ1085">
        <v>0</v>
      </c>
      <c r="AK1085">
        <v>0</v>
      </c>
      <c r="AL1085">
        <v>0</v>
      </c>
      <c r="AM1085">
        <v>0</v>
      </c>
      <c r="AN1085" s="32">
        <v>0</v>
      </c>
      <c r="AO1085">
        <v>0</v>
      </c>
      <c r="AP1085">
        <v>0</v>
      </c>
      <c r="AQ1085">
        <v>0</v>
      </c>
      <c r="AR1085">
        <v>0</v>
      </c>
      <c r="AS1085">
        <v>1</v>
      </c>
      <c r="AT1085">
        <v>2009</v>
      </c>
      <c r="AV1085">
        <v>30218</v>
      </c>
      <c r="AW1085">
        <v>12521</v>
      </c>
      <c r="AX1085">
        <v>2</v>
      </c>
      <c r="AY1085">
        <v>4</v>
      </c>
      <c r="AZ1085">
        <v>7</v>
      </c>
      <c r="BA1085" t="s">
        <v>233</v>
      </c>
      <c r="BB1085" t="s">
        <v>233</v>
      </c>
      <c r="BC1085" t="s">
        <v>233</v>
      </c>
      <c r="BS1085" t="s">
        <v>4026</v>
      </c>
      <c r="BV1085" t="s">
        <v>666</v>
      </c>
      <c r="BX1085" t="s">
        <v>667</v>
      </c>
      <c r="BY1085" t="s">
        <v>331</v>
      </c>
      <c r="BZ1085" t="s">
        <v>668</v>
      </c>
      <c r="CB1085" s="27">
        <v>38103</v>
      </c>
      <c r="CC1085">
        <v>3950000</v>
      </c>
      <c r="CD1085" t="s">
        <v>150</v>
      </c>
      <c r="CE1085" t="s">
        <v>151</v>
      </c>
      <c r="CF1085" t="s">
        <v>661</v>
      </c>
      <c r="CG1085" t="s">
        <v>4027</v>
      </c>
      <c r="CH1085" s="27">
        <v>37642</v>
      </c>
      <c r="CI1085">
        <v>3115000</v>
      </c>
      <c r="CJ1085" t="s">
        <v>150</v>
      </c>
      <c r="CK1085" t="s">
        <v>151</v>
      </c>
      <c r="CL1085" t="s">
        <v>151</v>
      </c>
      <c r="CM1085" t="s">
        <v>4028</v>
      </c>
      <c r="CN1085" s="27">
        <v>37376</v>
      </c>
      <c r="CO1085">
        <v>5000000</v>
      </c>
      <c r="CP1085" t="s">
        <v>210</v>
      </c>
      <c r="CQ1085" t="s">
        <v>208</v>
      </c>
      <c r="CR1085" t="s">
        <v>208</v>
      </c>
      <c r="CS1085" t="s">
        <v>4029</v>
      </c>
      <c r="CT1085" s="27">
        <v>27211</v>
      </c>
      <c r="CU1085">
        <v>76000</v>
      </c>
      <c r="CV1085" t="s">
        <v>210</v>
      </c>
      <c r="CW1085" t="s">
        <v>181</v>
      </c>
      <c r="CX1085" t="s">
        <v>181</v>
      </c>
      <c r="CY1085" t="s">
        <v>4030</v>
      </c>
      <c r="CZ1085" t="s">
        <v>4031</v>
      </c>
      <c r="DA1085" t="s">
        <v>154</v>
      </c>
      <c r="DB1085" t="s">
        <v>299</v>
      </c>
      <c r="DE1085">
        <v>1</v>
      </c>
      <c r="DF1085">
        <v>1900</v>
      </c>
      <c r="DG1085" t="s">
        <v>4032</v>
      </c>
      <c r="DH1085">
        <v>36</v>
      </c>
      <c r="DI1085" s="128" t="s">
        <v>3667</v>
      </c>
      <c r="DJ108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85" s="130">
        <f>Table13[[#This Row],[JUST]]*Table13[[#This Row],[Storm Millage]]/1000</f>
        <v>53671.455048328935</v>
      </c>
      <c r="DL108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85" s="136">
        <f>Table13[[#This Row],[JUST]]*Table13[[#This Row],[Recreational Millage]]/1000</f>
        <v>49715.391610256025</v>
      </c>
      <c r="DN1085" s="137">
        <f>Table13[[#This Row],[Recreational Assessment]]+Table13[[#This Row],[Storm Assessment]]</f>
        <v>103386.84665858495</v>
      </c>
      <c r="DO1085" s="145" t="e">
        <f>Methodology!#REF!</f>
        <v>#REF!</v>
      </c>
      <c r="DP1085" s="146" t="e">
        <f>(Table13[[#This Row],[JUST]]*Table13[[#This Row],[Ad Valorem Recreational Millage]])/1000</f>
        <v>#REF!</v>
      </c>
    </row>
    <row r="1086" spans="1:120" x14ac:dyDescent="0.3">
      <c r="A1086">
        <v>965</v>
      </c>
      <c r="B1086">
        <v>1</v>
      </c>
      <c r="C1086" s="165" t="s">
        <v>284</v>
      </c>
      <c r="D1086" t="s">
        <v>216</v>
      </c>
      <c r="E1086" t="s">
        <v>285</v>
      </c>
      <c r="F1086">
        <v>10003962</v>
      </c>
      <c r="G1086" s="32" t="s">
        <v>181</v>
      </c>
      <c r="I1086" t="s">
        <v>226</v>
      </c>
      <c r="J1086">
        <v>1</v>
      </c>
      <c r="K1086">
        <v>0</v>
      </c>
      <c r="L1086">
        <v>0</v>
      </c>
      <c r="M1086">
        <v>0.54400000000000004</v>
      </c>
      <c r="N1086" t="s">
        <v>135</v>
      </c>
      <c r="O1086" t="s">
        <v>136</v>
      </c>
      <c r="R1086" t="s">
        <v>286</v>
      </c>
      <c r="S1086" t="s">
        <v>140</v>
      </c>
      <c r="T1086">
        <v>120</v>
      </c>
      <c r="U1086" t="s">
        <v>228</v>
      </c>
      <c r="V1086" t="s">
        <v>229</v>
      </c>
      <c r="W1086" t="s">
        <v>287</v>
      </c>
      <c r="X1086" t="s">
        <v>288</v>
      </c>
      <c r="Y1086" t="s">
        <v>289</v>
      </c>
      <c r="AA1086" t="s">
        <v>145</v>
      </c>
      <c r="AB1086" t="s">
        <v>146</v>
      </c>
      <c r="AC1086" s="119">
        <v>2728538</v>
      </c>
      <c r="AD1086">
        <v>2728538</v>
      </c>
      <c r="AE1086">
        <v>2728538</v>
      </c>
      <c r="AF1086">
        <v>1836900</v>
      </c>
      <c r="AG1086">
        <v>870056</v>
      </c>
      <c r="AH1086">
        <v>0</v>
      </c>
      <c r="AI1086">
        <v>21582</v>
      </c>
      <c r="AJ1086">
        <v>0</v>
      </c>
      <c r="AK1086">
        <v>0</v>
      </c>
      <c r="AL1086">
        <v>0</v>
      </c>
      <c r="AM1086">
        <v>0</v>
      </c>
      <c r="AN1086" s="32">
        <v>0</v>
      </c>
      <c r="AO1086">
        <v>0</v>
      </c>
      <c r="AP1086">
        <v>0</v>
      </c>
      <c r="AQ1086">
        <v>0</v>
      </c>
      <c r="AR1086">
        <v>0</v>
      </c>
      <c r="AS1086">
        <v>1</v>
      </c>
      <c r="AT1086">
        <v>2001</v>
      </c>
      <c r="AV1086">
        <v>5519</v>
      </c>
      <c r="AW1086">
        <v>3629</v>
      </c>
      <c r="AX1086">
        <v>2</v>
      </c>
      <c r="AY1086">
        <v>3</v>
      </c>
      <c r="AZ1086">
        <v>2</v>
      </c>
      <c r="BA1086" t="s">
        <v>233</v>
      </c>
      <c r="BS1086" t="s">
        <v>290</v>
      </c>
      <c r="BT1086" t="s">
        <v>291</v>
      </c>
      <c r="BV1086" t="s">
        <v>292</v>
      </c>
      <c r="BX1086" t="s">
        <v>293</v>
      </c>
      <c r="BY1086" t="s">
        <v>294</v>
      </c>
      <c r="BZ1086" t="s">
        <v>295</v>
      </c>
      <c r="CB1086" s="27">
        <v>31929</v>
      </c>
      <c r="CC1086">
        <v>427800</v>
      </c>
      <c r="CD1086" t="s">
        <v>210</v>
      </c>
      <c r="CE1086" t="s">
        <v>151</v>
      </c>
      <c r="CF1086" t="s">
        <v>151</v>
      </c>
      <c r="CG1086" t="s">
        <v>296</v>
      </c>
      <c r="CH1086" s="27">
        <v>28157</v>
      </c>
      <c r="CI1086">
        <v>98500</v>
      </c>
      <c r="CJ1086" t="s">
        <v>150</v>
      </c>
      <c r="CK1086" t="s">
        <v>151</v>
      </c>
      <c r="CL1086" t="s">
        <v>151</v>
      </c>
      <c r="CM1086" t="s">
        <v>297</v>
      </c>
      <c r="CZ1086" t="s">
        <v>298</v>
      </c>
      <c r="DA1086" t="s">
        <v>154</v>
      </c>
      <c r="DB1086" t="s">
        <v>299</v>
      </c>
      <c r="DE1086">
        <v>1</v>
      </c>
      <c r="DF1086">
        <v>1975</v>
      </c>
      <c r="DG1086" t="s">
        <v>300</v>
      </c>
      <c r="DH1086">
        <v>1</v>
      </c>
      <c r="DI1086" s="128" t="s">
        <v>244</v>
      </c>
      <c r="DJ108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86" s="130">
        <f>Table13[[#This Row],[JUST]]*Table13[[#This Row],[Storm Millage]]/1000</f>
        <v>83207.315479112236</v>
      </c>
      <c r="DL108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86" s="136">
        <f>Table13[[#This Row],[JUST]]*Table13[[#This Row],[Recreational Millage]]/1000</f>
        <v>22379.84620942019</v>
      </c>
      <c r="DN1086" s="137">
        <f>Table13[[#This Row],[Recreational Assessment]]+Table13[[#This Row],[Storm Assessment]]</f>
        <v>105587.16168853242</v>
      </c>
      <c r="DO1086" s="145" t="e">
        <f>Methodology!#REF!</f>
        <v>#REF!</v>
      </c>
      <c r="DP1086" s="146" t="e">
        <f>(Table13[[#This Row],[JUST]]*Table13[[#This Row],[Ad Valorem Recreational Millage]])/1000</f>
        <v>#REF!</v>
      </c>
    </row>
    <row r="1087" spans="1:120" x14ac:dyDescent="0.3">
      <c r="A1087">
        <v>1036</v>
      </c>
      <c r="B1087">
        <v>1</v>
      </c>
      <c r="C1087" s="165" t="s">
        <v>301</v>
      </c>
      <c r="D1087" t="s">
        <v>216</v>
      </c>
      <c r="E1087" t="s">
        <v>302</v>
      </c>
      <c r="F1087">
        <v>10003963</v>
      </c>
      <c r="G1087" s="32" t="s">
        <v>181</v>
      </c>
      <c r="I1087" t="s">
        <v>226</v>
      </c>
      <c r="J1087">
        <v>1</v>
      </c>
      <c r="K1087">
        <v>0</v>
      </c>
      <c r="L1087">
        <v>0</v>
      </c>
      <c r="M1087">
        <v>0.52100000000000002</v>
      </c>
      <c r="N1087" t="s">
        <v>135</v>
      </c>
      <c r="O1087" t="s">
        <v>136</v>
      </c>
      <c r="R1087" t="s">
        <v>286</v>
      </c>
      <c r="S1087" t="s">
        <v>140</v>
      </c>
      <c r="T1087">
        <v>120</v>
      </c>
      <c r="U1087" t="s">
        <v>228</v>
      </c>
      <c r="V1087" t="s">
        <v>229</v>
      </c>
      <c r="W1087" t="s">
        <v>303</v>
      </c>
      <c r="X1087" t="s">
        <v>304</v>
      </c>
      <c r="Y1087" t="s">
        <v>289</v>
      </c>
      <c r="AA1087" t="s">
        <v>145</v>
      </c>
      <c r="AB1087" t="s">
        <v>146</v>
      </c>
      <c r="AC1087" s="119">
        <v>2773768</v>
      </c>
      <c r="AD1087">
        <v>2773768</v>
      </c>
      <c r="AE1087">
        <v>2773768</v>
      </c>
      <c r="AF1087">
        <v>1836900</v>
      </c>
      <c r="AG1087">
        <v>914487</v>
      </c>
      <c r="AH1087">
        <v>0</v>
      </c>
      <c r="AI1087">
        <v>22381</v>
      </c>
      <c r="AJ1087">
        <v>0</v>
      </c>
      <c r="AK1087">
        <v>0</v>
      </c>
      <c r="AL1087">
        <v>0</v>
      </c>
      <c r="AM1087">
        <v>0</v>
      </c>
      <c r="AN1087" s="32">
        <v>0</v>
      </c>
      <c r="AO1087">
        <v>0</v>
      </c>
      <c r="AP1087">
        <v>0</v>
      </c>
      <c r="AQ1087">
        <v>0</v>
      </c>
      <c r="AR1087">
        <v>0</v>
      </c>
      <c r="AS1087">
        <v>1</v>
      </c>
      <c r="AT1087">
        <v>2001</v>
      </c>
      <c r="AV1087">
        <v>5402</v>
      </c>
      <c r="AW1087">
        <v>3675</v>
      </c>
      <c r="AX1087">
        <v>2</v>
      </c>
      <c r="AY1087">
        <v>3</v>
      </c>
      <c r="AZ1087">
        <v>2</v>
      </c>
      <c r="BA1087" t="s">
        <v>233</v>
      </c>
      <c r="BS1087" t="s">
        <v>305</v>
      </c>
      <c r="BV1087" t="s">
        <v>306</v>
      </c>
      <c r="BX1087" t="s">
        <v>307</v>
      </c>
      <c r="BY1087" t="s">
        <v>149</v>
      </c>
      <c r="BZ1087" t="s">
        <v>308</v>
      </c>
      <c r="CB1087" s="27">
        <v>43494</v>
      </c>
      <c r="CC1087">
        <v>2800000</v>
      </c>
      <c r="CD1087" t="s">
        <v>210</v>
      </c>
      <c r="CE1087" t="s">
        <v>181</v>
      </c>
      <c r="CF1087" t="s">
        <v>181</v>
      </c>
      <c r="CG1087" t="s">
        <v>309</v>
      </c>
      <c r="CH1087" s="27">
        <v>33725</v>
      </c>
      <c r="CI1087">
        <v>730000</v>
      </c>
      <c r="CJ1087" t="s">
        <v>210</v>
      </c>
      <c r="CK1087" t="s">
        <v>181</v>
      </c>
      <c r="CL1087" t="s">
        <v>181</v>
      </c>
      <c r="CM1087" t="s">
        <v>310</v>
      </c>
      <c r="CZ1087" t="s">
        <v>311</v>
      </c>
      <c r="DA1087" t="s">
        <v>154</v>
      </c>
      <c r="DB1087" t="s">
        <v>299</v>
      </c>
      <c r="DE1087">
        <v>1</v>
      </c>
      <c r="DF1087">
        <v>1978</v>
      </c>
      <c r="DG1087" t="s">
        <v>312</v>
      </c>
      <c r="DH1087">
        <v>1</v>
      </c>
      <c r="DI1087" s="128" t="s">
        <v>244</v>
      </c>
      <c r="DJ108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87" s="130">
        <f>Table13[[#This Row],[JUST]]*Table13[[#This Row],[Storm Millage]]/1000</f>
        <v>84586.613432492479</v>
      </c>
      <c r="DL108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87" s="136">
        <f>Table13[[#This Row],[JUST]]*Table13[[#This Row],[Recreational Millage]]/1000</f>
        <v>22750.828927656872</v>
      </c>
      <c r="DN1087" s="137">
        <f>Table13[[#This Row],[Recreational Assessment]]+Table13[[#This Row],[Storm Assessment]]</f>
        <v>107337.44236014935</v>
      </c>
      <c r="DO1087" s="145" t="e">
        <f>Methodology!#REF!</f>
        <v>#REF!</v>
      </c>
      <c r="DP1087" s="146" t="e">
        <f>(Table13[[#This Row],[JUST]]*Table13[[#This Row],[Ad Valorem Recreational Millage]])/1000</f>
        <v>#REF!</v>
      </c>
    </row>
    <row r="1088" spans="1:120" x14ac:dyDescent="0.3">
      <c r="A1088">
        <v>1057</v>
      </c>
      <c r="B1088">
        <v>1</v>
      </c>
      <c r="C1088" s="165" t="s">
        <v>4393</v>
      </c>
      <c r="D1088" t="s">
        <v>801</v>
      </c>
      <c r="E1088" t="s">
        <v>452</v>
      </c>
      <c r="F1088">
        <v>10005121</v>
      </c>
      <c r="G1088" s="32" t="s">
        <v>181</v>
      </c>
      <c r="I1088" t="s">
        <v>226</v>
      </c>
      <c r="J1088">
        <v>1</v>
      </c>
      <c r="K1088">
        <v>102</v>
      </c>
      <c r="L1088">
        <v>0</v>
      </c>
      <c r="M1088">
        <v>1.224</v>
      </c>
      <c r="N1088" t="s">
        <v>135</v>
      </c>
      <c r="O1088" t="s">
        <v>136</v>
      </c>
      <c r="R1088" t="s">
        <v>3669</v>
      </c>
      <c r="S1088" t="s">
        <v>140</v>
      </c>
      <c r="T1088">
        <v>120</v>
      </c>
      <c r="U1088" t="s">
        <v>228</v>
      </c>
      <c r="V1088" t="s">
        <v>229</v>
      </c>
      <c r="W1088" t="s">
        <v>4394</v>
      </c>
      <c r="X1088" t="s">
        <v>4395</v>
      </c>
      <c r="Y1088" t="s">
        <v>189</v>
      </c>
      <c r="AA1088" t="s">
        <v>145</v>
      </c>
      <c r="AB1088" t="s">
        <v>146</v>
      </c>
      <c r="AC1088" s="119">
        <v>6805420</v>
      </c>
      <c r="AD1088">
        <v>6805420</v>
      </c>
      <c r="AE1088">
        <v>6805420</v>
      </c>
      <c r="AF1088">
        <v>2744800</v>
      </c>
      <c r="AG1088">
        <v>3862582</v>
      </c>
      <c r="AH1088">
        <v>3944</v>
      </c>
      <c r="AI1088">
        <v>194094</v>
      </c>
      <c r="AJ1088">
        <v>4059060</v>
      </c>
      <c r="AK1088">
        <v>0</v>
      </c>
      <c r="AL1088">
        <v>0</v>
      </c>
      <c r="AM1088">
        <v>0</v>
      </c>
      <c r="AN1088" s="32">
        <v>0</v>
      </c>
      <c r="AO1088">
        <v>0</v>
      </c>
      <c r="AP1088">
        <v>0</v>
      </c>
      <c r="AQ1088">
        <v>0</v>
      </c>
      <c r="AR1088">
        <v>0</v>
      </c>
      <c r="AS1088">
        <v>1</v>
      </c>
      <c r="AT1088">
        <v>2019</v>
      </c>
      <c r="AV1088">
        <v>15708</v>
      </c>
      <c r="AW1088">
        <v>8182</v>
      </c>
      <c r="AX1088">
        <v>1</v>
      </c>
      <c r="AY1088">
        <v>7</v>
      </c>
      <c r="AZ1088">
        <v>8</v>
      </c>
      <c r="BA1088" t="s">
        <v>233</v>
      </c>
      <c r="BC1088" t="s">
        <v>233</v>
      </c>
      <c r="BS1088" t="s">
        <v>4396</v>
      </c>
      <c r="BT1088" t="s">
        <v>4397</v>
      </c>
      <c r="BV1088" t="s">
        <v>4398</v>
      </c>
      <c r="BX1088" t="s">
        <v>1283</v>
      </c>
      <c r="BY1088" t="s">
        <v>343</v>
      </c>
      <c r="BZ1088" t="s">
        <v>4399</v>
      </c>
      <c r="CB1088" s="27">
        <v>42550</v>
      </c>
      <c r="CC1088">
        <v>4900000</v>
      </c>
      <c r="CD1088" t="s">
        <v>150</v>
      </c>
      <c r="CE1088" t="s">
        <v>181</v>
      </c>
      <c r="CF1088" t="s">
        <v>181</v>
      </c>
      <c r="CG1088" t="s">
        <v>4400</v>
      </c>
      <c r="CH1088" s="27">
        <v>40242</v>
      </c>
      <c r="CI1088">
        <v>2900000</v>
      </c>
      <c r="CJ1088" t="s">
        <v>150</v>
      </c>
      <c r="CK1088" t="s">
        <v>181</v>
      </c>
      <c r="CL1088" t="s">
        <v>181</v>
      </c>
      <c r="CM1088" t="s">
        <v>4401</v>
      </c>
      <c r="CN1088" s="27">
        <v>34455</v>
      </c>
      <c r="CO1088">
        <v>1100000</v>
      </c>
      <c r="CP1088" t="s">
        <v>210</v>
      </c>
      <c r="CQ1088" t="s">
        <v>181</v>
      </c>
      <c r="CR1088" t="s">
        <v>181</v>
      </c>
      <c r="CS1088" t="s">
        <v>4402</v>
      </c>
      <c r="CT1088" s="27">
        <v>31837</v>
      </c>
      <c r="CU1088">
        <v>350000</v>
      </c>
      <c r="CV1088" t="s">
        <v>210</v>
      </c>
      <c r="CW1088" t="s">
        <v>181</v>
      </c>
      <c r="CX1088" t="s">
        <v>181</v>
      </c>
      <c r="CY1088" t="s">
        <v>4403</v>
      </c>
      <c r="CZ1088" t="s">
        <v>4404</v>
      </c>
      <c r="DA1088" t="s">
        <v>154</v>
      </c>
      <c r="DB1088" t="s">
        <v>299</v>
      </c>
      <c r="DE1088">
        <v>1</v>
      </c>
      <c r="DF1088">
        <v>1900</v>
      </c>
      <c r="DG1088" t="s">
        <v>4405</v>
      </c>
      <c r="DH1088">
        <v>4</v>
      </c>
      <c r="DI1088" s="128" t="s">
        <v>3279</v>
      </c>
      <c r="DJ108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88" s="130">
        <f>Table13[[#This Row],[JUST]]*Table13[[#This Row],[Storm Millage]]/1000</f>
        <v>53889.053308500297</v>
      </c>
      <c r="DL108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88" s="136">
        <f>Table13[[#This Row],[JUST]]*Table13[[#This Row],[Recreational Millage]]/1000</f>
        <v>55818.99647009217</v>
      </c>
      <c r="DN1088" s="137">
        <f>Table13[[#This Row],[Recreational Assessment]]+Table13[[#This Row],[Storm Assessment]]</f>
        <v>109708.04977859247</v>
      </c>
      <c r="DO1088" s="145" t="e">
        <f>Methodology!#REF!</f>
        <v>#REF!</v>
      </c>
      <c r="DP1088" s="146" t="e">
        <f>(Table13[[#This Row],[JUST]]*Table13[[#This Row],[Ad Valorem Recreational Millage]])/1000</f>
        <v>#REF!</v>
      </c>
    </row>
    <row r="1089" spans="1:120" x14ac:dyDescent="0.3">
      <c r="A1089">
        <v>914</v>
      </c>
      <c r="B1089">
        <v>1</v>
      </c>
      <c r="C1089" s="165" t="s">
        <v>4502</v>
      </c>
      <c r="D1089" t="s">
        <v>131</v>
      </c>
      <c r="E1089" t="s">
        <v>170</v>
      </c>
      <c r="F1089">
        <v>10005016</v>
      </c>
      <c r="G1089" s="32" t="s">
        <v>181</v>
      </c>
      <c r="I1089" t="s">
        <v>226</v>
      </c>
      <c r="J1089">
        <v>1</v>
      </c>
      <c r="K1089">
        <v>140</v>
      </c>
      <c r="L1089">
        <v>0</v>
      </c>
      <c r="M1089">
        <v>1.837</v>
      </c>
      <c r="N1089" t="s">
        <v>135</v>
      </c>
      <c r="O1089" t="s">
        <v>136</v>
      </c>
      <c r="R1089" t="s">
        <v>3669</v>
      </c>
      <c r="S1089" t="s">
        <v>140</v>
      </c>
      <c r="T1089">
        <v>120</v>
      </c>
      <c r="U1089" t="s">
        <v>228</v>
      </c>
      <c r="V1089" t="s">
        <v>229</v>
      </c>
      <c r="W1089" t="s">
        <v>4503</v>
      </c>
      <c r="X1089" t="s">
        <v>4504</v>
      </c>
      <c r="Y1089" t="s">
        <v>189</v>
      </c>
      <c r="AA1089" t="s">
        <v>145</v>
      </c>
      <c r="AB1089" t="s">
        <v>146</v>
      </c>
      <c r="AC1089" s="30">
        <v>9044694</v>
      </c>
      <c r="AD1089">
        <v>8184000</v>
      </c>
      <c r="AE1089">
        <v>8134000</v>
      </c>
      <c r="AF1089">
        <v>2856000</v>
      </c>
      <c r="AG1089">
        <v>6073126</v>
      </c>
      <c r="AH1089">
        <v>9267</v>
      </c>
      <c r="AI1089">
        <v>106301</v>
      </c>
      <c r="AJ1089">
        <v>0</v>
      </c>
      <c r="AK1089">
        <v>0</v>
      </c>
      <c r="AL1089">
        <v>0</v>
      </c>
      <c r="AM1089">
        <v>0</v>
      </c>
      <c r="AN1089">
        <v>50000</v>
      </c>
      <c r="AO1089">
        <v>0</v>
      </c>
      <c r="AP1089">
        <v>0</v>
      </c>
      <c r="AQ1089">
        <v>0</v>
      </c>
      <c r="AR1089">
        <v>0</v>
      </c>
      <c r="AS1089">
        <v>1</v>
      </c>
      <c r="AT1089">
        <v>2002</v>
      </c>
      <c r="AV1089">
        <v>21618</v>
      </c>
      <c r="AW1089">
        <v>10637</v>
      </c>
      <c r="AX1089">
        <v>2</v>
      </c>
      <c r="AY1089">
        <v>7</v>
      </c>
      <c r="AZ1089">
        <v>10</v>
      </c>
      <c r="BA1089" t="s">
        <v>233</v>
      </c>
      <c r="BB1089" t="s">
        <v>233</v>
      </c>
      <c r="BC1089" t="s">
        <v>233</v>
      </c>
      <c r="BS1089" t="s">
        <v>4505</v>
      </c>
      <c r="BV1089" t="s">
        <v>4506</v>
      </c>
      <c r="BX1089" t="s">
        <v>145</v>
      </c>
      <c r="BY1089" t="s">
        <v>149</v>
      </c>
      <c r="BZ1089" t="s">
        <v>146</v>
      </c>
      <c r="CB1089" s="27">
        <v>42200</v>
      </c>
      <c r="CC1089">
        <v>8600000</v>
      </c>
      <c r="CD1089" t="s">
        <v>210</v>
      </c>
      <c r="CE1089" t="s">
        <v>181</v>
      </c>
      <c r="CF1089" t="s">
        <v>181</v>
      </c>
      <c r="CG1089" t="s">
        <v>4507</v>
      </c>
      <c r="CH1089" s="27">
        <v>36112</v>
      </c>
      <c r="CI1089">
        <v>2601200</v>
      </c>
      <c r="CJ1089" t="s">
        <v>210</v>
      </c>
      <c r="CK1089" t="s">
        <v>151</v>
      </c>
      <c r="CL1089" t="s">
        <v>151</v>
      </c>
      <c r="CM1089" t="s">
        <v>4508</v>
      </c>
      <c r="CN1089" s="27">
        <v>29403</v>
      </c>
      <c r="CO1089">
        <v>100000</v>
      </c>
      <c r="CP1089" t="s">
        <v>150</v>
      </c>
      <c r="CQ1089" t="s">
        <v>181</v>
      </c>
      <c r="CR1089" t="s">
        <v>181</v>
      </c>
      <c r="CS1089" t="s">
        <v>4509</v>
      </c>
      <c r="CZ1089" t="s">
        <v>4510</v>
      </c>
      <c r="DA1089" t="s">
        <v>154</v>
      </c>
      <c r="DB1089" t="s">
        <v>299</v>
      </c>
      <c r="DE1089">
        <v>1</v>
      </c>
      <c r="DF1089">
        <v>1900</v>
      </c>
      <c r="DG1089" t="s">
        <v>4511</v>
      </c>
      <c r="DH1089">
        <v>4</v>
      </c>
      <c r="DI1089" s="128" t="s">
        <v>3279</v>
      </c>
      <c r="DJ108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89" s="130">
        <f>Table13[[#This Row],[JUST]]*Table13[[#This Row],[Storm Millage]]/1000</f>
        <v>71620.854719484283</v>
      </c>
      <c r="DL108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89" s="136">
        <f>Table13[[#This Row],[JUST]]*Table13[[#This Row],[Recreational Millage]]/1000</f>
        <v>38444.088244701881</v>
      </c>
      <c r="DN1089" s="137">
        <f>Table13[[#This Row],[Recreational Assessment]]+Table13[[#This Row],[Storm Assessment]]</f>
        <v>110064.94296418616</v>
      </c>
      <c r="DO1089" s="145" t="e">
        <f>Methodology!#REF!</f>
        <v>#REF!</v>
      </c>
      <c r="DP1089" s="146" t="e">
        <f>(Table13[[#This Row],[JUST]]*Table13[[#This Row],[Ad Valorem Recreational Millage]])/1000</f>
        <v>#REF!</v>
      </c>
    </row>
    <row r="1090" spans="1:120" x14ac:dyDescent="0.3">
      <c r="A1090">
        <v>848</v>
      </c>
      <c r="B1090">
        <v>1</v>
      </c>
      <c r="C1090" s="165" t="s">
        <v>4480</v>
      </c>
      <c r="D1090" t="s">
        <v>801</v>
      </c>
      <c r="E1090" t="s">
        <v>337</v>
      </c>
      <c r="F1090">
        <v>10005129</v>
      </c>
      <c r="G1090" s="32" t="s">
        <v>181</v>
      </c>
      <c r="I1090" t="s">
        <v>226</v>
      </c>
      <c r="J1090">
        <v>1</v>
      </c>
      <c r="K1090">
        <v>102</v>
      </c>
      <c r="L1090">
        <v>0</v>
      </c>
      <c r="M1090">
        <v>1.18</v>
      </c>
      <c r="N1090" t="s">
        <v>135</v>
      </c>
      <c r="O1090" t="s">
        <v>136</v>
      </c>
      <c r="R1090" t="s">
        <v>3669</v>
      </c>
      <c r="S1090" t="s">
        <v>140</v>
      </c>
      <c r="T1090">
        <v>120</v>
      </c>
      <c r="U1090" t="s">
        <v>228</v>
      </c>
      <c r="V1090" t="s">
        <v>229</v>
      </c>
      <c r="W1090" t="s">
        <v>4481</v>
      </c>
      <c r="X1090" t="s">
        <v>4482</v>
      </c>
      <c r="Y1090" t="s">
        <v>189</v>
      </c>
      <c r="AA1090" t="s">
        <v>145</v>
      </c>
      <c r="AB1090" t="s">
        <v>146</v>
      </c>
      <c r="AC1090" s="119">
        <v>6861371</v>
      </c>
      <c r="AD1090">
        <v>6861371</v>
      </c>
      <c r="AE1090">
        <v>6861371</v>
      </c>
      <c r="AF1090">
        <v>2346000</v>
      </c>
      <c r="AG1090">
        <v>4392389</v>
      </c>
      <c r="AH1090">
        <v>0</v>
      </c>
      <c r="AI1090">
        <v>122982</v>
      </c>
      <c r="AJ1090">
        <v>0</v>
      </c>
      <c r="AK1090">
        <v>0</v>
      </c>
      <c r="AL1090">
        <v>0</v>
      </c>
      <c r="AM1090">
        <v>0</v>
      </c>
      <c r="AN1090" s="32">
        <v>0</v>
      </c>
      <c r="AO1090">
        <v>0</v>
      </c>
      <c r="AP1090">
        <v>0</v>
      </c>
      <c r="AQ1090">
        <v>0</v>
      </c>
      <c r="AR1090">
        <v>0</v>
      </c>
      <c r="AS1090">
        <v>1</v>
      </c>
      <c r="AT1090">
        <v>2011</v>
      </c>
      <c r="AV1090">
        <v>18435</v>
      </c>
      <c r="AW1090">
        <v>9035</v>
      </c>
      <c r="AX1090">
        <v>2</v>
      </c>
      <c r="AY1090">
        <v>7</v>
      </c>
      <c r="AZ1090">
        <v>8.5</v>
      </c>
      <c r="BA1090" t="s">
        <v>233</v>
      </c>
      <c r="BB1090" t="s">
        <v>233</v>
      </c>
      <c r="BC1090" t="s">
        <v>233</v>
      </c>
      <c r="BS1090" t="s">
        <v>4483</v>
      </c>
      <c r="BT1090" t="s">
        <v>4484</v>
      </c>
      <c r="BV1090" t="s">
        <v>4485</v>
      </c>
      <c r="BX1090" t="s">
        <v>1985</v>
      </c>
      <c r="BY1090" t="s">
        <v>194</v>
      </c>
      <c r="BZ1090" t="s">
        <v>4486</v>
      </c>
      <c r="CB1090" s="27">
        <v>39953</v>
      </c>
      <c r="CC1090">
        <v>3600000</v>
      </c>
      <c r="CD1090" t="s">
        <v>150</v>
      </c>
      <c r="CE1090" t="s">
        <v>181</v>
      </c>
      <c r="CF1090" t="s">
        <v>181</v>
      </c>
      <c r="CG1090" t="s">
        <v>4487</v>
      </c>
      <c r="CH1090" s="27">
        <v>38548</v>
      </c>
      <c r="CI1090">
        <v>4687500</v>
      </c>
      <c r="CJ1090" t="s">
        <v>210</v>
      </c>
      <c r="CK1090" t="s">
        <v>151</v>
      </c>
      <c r="CL1090" t="s">
        <v>151</v>
      </c>
      <c r="CM1090" t="s">
        <v>4488</v>
      </c>
      <c r="CN1090" s="27">
        <v>31138</v>
      </c>
      <c r="CO1090">
        <v>480000</v>
      </c>
      <c r="CP1090" t="s">
        <v>210</v>
      </c>
      <c r="CQ1090" t="s">
        <v>151</v>
      </c>
      <c r="CR1090" t="s">
        <v>151</v>
      </c>
      <c r="CS1090" t="s">
        <v>4489</v>
      </c>
      <c r="CZ1090" t="s">
        <v>4490</v>
      </c>
      <c r="DA1090" t="s">
        <v>154</v>
      </c>
      <c r="DB1090" t="s">
        <v>299</v>
      </c>
      <c r="DE1090">
        <v>1</v>
      </c>
      <c r="DF1090">
        <v>1979</v>
      </c>
      <c r="DG1090" t="s">
        <v>4491</v>
      </c>
      <c r="DH1090">
        <v>4</v>
      </c>
      <c r="DI1090" s="128" t="s">
        <v>3279</v>
      </c>
      <c r="DJ109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7.918549231127586</v>
      </c>
      <c r="DK1090" s="130">
        <f>Table13[[#This Row],[JUST]]*Table13[[#This Row],[Storm Millage]]/1000</f>
        <v>54332.10405653112</v>
      </c>
      <c r="DL109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90" s="136">
        <f>Table13[[#This Row],[JUST]]*Table13[[#This Row],[Recreational Millage]]/1000</f>
        <v>56277.914313737107</v>
      </c>
      <c r="DN1090" s="137">
        <f>Table13[[#This Row],[Recreational Assessment]]+Table13[[#This Row],[Storm Assessment]]</f>
        <v>110610.01837026823</v>
      </c>
      <c r="DO1090" s="145" t="e">
        <f>Methodology!#REF!</f>
        <v>#REF!</v>
      </c>
      <c r="DP1090" s="146" t="e">
        <f>(Table13[[#This Row],[JUST]]*Table13[[#This Row],[Ad Valorem Recreational Millage]])/1000</f>
        <v>#REF!</v>
      </c>
    </row>
    <row r="1091" spans="1:120" x14ac:dyDescent="0.3">
      <c r="A1091">
        <v>1016</v>
      </c>
      <c r="B1091">
        <v>1</v>
      </c>
      <c r="C1091" s="165" t="s">
        <v>412</v>
      </c>
      <c r="D1091" t="s">
        <v>216</v>
      </c>
      <c r="E1091" t="s">
        <v>413</v>
      </c>
      <c r="F1091">
        <v>10003951</v>
      </c>
      <c r="G1091" s="32" t="s">
        <v>181</v>
      </c>
      <c r="I1091" t="s">
        <v>226</v>
      </c>
      <c r="J1091">
        <v>1</v>
      </c>
      <c r="K1091">
        <v>0</v>
      </c>
      <c r="L1091">
        <v>0</v>
      </c>
      <c r="M1091">
        <v>0.96499999999999997</v>
      </c>
      <c r="N1091" t="s">
        <v>135</v>
      </c>
      <c r="O1091" t="s">
        <v>136</v>
      </c>
      <c r="R1091" t="s">
        <v>286</v>
      </c>
      <c r="S1091" t="s">
        <v>140</v>
      </c>
      <c r="T1091">
        <v>120</v>
      </c>
      <c r="U1091" t="s">
        <v>228</v>
      </c>
      <c r="V1091" t="s">
        <v>229</v>
      </c>
      <c r="W1091" t="s">
        <v>414</v>
      </c>
      <c r="X1091" t="s">
        <v>415</v>
      </c>
      <c r="Y1091" t="s">
        <v>393</v>
      </c>
      <c r="AA1091" t="s">
        <v>145</v>
      </c>
      <c r="AB1091" t="s">
        <v>146</v>
      </c>
      <c r="AC1091" s="30">
        <v>3284277</v>
      </c>
      <c r="AD1091">
        <v>1526652</v>
      </c>
      <c r="AE1091">
        <v>1476652</v>
      </c>
      <c r="AF1091">
        <v>2984100</v>
      </c>
      <c r="AG1091">
        <v>298429</v>
      </c>
      <c r="AH1091">
        <v>0</v>
      </c>
      <c r="AI1091">
        <v>1748</v>
      </c>
      <c r="AJ1091">
        <v>0</v>
      </c>
      <c r="AK1091">
        <v>0</v>
      </c>
      <c r="AL1091">
        <v>0</v>
      </c>
      <c r="AM1091">
        <v>0</v>
      </c>
      <c r="AN1091">
        <v>50000</v>
      </c>
      <c r="AO1091">
        <v>0</v>
      </c>
      <c r="AP1091">
        <v>0</v>
      </c>
      <c r="AQ1091">
        <v>0</v>
      </c>
      <c r="AR1091">
        <v>0</v>
      </c>
      <c r="AS1091">
        <v>1</v>
      </c>
      <c r="AT1091">
        <v>1978</v>
      </c>
      <c r="AV1091">
        <v>3662</v>
      </c>
      <c r="AW1091">
        <v>3262</v>
      </c>
      <c r="AX1091">
        <v>2</v>
      </c>
      <c r="AY1091">
        <v>3</v>
      </c>
      <c r="AZ1091">
        <v>2</v>
      </c>
      <c r="BS1091" t="s">
        <v>416</v>
      </c>
      <c r="BT1091" t="s">
        <v>417</v>
      </c>
      <c r="BV1091" t="s">
        <v>414</v>
      </c>
      <c r="BX1091" t="s">
        <v>145</v>
      </c>
      <c r="BY1091" t="s">
        <v>149</v>
      </c>
      <c r="BZ1091" t="s">
        <v>146</v>
      </c>
      <c r="CB1091" s="27">
        <v>28246</v>
      </c>
      <c r="CC1091">
        <v>102500</v>
      </c>
      <c r="CD1091" t="s">
        <v>210</v>
      </c>
      <c r="CE1091" t="s">
        <v>151</v>
      </c>
      <c r="CF1091" t="s">
        <v>151</v>
      </c>
      <c r="CG1091" t="s">
        <v>418</v>
      </c>
      <c r="CH1091" s="27">
        <v>27729</v>
      </c>
      <c r="CI1091">
        <v>76000</v>
      </c>
      <c r="CM1091" t="s">
        <v>419</v>
      </c>
      <c r="CZ1091" t="s">
        <v>420</v>
      </c>
      <c r="DA1091" t="s">
        <v>154</v>
      </c>
      <c r="DB1091" t="s">
        <v>299</v>
      </c>
      <c r="DE1091">
        <v>1</v>
      </c>
      <c r="DF1091">
        <v>1975</v>
      </c>
      <c r="DG1091" t="s">
        <v>421</v>
      </c>
      <c r="DH1091">
        <v>1</v>
      </c>
      <c r="DI1091" s="128" t="s">
        <v>244</v>
      </c>
      <c r="DJ109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91" s="130">
        <f>Table13[[#This Row],[JUST]]*Table13[[#This Row],[Storm Millage]]/1000</f>
        <v>100154.68813694084</v>
      </c>
      <c r="DL109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091" s="136">
        <f>Table13[[#This Row],[JUST]]*Table13[[#This Row],[Recreational Millage]]/1000</f>
        <v>13959.680096202786</v>
      </c>
      <c r="DN1091" s="137">
        <f>Table13[[#This Row],[Recreational Assessment]]+Table13[[#This Row],[Storm Assessment]]</f>
        <v>114114.36823314363</v>
      </c>
      <c r="DO1091" s="145" t="e">
        <f>Methodology!#REF!</f>
        <v>#REF!</v>
      </c>
      <c r="DP1091" s="146" t="e">
        <f>(Table13[[#This Row],[JUST]]*Table13[[#This Row],[Ad Valorem Recreational Millage]])/1000</f>
        <v>#REF!</v>
      </c>
    </row>
    <row r="1092" spans="1:120" x14ac:dyDescent="0.3">
      <c r="A1092">
        <v>1020</v>
      </c>
      <c r="B1092">
        <v>1</v>
      </c>
      <c r="C1092" s="165" t="s">
        <v>4012</v>
      </c>
      <c r="D1092" t="s">
        <v>216</v>
      </c>
      <c r="E1092" t="s">
        <v>314</v>
      </c>
      <c r="F1092">
        <v>10004825</v>
      </c>
      <c r="G1092" s="32" t="s">
        <v>383</v>
      </c>
      <c r="I1092" t="s">
        <v>226</v>
      </c>
      <c r="J1092">
        <v>1</v>
      </c>
      <c r="K1092">
        <v>0</v>
      </c>
      <c r="L1092">
        <v>0</v>
      </c>
      <c r="M1092">
        <v>0.97899999999999998</v>
      </c>
      <c r="N1092" t="s">
        <v>135</v>
      </c>
      <c r="O1092" t="s">
        <v>136</v>
      </c>
      <c r="R1092" t="s">
        <v>227</v>
      </c>
      <c r="S1092" t="s">
        <v>140</v>
      </c>
      <c r="T1092">
        <v>810</v>
      </c>
      <c r="U1092" t="s">
        <v>3584</v>
      </c>
      <c r="V1092" t="s">
        <v>229</v>
      </c>
      <c r="W1092" t="s">
        <v>4013</v>
      </c>
      <c r="X1092" t="s">
        <v>4014</v>
      </c>
      <c r="Y1092" t="s">
        <v>189</v>
      </c>
      <c r="AA1092" t="s">
        <v>145</v>
      </c>
      <c r="AB1092" t="s">
        <v>146</v>
      </c>
      <c r="AC1092" s="119">
        <v>6767734</v>
      </c>
      <c r="AD1092">
        <v>6767734</v>
      </c>
      <c r="AE1092">
        <v>6767734</v>
      </c>
      <c r="AF1092">
        <v>2800000</v>
      </c>
      <c r="AG1092">
        <v>3802121</v>
      </c>
      <c r="AH1092">
        <v>46292</v>
      </c>
      <c r="AI1092">
        <v>119321</v>
      </c>
      <c r="AJ1092">
        <v>0</v>
      </c>
      <c r="AK1092">
        <v>0</v>
      </c>
      <c r="AL1092">
        <v>0</v>
      </c>
      <c r="AM1092">
        <v>0</v>
      </c>
      <c r="AN1092" s="32">
        <v>0</v>
      </c>
      <c r="AO1092">
        <v>0</v>
      </c>
      <c r="AP1092">
        <v>0</v>
      </c>
      <c r="AQ1092">
        <v>0</v>
      </c>
      <c r="AR1092">
        <v>0</v>
      </c>
      <c r="AS1092">
        <v>2</v>
      </c>
      <c r="AT1092">
        <v>1918</v>
      </c>
      <c r="AV1092">
        <v>17913</v>
      </c>
      <c r="AW1092">
        <v>7734</v>
      </c>
      <c r="AX1092">
        <v>2</v>
      </c>
      <c r="AY1092">
        <v>5</v>
      </c>
      <c r="AZ1092">
        <v>4</v>
      </c>
      <c r="BA1092" t="s">
        <v>233</v>
      </c>
      <c r="BB1092" t="s">
        <v>233</v>
      </c>
      <c r="BC1092" t="s">
        <v>233</v>
      </c>
      <c r="BE1092" t="s">
        <v>233</v>
      </c>
      <c r="BS1092" t="s">
        <v>4015</v>
      </c>
      <c r="BT1092" t="s">
        <v>4016</v>
      </c>
      <c r="BV1092" t="s">
        <v>666</v>
      </c>
      <c r="BX1092" t="s">
        <v>667</v>
      </c>
      <c r="BY1092" t="s">
        <v>331</v>
      </c>
      <c r="BZ1092" t="s">
        <v>668</v>
      </c>
      <c r="CB1092" s="27">
        <v>41271</v>
      </c>
      <c r="CC1092">
        <v>8500000</v>
      </c>
      <c r="CD1092" t="s">
        <v>210</v>
      </c>
      <c r="CE1092" t="s">
        <v>181</v>
      </c>
      <c r="CF1092" t="s">
        <v>181</v>
      </c>
      <c r="CG1092" t="s">
        <v>4017</v>
      </c>
      <c r="CH1092" s="27">
        <v>38831</v>
      </c>
      <c r="CI1092">
        <v>10000000</v>
      </c>
      <c r="CJ1092" t="s">
        <v>210</v>
      </c>
      <c r="CK1092" t="s">
        <v>151</v>
      </c>
      <c r="CL1092" t="s">
        <v>151</v>
      </c>
      <c r="CM1092" t="s">
        <v>4018</v>
      </c>
      <c r="CN1092" s="27">
        <v>36606</v>
      </c>
      <c r="CO1092">
        <v>3600000</v>
      </c>
      <c r="CP1092" t="s">
        <v>210</v>
      </c>
      <c r="CQ1092" t="s">
        <v>151</v>
      </c>
      <c r="CR1092" t="s">
        <v>383</v>
      </c>
      <c r="CS1092" t="s">
        <v>4019</v>
      </c>
      <c r="CT1092" s="27">
        <v>34700</v>
      </c>
      <c r="CU1092">
        <v>1400000</v>
      </c>
      <c r="CV1092" t="s">
        <v>210</v>
      </c>
      <c r="CW1092" t="s">
        <v>151</v>
      </c>
      <c r="CX1092" t="s">
        <v>151</v>
      </c>
      <c r="CY1092" t="s">
        <v>4020</v>
      </c>
      <c r="CZ1092" t="s">
        <v>4021</v>
      </c>
      <c r="DA1092" t="s">
        <v>154</v>
      </c>
      <c r="DB1092" t="s">
        <v>299</v>
      </c>
      <c r="DE1092">
        <v>1</v>
      </c>
      <c r="DF1092">
        <v>1900</v>
      </c>
      <c r="DG1092" t="s">
        <v>4022</v>
      </c>
      <c r="DH1092">
        <v>36</v>
      </c>
      <c r="DI1092" s="128" t="s">
        <v>3667</v>
      </c>
      <c r="DJ109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092" s="130">
        <f>Table13[[#This Row],[JUST]]*Table13[[#This Row],[Storm Millage]]/1000</f>
        <v>59927.046857499117</v>
      </c>
      <c r="DL109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92" s="136">
        <f>Table13[[#This Row],[JUST]]*Table13[[#This Row],[Recreational Millage]]/1000</f>
        <v>55509.890683679005</v>
      </c>
      <c r="DN1092" s="137">
        <f>Table13[[#This Row],[Recreational Assessment]]+Table13[[#This Row],[Storm Assessment]]</f>
        <v>115436.93754117812</v>
      </c>
      <c r="DO1092" s="145" t="e">
        <f>Methodology!#REF!</f>
        <v>#REF!</v>
      </c>
      <c r="DP1092" s="146" t="e">
        <f>(Table13[[#This Row],[JUST]]*Table13[[#This Row],[Ad Valorem Recreational Millage]])/1000</f>
        <v>#REF!</v>
      </c>
    </row>
    <row r="1093" spans="1:120" x14ac:dyDescent="0.3">
      <c r="A1093">
        <v>687</v>
      </c>
      <c r="B1093">
        <v>1</v>
      </c>
      <c r="C1093" s="165" t="s">
        <v>3433</v>
      </c>
      <c r="D1093" t="s">
        <v>158</v>
      </c>
      <c r="E1093" t="s">
        <v>132</v>
      </c>
      <c r="F1093">
        <v>10004180</v>
      </c>
      <c r="G1093" s="32" t="s">
        <v>181</v>
      </c>
      <c r="I1093" t="s">
        <v>226</v>
      </c>
      <c r="J1093">
        <v>1</v>
      </c>
      <c r="K1093">
        <v>0</v>
      </c>
      <c r="L1093">
        <v>0</v>
      </c>
      <c r="M1093">
        <v>0.57999999999999996</v>
      </c>
      <c r="N1093" t="s">
        <v>135</v>
      </c>
      <c r="O1093" t="s">
        <v>136</v>
      </c>
      <c r="R1093" t="s">
        <v>227</v>
      </c>
      <c r="S1093" t="s">
        <v>140</v>
      </c>
      <c r="T1093">
        <v>120</v>
      </c>
      <c r="U1093" t="s">
        <v>228</v>
      </c>
      <c r="V1093" t="s">
        <v>229</v>
      </c>
      <c r="W1093" t="s">
        <v>3434</v>
      </c>
      <c r="X1093" t="s">
        <v>3435</v>
      </c>
      <c r="Y1093" t="s">
        <v>162</v>
      </c>
      <c r="AA1093" t="s">
        <v>145</v>
      </c>
      <c r="AB1093" t="s">
        <v>146</v>
      </c>
      <c r="AC1093" s="119">
        <v>3218714</v>
      </c>
      <c r="AD1093">
        <v>3218714</v>
      </c>
      <c r="AE1093">
        <v>3218714</v>
      </c>
      <c r="AF1093">
        <v>1872500</v>
      </c>
      <c r="AG1093">
        <v>1346214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 s="32">
        <v>0</v>
      </c>
      <c r="AO1093">
        <v>0</v>
      </c>
      <c r="AP1093">
        <v>0</v>
      </c>
      <c r="AQ1093">
        <v>0</v>
      </c>
      <c r="AR1093">
        <v>0</v>
      </c>
      <c r="AS1093">
        <v>1</v>
      </c>
      <c r="AT1093">
        <v>1971</v>
      </c>
      <c r="AV1093">
        <v>4578</v>
      </c>
      <c r="AW1093">
        <v>2393</v>
      </c>
      <c r="AX1093">
        <v>2</v>
      </c>
      <c r="AY1093">
        <v>3</v>
      </c>
      <c r="AZ1093">
        <v>3.5</v>
      </c>
      <c r="BA1093" t="s">
        <v>233</v>
      </c>
      <c r="BB1093" t="s">
        <v>233</v>
      </c>
      <c r="BS1093" t="s">
        <v>3436</v>
      </c>
      <c r="BV1093" t="s">
        <v>3437</v>
      </c>
      <c r="BX1093" t="s">
        <v>145</v>
      </c>
      <c r="BY1093" t="s">
        <v>149</v>
      </c>
      <c r="BZ1093" t="s">
        <v>146</v>
      </c>
      <c r="CB1093" s="27">
        <v>40137</v>
      </c>
      <c r="CC1093">
        <v>3177500</v>
      </c>
      <c r="CD1093" t="s">
        <v>210</v>
      </c>
      <c r="CE1093" t="s">
        <v>181</v>
      </c>
      <c r="CF1093" t="s">
        <v>181</v>
      </c>
      <c r="CG1093" t="s">
        <v>3438</v>
      </c>
      <c r="CH1093" s="27">
        <v>34608</v>
      </c>
      <c r="CI1093">
        <v>640000</v>
      </c>
      <c r="CJ1093" t="s">
        <v>210</v>
      </c>
      <c r="CK1093" t="s">
        <v>151</v>
      </c>
      <c r="CL1093" t="s">
        <v>151</v>
      </c>
      <c r="CM1093" t="s">
        <v>3439</v>
      </c>
      <c r="CN1093" s="27">
        <v>34547</v>
      </c>
      <c r="CO1093">
        <v>560000</v>
      </c>
      <c r="CP1093" t="s">
        <v>210</v>
      </c>
      <c r="CQ1093" t="s">
        <v>151</v>
      </c>
      <c r="CR1093" t="s">
        <v>151</v>
      </c>
      <c r="CS1093" t="s">
        <v>3440</v>
      </c>
      <c r="CZ1093" t="s">
        <v>3441</v>
      </c>
      <c r="DA1093" t="s">
        <v>154</v>
      </c>
      <c r="DB1093" t="s">
        <v>299</v>
      </c>
      <c r="DE1093">
        <v>1</v>
      </c>
      <c r="DF1093">
        <v>1989</v>
      </c>
      <c r="DG1093" t="s">
        <v>3442</v>
      </c>
      <c r="DH1093">
        <v>3</v>
      </c>
      <c r="DI1093" s="128" t="s">
        <v>3414</v>
      </c>
      <c r="DJ109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093" s="130">
        <f>Table13[[#This Row],[JUST]]*Table13[[#This Row],[Storm Millage]]/1000</f>
        <v>89829.421532554334</v>
      </c>
      <c r="DL109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93" s="136">
        <f>Table13[[#This Row],[JUST]]*Table13[[#This Row],[Recreational Millage]]/1000</f>
        <v>26400.337584489462</v>
      </c>
      <c r="DN1093" s="137">
        <f>Table13[[#This Row],[Recreational Assessment]]+Table13[[#This Row],[Storm Assessment]]</f>
        <v>116229.7591170438</v>
      </c>
      <c r="DO1093" s="145" t="e">
        <f>Methodology!#REF!</f>
        <v>#REF!</v>
      </c>
      <c r="DP1093" s="146" t="e">
        <f>(Table13[[#This Row],[JUST]]*Table13[[#This Row],[Ad Valorem Recreational Millage]])/1000</f>
        <v>#REF!</v>
      </c>
    </row>
    <row r="1094" spans="1:120" x14ac:dyDescent="0.3">
      <c r="A1094">
        <v>1138</v>
      </c>
      <c r="B1094">
        <v>1</v>
      </c>
      <c r="C1094" s="165" t="s">
        <v>4988</v>
      </c>
      <c r="D1094" t="s">
        <v>4714</v>
      </c>
      <c r="E1094" t="s">
        <v>314</v>
      </c>
      <c r="F1094">
        <v>10005144</v>
      </c>
      <c r="G1094" s="32" t="s">
        <v>181</v>
      </c>
      <c r="I1094" t="s">
        <v>226</v>
      </c>
      <c r="J1094">
        <v>1</v>
      </c>
      <c r="K1094">
        <v>0</v>
      </c>
      <c r="L1094">
        <v>0</v>
      </c>
      <c r="M1094">
        <v>1.1299999999999999</v>
      </c>
      <c r="N1094" t="s">
        <v>135</v>
      </c>
      <c r="O1094" t="s">
        <v>136</v>
      </c>
      <c r="R1094" t="s">
        <v>4558</v>
      </c>
      <c r="S1094" t="s">
        <v>140</v>
      </c>
      <c r="T1094">
        <v>120</v>
      </c>
      <c r="U1094" t="s">
        <v>228</v>
      </c>
      <c r="V1094" t="s">
        <v>229</v>
      </c>
      <c r="W1094" t="s">
        <v>4989</v>
      </c>
      <c r="X1094" t="s">
        <v>4990</v>
      </c>
      <c r="Y1094" t="s">
        <v>189</v>
      </c>
      <c r="AA1094" t="s">
        <v>145</v>
      </c>
      <c r="AB1094" t="s">
        <v>146</v>
      </c>
      <c r="AC1094" s="119">
        <v>5965097</v>
      </c>
      <c r="AD1094">
        <v>5965097</v>
      </c>
      <c r="AE1094">
        <v>5965097</v>
      </c>
      <c r="AF1094">
        <v>2244000</v>
      </c>
      <c r="AG1094">
        <v>3537727</v>
      </c>
      <c r="AH1094">
        <v>12903</v>
      </c>
      <c r="AI1094">
        <v>170467</v>
      </c>
      <c r="AJ1094">
        <v>0</v>
      </c>
      <c r="AK1094">
        <v>0</v>
      </c>
      <c r="AL1094">
        <v>0</v>
      </c>
      <c r="AM1094">
        <v>0</v>
      </c>
      <c r="AN1094" s="32">
        <v>0</v>
      </c>
      <c r="AO1094">
        <v>0</v>
      </c>
      <c r="AP1094">
        <v>0</v>
      </c>
      <c r="AQ1094">
        <v>0</v>
      </c>
      <c r="AR1094">
        <v>0</v>
      </c>
      <c r="AS1094">
        <v>1</v>
      </c>
      <c r="AT1094">
        <v>2009</v>
      </c>
      <c r="AV1094">
        <v>16854</v>
      </c>
      <c r="AW1094">
        <v>6508</v>
      </c>
      <c r="AX1094">
        <v>1.7999999499999999</v>
      </c>
      <c r="AY1094">
        <v>7</v>
      </c>
      <c r="AZ1094">
        <v>7.5</v>
      </c>
      <c r="BA1094" t="s">
        <v>233</v>
      </c>
      <c r="BB1094" t="s">
        <v>233</v>
      </c>
      <c r="BC1094" t="s">
        <v>233</v>
      </c>
      <c r="BS1094" t="s">
        <v>4991</v>
      </c>
      <c r="BV1094" t="s">
        <v>666</v>
      </c>
      <c r="BX1094" t="s">
        <v>667</v>
      </c>
      <c r="BY1094" t="s">
        <v>331</v>
      </c>
      <c r="BZ1094" t="s">
        <v>668</v>
      </c>
      <c r="CB1094" s="27">
        <v>43671</v>
      </c>
      <c r="CC1094">
        <v>6000000</v>
      </c>
      <c r="CD1094" t="s">
        <v>210</v>
      </c>
      <c r="CE1094" t="s">
        <v>181</v>
      </c>
      <c r="CF1094" t="s">
        <v>181</v>
      </c>
      <c r="CG1094" t="s">
        <v>4992</v>
      </c>
      <c r="CH1094" s="27">
        <v>34060</v>
      </c>
      <c r="CI1094">
        <v>850000</v>
      </c>
      <c r="CJ1094" t="s">
        <v>150</v>
      </c>
      <c r="CK1094" t="s">
        <v>151</v>
      </c>
      <c r="CL1094" t="s">
        <v>151</v>
      </c>
      <c r="CM1094" t="s">
        <v>4993</v>
      </c>
      <c r="CN1094" s="27">
        <v>30103</v>
      </c>
      <c r="CO1094">
        <v>211500</v>
      </c>
      <c r="CP1094" t="s">
        <v>150</v>
      </c>
      <c r="CQ1094" t="s">
        <v>181</v>
      </c>
      <c r="CR1094" t="s">
        <v>181</v>
      </c>
      <c r="CS1094" t="s">
        <v>4994</v>
      </c>
      <c r="CZ1094" t="s">
        <v>4995</v>
      </c>
      <c r="DA1094" t="s">
        <v>154</v>
      </c>
      <c r="DB1094" t="s">
        <v>299</v>
      </c>
      <c r="DE1094">
        <v>1</v>
      </c>
      <c r="DF1094">
        <v>1982</v>
      </c>
      <c r="DG1094" t="s">
        <v>4996</v>
      </c>
      <c r="DH1094">
        <v>5</v>
      </c>
      <c r="DI1094" s="128" t="s">
        <v>3291</v>
      </c>
      <c r="DJ109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11.726855693367209</v>
      </c>
      <c r="DK1094" s="130">
        <f>Table13[[#This Row],[JUST]]*Table13[[#This Row],[Storm Millage]]/1000</f>
        <v>69951.83171593766</v>
      </c>
      <c r="DL109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94" s="136">
        <f>Table13[[#This Row],[JUST]]*Table13[[#This Row],[Recreational Millage]]/1000</f>
        <v>48926.550953028229</v>
      </c>
      <c r="DN1094" s="137">
        <f>Table13[[#This Row],[Recreational Assessment]]+Table13[[#This Row],[Storm Assessment]]</f>
        <v>118878.38266896589</v>
      </c>
      <c r="DO1094" s="145" t="e">
        <f>Methodology!#REF!</f>
        <v>#REF!</v>
      </c>
      <c r="DP1094" s="146" t="e">
        <f>(Table13[[#This Row],[JUST]]*Table13[[#This Row],[Ad Valorem Recreational Millage]])/1000</f>
        <v>#REF!</v>
      </c>
    </row>
    <row r="1095" spans="1:120" x14ac:dyDescent="0.3">
      <c r="A1095">
        <v>653</v>
      </c>
      <c r="B1095">
        <v>1</v>
      </c>
      <c r="C1095" s="165" t="s">
        <v>568</v>
      </c>
      <c r="D1095" t="s">
        <v>540</v>
      </c>
      <c r="E1095" t="s">
        <v>569</v>
      </c>
      <c r="F1095">
        <v>10003934</v>
      </c>
      <c r="G1095" s="32" t="s">
        <v>181</v>
      </c>
      <c r="I1095" t="s">
        <v>401</v>
      </c>
      <c r="J1095">
        <v>1</v>
      </c>
      <c r="K1095">
        <v>0</v>
      </c>
      <c r="L1095">
        <v>0</v>
      </c>
      <c r="M1095">
        <v>0.90300000000000002</v>
      </c>
      <c r="N1095" t="s">
        <v>135</v>
      </c>
      <c r="O1095" t="s">
        <v>136</v>
      </c>
      <c r="R1095" t="s">
        <v>570</v>
      </c>
      <c r="S1095" t="s">
        <v>140</v>
      </c>
      <c r="T1095">
        <v>120</v>
      </c>
      <c r="U1095" t="s">
        <v>228</v>
      </c>
      <c r="V1095" t="s">
        <v>229</v>
      </c>
      <c r="W1095" t="s">
        <v>571</v>
      </c>
      <c r="X1095" t="s">
        <v>572</v>
      </c>
      <c r="Y1095" t="s">
        <v>232</v>
      </c>
      <c r="AA1095" t="s">
        <v>145</v>
      </c>
      <c r="AB1095" t="s">
        <v>146</v>
      </c>
      <c r="AC1095" s="119">
        <v>3094328</v>
      </c>
      <c r="AD1095">
        <v>3094328</v>
      </c>
      <c r="AE1095">
        <v>3094328</v>
      </c>
      <c r="AF1095">
        <v>2984100</v>
      </c>
      <c r="AG1095">
        <v>101215</v>
      </c>
      <c r="AH1095">
        <v>0</v>
      </c>
      <c r="AI1095">
        <v>9013</v>
      </c>
      <c r="AJ1095">
        <v>0</v>
      </c>
      <c r="AK1095">
        <v>0</v>
      </c>
      <c r="AL1095">
        <v>0</v>
      </c>
      <c r="AM1095">
        <v>0</v>
      </c>
      <c r="AN1095" s="32">
        <v>0</v>
      </c>
      <c r="AO1095">
        <v>0</v>
      </c>
      <c r="AP1095">
        <v>0</v>
      </c>
      <c r="AQ1095">
        <v>0</v>
      </c>
      <c r="AR1095">
        <v>0</v>
      </c>
      <c r="AS1095">
        <v>1</v>
      </c>
      <c r="AT1095">
        <v>1976</v>
      </c>
      <c r="AV1095">
        <v>6091</v>
      </c>
      <c r="AW1095">
        <v>2596</v>
      </c>
      <c r="AX1095">
        <v>1</v>
      </c>
      <c r="AY1095">
        <v>3</v>
      </c>
      <c r="AZ1095">
        <v>2</v>
      </c>
      <c r="BA1095" t="s">
        <v>233</v>
      </c>
      <c r="BB1095" t="s">
        <v>233</v>
      </c>
      <c r="BC1095" t="s">
        <v>233</v>
      </c>
      <c r="BS1095" t="s">
        <v>573</v>
      </c>
      <c r="BV1095" t="s">
        <v>574</v>
      </c>
      <c r="BX1095" t="s">
        <v>503</v>
      </c>
      <c r="BY1095" t="s">
        <v>264</v>
      </c>
      <c r="BZ1095" t="s">
        <v>504</v>
      </c>
      <c r="CB1095" s="27">
        <v>38210</v>
      </c>
      <c r="CC1095">
        <v>3825000</v>
      </c>
      <c r="CD1095" t="s">
        <v>210</v>
      </c>
      <c r="CE1095" t="s">
        <v>151</v>
      </c>
      <c r="CF1095" t="s">
        <v>151</v>
      </c>
      <c r="CG1095" t="s">
        <v>575</v>
      </c>
      <c r="CH1095" s="27">
        <v>36285</v>
      </c>
      <c r="CI1095">
        <v>3200000</v>
      </c>
      <c r="CJ1095" t="s">
        <v>210</v>
      </c>
      <c r="CK1095" t="s">
        <v>151</v>
      </c>
      <c r="CL1095" t="s">
        <v>151</v>
      </c>
      <c r="CM1095" t="s">
        <v>576</v>
      </c>
      <c r="CN1095" s="27">
        <v>36096</v>
      </c>
      <c r="CO1095">
        <v>2250000</v>
      </c>
      <c r="CP1095" t="s">
        <v>210</v>
      </c>
      <c r="CQ1095" t="s">
        <v>151</v>
      </c>
      <c r="CR1095" t="s">
        <v>151</v>
      </c>
      <c r="CS1095" t="s">
        <v>577</v>
      </c>
      <c r="CT1095" s="27">
        <v>27576</v>
      </c>
      <c r="CU1095">
        <v>75000</v>
      </c>
      <c r="CY1095" t="s">
        <v>578</v>
      </c>
      <c r="CZ1095" t="s">
        <v>579</v>
      </c>
      <c r="DA1095" t="s">
        <v>154</v>
      </c>
      <c r="DB1095" t="s">
        <v>299</v>
      </c>
      <c r="DE1095">
        <v>1</v>
      </c>
      <c r="DF1095">
        <v>1900</v>
      </c>
      <c r="DG1095" t="s">
        <v>580</v>
      </c>
      <c r="DH1095">
        <v>1</v>
      </c>
      <c r="DI1095" s="128" t="s">
        <v>244</v>
      </c>
      <c r="DJ109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95" s="130">
        <f>Table13[[#This Row],[JUST]]*Table13[[#This Row],[Storm Millage]]/1000</f>
        <v>94362.155151165352</v>
      </c>
      <c r="DL109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95" s="136">
        <f>Table13[[#This Row],[JUST]]*Table13[[#This Row],[Recreational Millage]]/1000</f>
        <v>25380.106401854315</v>
      </c>
      <c r="DN1095" s="137">
        <f>Table13[[#This Row],[Recreational Assessment]]+Table13[[#This Row],[Storm Assessment]]</f>
        <v>119742.26155301966</v>
      </c>
      <c r="DO1095" s="145" t="e">
        <f>Methodology!#REF!</f>
        <v>#REF!</v>
      </c>
      <c r="DP1095" s="146" t="e">
        <f>(Table13[[#This Row],[JUST]]*Table13[[#This Row],[Ad Valorem Recreational Millage]])/1000</f>
        <v>#REF!</v>
      </c>
    </row>
    <row r="1096" spans="1:120" x14ac:dyDescent="0.3">
      <c r="A1096">
        <v>992</v>
      </c>
      <c r="B1096">
        <v>1</v>
      </c>
      <c r="C1096" s="165" t="s">
        <v>389</v>
      </c>
      <c r="D1096" t="s">
        <v>216</v>
      </c>
      <c r="E1096" t="s">
        <v>390</v>
      </c>
      <c r="F1096">
        <v>10003955</v>
      </c>
      <c r="G1096" s="32" t="s">
        <v>181</v>
      </c>
      <c r="I1096" t="s">
        <v>226</v>
      </c>
      <c r="J1096">
        <v>1</v>
      </c>
      <c r="K1096">
        <v>0</v>
      </c>
      <c r="L1096">
        <v>0</v>
      </c>
      <c r="M1096">
        <v>1.1739999999999999</v>
      </c>
      <c r="N1096" t="s">
        <v>135</v>
      </c>
      <c r="O1096" t="s">
        <v>136</v>
      </c>
      <c r="R1096" t="s">
        <v>286</v>
      </c>
      <c r="S1096" t="s">
        <v>140</v>
      </c>
      <c r="T1096">
        <v>120</v>
      </c>
      <c r="U1096" t="s">
        <v>228</v>
      </c>
      <c r="V1096" t="s">
        <v>229</v>
      </c>
      <c r="W1096" t="s">
        <v>391</v>
      </c>
      <c r="X1096" t="s">
        <v>392</v>
      </c>
      <c r="Y1096" t="s">
        <v>393</v>
      </c>
      <c r="AA1096" t="s">
        <v>145</v>
      </c>
      <c r="AB1096" t="s">
        <v>146</v>
      </c>
      <c r="AC1096" s="119">
        <v>3128252</v>
      </c>
      <c r="AD1096">
        <v>3128252</v>
      </c>
      <c r="AE1096">
        <v>3128252</v>
      </c>
      <c r="AF1096">
        <v>2984100</v>
      </c>
      <c r="AG1096">
        <v>137114</v>
      </c>
      <c r="AH1096">
        <v>0</v>
      </c>
      <c r="AI1096">
        <v>7038</v>
      </c>
      <c r="AJ1096">
        <v>0</v>
      </c>
      <c r="AK1096">
        <v>0</v>
      </c>
      <c r="AL1096">
        <v>0</v>
      </c>
      <c r="AM1096">
        <v>0</v>
      </c>
      <c r="AN1096" s="32">
        <v>0</v>
      </c>
      <c r="AO1096">
        <v>0</v>
      </c>
      <c r="AP1096">
        <v>0</v>
      </c>
      <c r="AQ1096">
        <v>0</v>
      </c>
      <c r="AR1096">
        <v>0</v>
      </c>
      <c r="AS1096">
        <v>1</v>
      </c>
      <c r="AT1096">
        <v>1978</v>
      </c>
      <c r="AV1096">
        <v>6366</v>
      </c>
      <c r="AW1096">
        <v>3217</v>
      </c>
      <c r="AX1096">
        <v>2</v>
      </c>
      <c r="AY1096">
        <v>4</v>
      </c>
      <c r="AZ1096">
        <v>3</v>
      </c>
      <c r="BA1096" t="s">
        <v>233</v>
      </c>
      <c r="BB1096" t="s">
        <v>233</v>
      </c>
      <c r="BS1096" t="s">
        <v>394</v>
      </c>
      <c r="BU1096" t="s">
        <v>369</v>
      </c>
      <c r="BV1096" t="s">
        <v>370</v>
      </c>
      <c r="BX1096" t="s">
        <v>371</v>
      </c>
      <c r="BZ1096" t="s">
        <v>372</v>
      </c>
      <c r="CA1096" t="s">
        <v>373</v>
      </c>
      <c r="CB1096" s="27">
        <v>37986</v>
      </c>
      <c r="CC1096">
        <v>2927000</v>
      </c>
      <c r="CD1096" t="s">
        <v>210</v>
      </c>
      <c r="CE1096" t="s">
        <v>383</v>
      </c>
      <c r="CF1096" t="s">
        <v>383</v>
      </c>
      <c r="CG1096" t="s">
        <v>395</v>
      </c>
      <c r="CH1096" s="27">
        <v>32660</v>
      </c>
      <c r="CI1096">
        <v>885000</v>
      </c>
      <c r="CJ1096" t="s">
        <v>210</v>
      </c>
      <c r="CK1096" t="s">
        <v>151</v>
      </c>
      <c r="CL1096" t="s">
        <v>151</v>
      </c>
      <c r="CM1096" t="s">
        <v>396</v>
      </c>
      <c r="CZ1096" t="s">
        <v>397</v>
      </c>
      <c r="DA1096" t="s">
        <v>154</v>
      </c>
      <c r="DB1096" t="s">
        <v>299</v>
      </c>
      <c r="DE1096">
        <v>1</v>
      </c>
      <c r="DF1096">
        <v>1975</v>
      </c>
      <c r="DG1096" t="s">
        <v>398</v>
      </c>
      <c r="DH1096">
        <v>1</v>
      </c>
      <c r="DI1096" s="128" t="s">
        <v>244</v>
      </c>
      <c r="DJ109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96" s="130">
        <f>Table13[[#This Row],[JUST]]*Table13[[#This Row],[Storm Millage]]/1000</f>
        <v>95396.674359002442</v>
      </c>
      <c r="DL109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96" s="136">
        <f>Table13[[#This Row],[JUST]]*Table13[[#This Row],[Recreational Millage]]/1000</f>
        <v>25658.355743739372</v>
      </c>
      <c r="DN1096" s="137">
        <f>Table13[[#This Row],[Recreational Assessment]]+Table13[[#This Row],[Storm Assessment]]</f>
        <v>121055.03010274182</v>
      </c>
      <c r="DO1096" s="145" t="e">
        <f>Methodology!#REF!</f>
        <v>#REF!</v>
      </c>
      <c r="DP1096" s="146" t="e">
        <f>(Table13[[#This Row],[JUST]]*Table13[[#This Row],[Ad Valorem Recreational Millage]])/1000</f>
        <v>#REF!</v>
      </c>
    </row>
    <row r="1097" spans="1:120" x14ac:dyDescent="0.3">
      <c r="A1097">
        <v>591</v>
      </c>
      <c r="B1097">
        <v>1</v>
      </c>
      <c r="C1097" s="165" t="s">
        <v>526</v>
      </c>
      <c r="D1097" t="s">
        <v>216</v>
      </c>
      <c r="E1097" t="s">
        <v>204</v>
      </c>
      <c r="F1097">
        <v>10004644</v>
      </c>
      <c r="G1097" s="32" t="s">
        <v>181</v>
      </c>
      <c r="I1097" t="s">
        <v>226</v>
      </c>
      <c r="J1097">
        <v>1</v>
      </c>
      <c r="K1097">
        <v>0</v>
      </c>
      <c r="L1097">
        <v>0</v>
      </c>
      <c r="M1097">
        <v>0.70499999999999996</v>
      </c>
      <c r="N1097" t="s">
        <v>135</v>
      </c>
      <c r="O1097" t="s">
        <v>136</v>
      </c>
      <c r="R1097" t="s">
        <v>286</v>
      </c>
      <c r="S1097" t="s">
        <v>140</v>
      </c>
      <c r="T1097">
        <v>120</v>
      </c>
      <c r="U1097" t="s">
        <v>228</v>
      </c>
      <c r="V1097" t="s">
        <v>229</v>
      </c>
      <c r="W1097" t="s">
        <v>527</v>
      </c>
      <c r="X1097" t="s">
        <v>528</v>
      </c>
      <c r="Y1097" t="s">
        <v>477</v>
      </c>
      <c r="AA1097" t="s">
        <v>145</v>
      </c>
      <c r="AB1097" t="s">
        <v>146</v>
      </c>
      <c r="AC1097" s="119">
        <v>3273117</v>
      </c>
      <c r="AD1097">
        <v>3264305</v>
      </c>
      <c r="AE1097">
        <v>3264305</v>
      </c>
      <c r="AF1097">
        <v>2993500</v>
      </c>
      <c r="AG1097">
        <v>241857</v>
      </c>
      <c r="AH1097">
        <v>5239</v>
      </c>
      <c r="AI1097">
        <v>32521</v>
      </c>
      <c r="AJ1097">
        <v>0</v>
      </c>
      <c r="AK1097">
        <v>0</v>
      </c>
      <c r="AL1097">
        <v>0</v>
      </c>
      <c r="AM1097">
        <v>0</v>
      </c>
      <c r="AN1097" s="32">
        <v>0</v>
      </c>
      <c r="AO1097">
        <v>0</v>
      </c>
      <c r="AP1097">
        <v>0</v>
      </c>
      <c r="AQ1097">
        <v>0</v>
      </c>
      <c r="AR1097">
        <v>0</v>
      </c>
      <c r="AS1097">
        <v>1</v>
      </c>
      <c r="AT1097">
        <v>1976</v>
      </c>
      <c r="AV1097">
        <v>5644</v>
      </c>
      <c r="AW1097">
        <v>2995</v>
      </c>
      <c r="AX1097">
        <v>1.7999999499999999</v>
      </c>
      <c r="AY1097">
        <v>4</v>
      </c>
      <c r="AZ1097">
        <v>4</v>
      </c>
      <c r="BC1097" t="s">
        <v>233</v>
      </c>
      <c r="BS1097" t="s">
        <v>529</v>
      </c>
      <c r="BT1097" t="s">
        <v>530</v>
      </c>
      <c r="BV1097" t="s">
        <v>531</v>
      </c>
      <c r="BX1097" t="s">
        <v>532</v>
      </c>
      <c r="BY1097" t="s">
        <v>171</v>
      </c>
      <c r="BZ1097" t="s">
        <v>533</v>
      </c>
      <c r="CB1097" s="27">
        <v>42710</v>
      </c>
      <c r="CC1097">
        <v>3450000</v>
      </c>
      <c r="CD1097" t="s">
        <v>210</v>
      </c>
      <c r="CE1097" t="s">
        <v>181</v>
      </c>
      <c r="CF1097" t="s">
        <v>181</v>
      </c>
      <c r="CG1097" t="s">
        <v>534</v>
      </c>
      <c r="CH1097" s="27">
        <v>37762</v>
      </c>
      <c r="CI1097">
        <v>2660000</v>
      </c>
      <c r="CJ1097" t="s">
        <v>210</v>
      </c>
      <c r="CK1097" t="s">
        <v>151</v>
      </c>
      <c r="CL1097" t="s">
        <v>151</v>
      </c>
      <c r="CM1097" t="s">
        <v>535</v>
      </c>
      <c r="CN1097" s="27">
        <v>36881</v>
      </c>
      <c r="CO1097">
        <v>1900000</v>
      </c>
      <c r="CP1097" t="s">
        <v>210</v>
      </c>
      <c r="CQ1097" t="s">
        <v>383</v>
      </c>
      <c r="CR1097" t="s">
        <v>383</v>
      </c>
      <c r="CS1097" t="s">
        <v>536</v>
      </c>
      <c r="CZ1097" t="s">
        <v>537</v>
      </c>
      <c r="DA1097" t="s">
        <v>154</v>
      </c>
      <c r="DB1097" t="s">
        <v>299</v>
      </c>
      <c r="DE1097">
        <v>1</v>
      </c>
      <c r="DF1097">
        <v>1975</v>
      </c>
      <c r="DG1097" t="s">
        <v>538</v>
      </c>
      <c r="DH1097">
        <v>1</v>
      </c>
      <c r="DI1097" s="128" t="s">
        <v>244</v>
      </c>
      <c r="DJ109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97" s="130">
        <f>Table13[[#This Row],[JUST]]*Table13[[#This Row],[Storm Millage]]/1000</f>
        <v>99814.361690782898</v>
      </c>
      <c r="DL109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97" s="136">
        <f>Table13[[#This Row],[JUST]]*Table13[[#This Row],[Recreational Millage]]/1000</f>
        <v>26846.558517945796</v>
      </c>
      <c r="DN1097" s="137">
        <f>Table13[[#This Row],[Recreational Assessment]]+Table13[[#This Row],[Storm Assessment]]</f>
        <v>126660.9202087287</v>
      </c>
      <c r="DO1097" s="145" t="e">
        <f>Methodology!#REF!</f>
        <v>#REF!</v>
      </c>
      <c r="DP1097" s="146" t="e">
        <f>(Table13[[#This Row],[JUST]]*Table13[[#This Row],[Ad Valorem Recreational Millage]])/1000</f>
        <v>#REF!</v>
      </c>
    </row>
    <row r="1098" spans="1:120" x14ac:dyDescent="0.3">
      <c r="A1098">
        <v>975</v>
      </c>
      <c r="B1098">
        <v>1</v>
      </c>
      <c r="C1098" s="165" t="s">
        <v>422</v>
      </c>
      <c r="D1098" t="s">
        <v>216</v>
      </c>
      <c r="E1098" t="s">
        <v>423</v>
      </c>
      <c r="F1098">
        <v>10003950</v>
      </c>
      <c r="G1098" s="32" t="s">
        <v>181</v>
      </c>
      <c r="I1098" t="s">
        <v>226</v>
      </c>
      <c r="J1098">
        <v>1</v>
      </c>
      <c r="K1098">
        <v>0</v>
      </c>
      <c r="L1098">
        <v>0</v>
      </c>
      <c r="M1098">
        <v>0.93300000000000005</v>
      </c>
      <c r="N1098" t="s">
        <v>135</v>
      </c>
      <c r="O1098" t="s">
        <v>136</v>
      </c>
      <c r="R1098" t="s">
        <v>286</v>
      </c>
      <c r="S1098" t="s">
        <v>140</v>
      </c>
      <c r="T1098">
        <v>120</v>
      </c>
      <c r="U1098" t="s">
        <v>228</v>
      </c>
      <c r="V1098" t="s">
        <v>229</v>
      </c>
      <c r="W1098" t="s">
        <v>424</v>
      </c>
      <c r="X1098" t="s">
        <v>425</v>
      </c>
      <c r="Y1098" t="s">
        <v>393</v>
      </c>
      <c r="AA1098" t="s">
        <v>145</v>
      </c>
      <c r="AB1098" t="s">
        <v>146</v>
      </c>
      <c r="AC1098" s="119">
        <v>3295322</v>
      </c>
      <c r="AD1098">
        <v>2978463</v>
      </c>
      <c r="AE1098">
        <v>2978463</v>
      </c>
      <c r="AF1098">
        <v>2984100</v>
      </c>
      <c r="AG1098">
        <v>311222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 s="32">
        <v>0</v>
      </c>
      <c r="AO1098">
        <v>0</v>
      </c>
      <c r="AP1098">
        <v>0</v>
      </c>
      <c r="AQ1098">
        <v>0</v>
      </c>
      <c r="AR1098">
        <v>0</v>
      </c>
      <c r="AS1098">
        <v>1</v>
      </c>
      <c r="AT1098">
        <v>1977</v>
      </c>
      <c r="AV1098">
        <v>4557</v>
      </c>
      <c r="AW1098">
        <v>2528</v>
      </c>
      <c r="AX1098">
        <v>1</v>
      </c>
      <c r="AY1098">
        <v>3</v>
      </c>
      <c r="AZ1098">
        <v>3</v>
      </c>
      <c r="BB1098" t="s">
        <v>233</v>
      </c>
      <c r="BS1098" t="s">
        <v>426</v>
      </c>
      <c r="BU1098" t="s">
        <v>427</v>
      </c>
      <c r="BV1098" t="s">
        <v>428</v>
      </c>
      <c r="BX1098" t="s">
        <v>429</v>
      </c>
      <c r="BY1098" t="s">
        <v>430</v>
      </c>
      <c r="BZ1098" t="s">
        <v>431</v>
      </c>
      <c r="CB1098" s="27">
        <v>39241</v>
      </c>
      <c r="CC1098">
        <v>4650000</v>
      </c>
      <c r="CD1098" t="s">
        <v>210</v>
      </c>
      <c r="CE1098" t="s">
        <v>151</v>
      </c>
      <c r="CF1098" t="s">
        <v>151</v>
      </c>
      <c r="CG1098" t="s">
        <v>432</v>
      </c>
      <c r="CH1098" s="27">
        <v>31017</v>
      </c>
      <c r="CI1098">
        <v>550000</v>
      </c>
      <c r="CJ1098" t="s">
        <v>210</v>
      </c>
      <c r="CK1098" t="s">
        <v>181</v>
      </c>
      <c r="CL1098" t="s">
        <v>181</v>
      </c>
      <c r="CM1098" t="s">
        <v>433</v>
      </c>
      <c r="CN1098" s="27">
        <v>28126</v>
      </c>
      <c r="CO1098">
        <v>97500</v>
      </c>
      <c r="CP1098" t="s">
        <v>150</v>
      </c>
      <c r="CQ1098" t="s">
        <v>151</v>
      </c>
      <c r="CR1098" t="s">
        <v>151</v>
      </c>
      <c r="CS1098" t="s">
        <v>434</v>
      </c>
      <c r="CZ1098" t="s">
        <v>435</v>
      </c>
      <c r="DA1098" t="s">
        <v>154</v>
      </c>
      <c r="DB1098" t="s">
        <v>299</v>
      </c>
      <c r="DE1098">
        <v>1</v>
      </c>
      <c r="DF1098">
        <v>1975</v>
      </c>
      <c r="DG1098" t="s">
        <v>436</v>
      </c>
      <c r="DH1098">
        <v>1</v>
      </c>
      <c r="DI1098" s="128" t="s">
        <v>244</v>
      </c>
      <c r="DJ109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98" s="130">
        <f>Table13[[#This Row],[JUST]]*Table13[[#This Row],[Storm Millage]]/1000</f>
        <v>100491.50763495288</v>
      </c>
      <c r="DL109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98" s="136">
        <f>Table13[[#This Row],[JUST]]*Table13[[#This Row],[Recreational Millage]]/1000</f>
        <v>27028.687000334598</v>
      </c>
      <c r="DN1098" s="137">
        <f>Table13[[#This Row],[Recreational Assessment]]+Table13[[#This Row],[Storm Assessment]]</f>
        <v>127520.19463528748</v>
      </c>
      <c r="DO1098" s="145" t="e">
        <f>Methodology!#REF!</f>
        <v>#REF!</v>
      </c>
      <c r="DP1098" s="146" t="e">
        <f>(Table13[[#This Row],[JUST]]*Table13[[#This Row],[Ad Valorem Recreational Millage]])/1000</f>
        <v>#REF!</v>
      </c>
    </row>
    <row r="1099" spans="1:120" x14ac:dyDescent="0.3">
      <c r="A1099">
        <v>603</v>
      </c>
      <c r="B1099">
        <v>1</v>
      </c>
      <c r="C1099" s="165" t="s">
        <v>509</v>
      </c>
      <c r="D1099" t="s">
        <v>216</v>
      </c>
      <c r="E1099" t="s">
        <v>510</v>
      </c>
      <c r="F1099">
        <v>10004645</v>
      </c>
      <c r="G1099" s="32" t="s">
        <v>181</v>
      </c>
      <c r="I1099" t="s">
        <v>226</v>
      </c>
      <c r="J1099">
        <v>1</v>
      </c>
      <c r="K1099">
        <v>0</v>
      </c>
      <c r="L1099">
        <v>0</v>
      </c>
      <c r="M1099">
        <v>0.59399999999999997</v>
      </c>
      <c r="N1099" t="s">
        <v>135</v>
      </c>
      <c r="O1099" t="s">
        <v>136</v>
      </c>
      <c r="R1099" t="s">
        <v>286</v>
      </c>
      <c r="S1099" t="s">
        <v>140</v>
      </c>
      <c r="T1099">
        <v>100</v>
      </c>
      <c r="U1099" t="s">
        <v>511</v>
      </c>
      <c r="V1099" t="s">
        <v>229</v>
      </c>
      <c r="W1099" t="s">
        <v>512</v>
      </c>
      <c r="X1099" t="s">
        <v>513</v>
      </c>
      <c r="Y1099" t="s">
        <v>477</v>
      </c>
      <c r="AA1099" t="s">
        <v>145</v>
      </c>
      <c r="AB1099" t="s">
        <v>146</v>
      </c>
      <c r="AC1099" s="119">
        <v>3311598</v>
      </c>
      <c r="AD1099">
        <v>3255419</v>
      </c>
      <c r="AE1099">
        <v>3255419</v>
      </c>
      <c r="AF1099">
        <v>2993500</v>
      </c>
      <c r="AG1099">
        <v>266771</v>
      </c>
      <c r="AH1099">
        <v>10881</v>
      </c>
      <c r="AI1099">
        <v>40446</v>
      </c>
      <c r="AJ1099">
        <v>0</v>
      </c>
      <c r="AK1099">
        <v>0</v>
      </c>
      <c r="AL1099">
        <v>0</v>
      </c>
      <c r="AM1099">
        <v>0</v>
      </c>
      <c r="AN1099" s="32">
        <v>0</v>
      </c>
      <c r="AO1099">
        <v>0</v>
      </c>
      <c r="AP1099">
        <v>0</v>
      </c>
      <c r="AQ1099">
        <v>0</v>
      </c>
      <c r="AR1099">
        <v>0</v>
      </c>
      <c r="AS1099">
        <v>1</v>
      </c>
      <c r="AT1099">
        <v>1976</v>
      </c>
      <c r="AV1099">
        <v>6492</v>
      </c>
      <c r="AW1099">
        <v>2502</v>
      </c>
      <c r="AX1099">
        <v>1.5</v>
      </c>
      <c r="AY1099">
        <v>4</v>
      </c>
      <c r="AZ1099">
        <v>4</v>
      </c>
      <c r="BB1099" t="s">
        <v>233</v>
      </c>
      <c r="BC1099" t="s">
        <v>233</v>
      </c>
      <c r="BS1099" t="s">
        <v>514</v>
      </c>
      <c r="BV1099" t="s">
        <v>515</v>
      </c>
      <c r="BX1099" t="s">
        <v>516</v>
      </c>
      <c r="BY1099" t="s">
        <v>517</v>
      </c>
      <c r="BZ1099" t="s">
        <v>518</v>
      </c>
      <c r="CA1099" t="s">
        <v>519</v>
      </c>
      <c r="CB1099" s="27">
        <v>41666</v>
      </c>
      <c r="CC1099">
        <v>3487500</v>
      </c>
      <c r="CD1099" t="s">
        <v>210</v>
      </c>
      <c r="CE1099" t="s">
        <v>181</v>
      </c>
      <c r="CF1099" t="s">
        <v>181</v>
      </c>
      <c r="CG1099" t="s">
        <v>520</v>
      </c>
      <c r="CH1099" s="27">
        <v>38504</v>
      </c>
      <c r="CI1099">
        <v>2675000</v>
      </c>
      <c r="CJ1099" t="s">
        <v>210</v>
      </c>
      <c r="CK1099" t="s">
        <v>151</v>
      </c>
      <c r="CL1099" t="s">
        <v>151</v>
      </c>
      <c r="CM1099" t="s">
        <v>521</v>
      </c>
      <c r="CN1099" s="27">
        <v>37554</v>
      </c>
      <c r="CO1099">
        <v>3000000</v>
      </c>
      <c r="CP1099" t="s">
        <v>210</v>
      </c>
      <c r="CQ1099" t="s">
        <v>151</v>
      </c>
      <c r="CR1099" t="s">
        <v>383</v>
      </c>
      <c r="CS1099" t="s">
        <v>522</v>
      </c>
      <c r="CT1099" s="27">
        <v>35632</v>
      </c>
      <c r="CU1099">
        <v>1649000</v>
      </c>
      <c r="CV1099" t="s">
        <v>210</v>
      </c>
      <c r="CW1099" t="s">
        <v>151</v>
      </c>
      <c r="CX1099" t="s">
        <v>181</v>
      </c>
      <c r="CY1099" t="s">
        <v>523</v>
      </c>
      <c r="CZ1099" t="s">
        <v>524</v>
      </c>
      <c r="DA1099" t="s">
        <v>154</v>
      </c>
      <c r="DB1099" t="s">
        <v>299</v>
      </c>
      <c r="DE1099">
        <v>1</v>
      </c>
      <c r="DF1099">
        <v>1977</v>
      </c>
      <c r="DG1099" t="s">
        <v>525</v>
      </c>
      <c r="DH1099">
        <v>1</v>
      </c>
      <c r="DI1099" s="128" t="s">
        <v>244</v>
      </c>
      <c r="DJ109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099" s="130">
        <f>Table13[[#This Row],[JUST]]*Table13[[#This Row],[Storm Millage]]/1000</f>
        <v>100987.84753080114</v>
      </c>
      <c r="DL109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099" s="136">
        <f>Table13[[#This Row],[JUST]]*Table13[[#This Row],[Recreational Millage]]/1000</f>
        <v>27162.185004358922</v>
      </c>
      <c r="DN1099" s="137">
        <f>Table13[[#This Row],[Recreational Assessment]]+Table13[[#This Row],[Storm Assessment]]</f>
        <v>128150.03253516006</v>
      </c>
      <c r="DO1099" s="145" t="e">
        <f>Methodology!#REF!</f>
        <v>#REF!</v>
      </c>
      <c r="DP1099" s="146" t="e">
        <f>(Table13[[#This Row],[JUST]]*Table13[[#This Row],[Ad Valorem Recreational Millage]])/1000</f>
        <v>#REF!</v>
      </c>
    </row>
    <row r="1100" spans="1:120" x14ac:dyDescent="0.3">
      <c r="A1100">
        <v>656</v>
      </c>
      <c r="B1100">
        <v>1</v>
      </c>
      <c r="C1100" s="165" t="s">
        <v>594</v>
      </c>
      <c r="D1100" t="s">
        <v>540</v>
      </c>
      <c r="E1100" t="s">
        <v>595</v>
      </c>
      <c r="F1100">
        <v>10003928</v>
      </c>
      <c r="G1100" s="32" t="s">
        <v>181</v>
      </c>
      <c r="I1100" t="s">
        <v>401</v>
      </c>
      <c r="J1100">
        <v>1</v>
      </c>
      <c r="K1100">
        <v>0</v>
      </c>
      <c r="L1100">
        <v>0</v>
      </c>
      <c r="M1100">
        <v>0.85699999999999998</v>
      </c>
      <c r="N1100" t="s">
        <v>135</v>
      </c>
      <c r="O1100" t="s">
        <v>136</v>
      </c>
      <c r="R1100" t="s">
        <v>286</v>
      </c>
      <c r="S1100" t="s">
        <v>140</v>
      </c>
      <c r="T1100">
        <v>120</v>
      </c>
      <c r="U1100" t="s">
        <v>228</v>
      </c>
      <c r="V1100" t="s">
        <v>229</v>
      </c>
      <c r="W1100" t="s">
        <v>596</v>
      </c>
      <c r="X1100" t="s">
        <v>597</v>
      </c>
      <c r="Y1100" t="s">
        <v>232</v>
      </c>
      <c r="AA1100" t="s">
        <v>145</v>
      </c>
      <c r="AB1100" t="s">
        <v>146</v>
      </c>
      <c r="AC1100" s="119">
        <v>3324465</v>
      </c>
      <c r="AD1100">
        <v>3324465</v>
      </c>
      <c r="AE1100">
        <v>3324465</v>
      </c>
      <c r="AF1100">
        <v>2984100</v>
      </c>
      <c r="AG1100">
        <v>315183</v>
      </c>
      <c r="AH1100">
        <v>2230</v>
      </c>
      <c r="AI1100">
        <v>22952</v>
      </c>
      <c r="AJ1100">
        <v>0</v>
      </c>
      <c r="AK1100">
        <v>0</v>
      </c>
      <c r="AL1100">
        <v>0</v>
      </c>
      <c r="AM1100">
        <v>0</v>
      </c>
      <c r="AN1100" s="32">
        <v>0</v>
      </c>
      <c r="AO1100">
        <v>0</v>
      </c>
      <c r="AP1100">
        <v>0</v>
      </c>
      <c r="AQ1100">
        <v>0</v>
      </c>
      <c r="AR1100">
        <v>0</v>
      </c>
      <c r="AS1100">
        <v>1</v>
      </c>
      <c r="AT1100">
        <v>1994</v>
      </c>
      <c r="AV1100">
        <v>7508</v>
      </c>
      <c r="AW1100">
        <v>2959</v>
      </c>
      <c r="AX1100">
        <v>1.7999999499999999</v>
      </c>
      <c r="AY1100">
        <v>3</v>
      </c>
      <c r="AZ1100">
        <v>3.5</v>
      </c>
      <c r="BA1100" t="s">
        <v>233</v>
      </c>
      <c r="BB1100" t="s">
        <v>233</v>
      </c>
      <c r="BC1100" t="s">
        <v>233</v>
      </c>
      <c r="BS1100" t="s">
        <v>598</v>
      </c>
      <c r="BU1100" t="s">
        <v>599</v>
      </c>
      <c r="BV1100" t="s">
        <v>600</v>
      </c>
      <c r="BX1100" t="s">
        <v>293</v>
      </c>
      <c r="BY1100" t="s">
        <v>294</v>
      </c>
      <c r="BZ1100" t="s">
        <v>601</v>
      </c>
      <c r="CB1100" s="27">
        <v>39300</v>
      </c>
      <c r="CC1100">
        <v>3825000</v>
      </c>
      <c r="CD1100" t="s">
        <v>210</v>
      </c>
      <c r="CE1100" t="s">
        <v>151</v>
      </c>
      <c r="CF1100" t="s">
        <v>151</v>
      </c>
      <c r="CG1100" t="s">
        <v>602</v>
      </c>
      <c r="CH1100" s="27">
        <v>33664</v>
      </c>
      <c r="CI1100">
        <v>1090000</v>
      </c>
      <c r="CJ1100" t="s">
        <v>210</v>
      </c>
      <c r="CK1100" t="s">
        <v>181</v>
      </c>
      <c r="CL1100" t="s">
        <v>181</v>
      </c>
      <c r="CM1100" t="s">
        <v>603</v>
      </c>
      <c r="CZ1100" t="s">
        <v>604</v>
      </c>
      <c r="DA1100" t="s">
        <v>154</v>
      </c>
      <c r="DB1100" t="s">
        <v>299</v>
      </c>
      <c r="DE1100">
        <v>1</v>
      </c>
      <c r="DF1100">
        <v>1900</v>
      </c>
      <c r="DG1100" t="s">
        <v>605</v>
      </c>
      <c r="DH1100">
        <v>1</v>
      </c>
      <c r="DI1100" s="128" t="s">
        <v>244</v>
      </c>
      <c r="DJ110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00" s="130">
        <f>Table13[[#This Row],[JUST]]*Table13[[#This Row],[Storm Millage]]/1000</f>
        <v>101380.22928552465</v>
      </c>
      <c r="DL110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0" s="136">
        <f>Table13[[#This Row],[JUST]]*Table13[[#This Row],[Recreational Millage]]/1000</f>
        <v>27267.721918697887</v>
      </c>
      <c r="DN1100" s="137">
        <f>Table13[[#This Row],[Recreational Assessment]]+Table13[[#This Row],[Storm Assessment]]</f>
        <v>128647.95120422254</v>
      </c>
      <c r="DO1100" s="145" t="e">
        <f>Methodology!#REF!</f>
        <v>#REF!</v>
      </c>
      <c r="DP1100" s="146" t="e">
        <f>(Table13[[#This Row],[JUST]]*Table13[[#This Row],[Ad Valorem Recreational Millage]])/1000</f>
        <v>#REF!</v>
      </c>
    </row>
    <row r="1101" spans="1:120" x14ac:dyDescent="0.3">
      <c r="A1101">
        <v>594</v>
      </c>
      <c r="B1101">
        <v>1</v>
      </c>
      <c r="C1101" s="165" t="s">
        <v>437</v>
      </c>
      <c r="D1101" t="s">
        <v>216</v>
      </c>
      <c r="E1101" t="s">
        <v>438</v>
      </c>
      <c r="F1101">
        <v>10003949</v>
      </c>
      <c r="G1101" s="32" t="s">
        <v>181</v>
      </c>
      <c r="I1101" t="s">
        <v>226</v>
      </c>
      <c r="J1101">
        <v>1</v>
      </c>
      <c r="K1101">
        <v>0</v>
      </c>
      <c r="L1101">
        <v>0</v>
      </c>
      <c r="M1101">
        <v>0.92800000000000005</v>
      </c>
      <c r="N1101" t="s">
        <v>135</v>
      </c>
      <c r="O1101" t="s">
        <v>136</v>
      </c>
      <c r="R1101" t="s">
        <v>286</v>
      </c>
      <c r="S1101" t="s">
        <v>140</v>
      </c>
      <c r="T1101">
        <v>120</v>
      </c>
      <c r="U1101" t="s">
        <v>228</v>
      </c>
      <c r="V1101" t="s">
        <v>229</v>
      </c>
      <c r="W1101" t="s">
        <v>439</v>
      </c>
      <c r="X1101" t="s">
        <v>440</v>
      </c>
      <c r="Y1101" t="s">
        <v>393</v>
      </c>
      <c r="AA1101" t="s">
        <v>145</v>
      </c>
      <c r="AB1101" t="s">
        <v>146</v>
      </c>
      <c r="AC1101" s="119">
        <v>3338988</v>
      </c>
      <c r="AD1101">
        <v>3338988</v>
      </c>
      <c r="AE1101">
        <v>3338988</v>
      </c>
      <c r="AF1101">
        <v>2984100</v>
      </c>
      <c r="AG1101">
        <v>353183</v>
      </c>
      <c r="AH1101">
        <v>0</v>
      </c>
      <c r="AI1101">
        <v>1705</v>
      </c>
      <c r="AJ1101">
        <v>6799</v>
      </c>
      <c r="AK1101">
        <v>0</v>
      </c>
      <c r="AL1101">
        <v>0</v>
      </c>
      <c r="AM1101">
        <v>0</v>
      </c>
      <c r="AN1101" s="32">
        <v>0</v>
      </c>
      <c r="AO1101">
        <v>0</v>
      </c>
      <c r="AP1101">
        <v>0</v>
      </c>
      <c r="AQ1101">
        <v>0</v>
      </c>
      <c r="AR1101">
        <v>0</v>
      </c>
      <c r="AS1101">
        <v>1</v>
      </c>
      <c r="AT1101">
        <v>2003</v>
      </c>
      <c r="AV1101">
        <v>9027</v>
      </c>
      <c r="AW1101">
        <v>3463</v>
      </c>
      <c r="AX1101">
        <v>1</v>
      </c>
      <c r="AY1101">
        <v>3</v>
      </c>
      <c r="AZ1101">
        <v>2</v>
      </c>
      <c r="BB1101" t="s">
        <v>233</v>
      </c>
      <c r="BS1101" t="s">
        <v>441</v>
      </c>
      <c r="BV1101" t="s">
        <v>442</v>
      </c>
      <c r="BX1101" t="s">
        <v>443</v>
      </c>
      <c r="BY1101" t="s">
        <v>444</v>
      </c>
      <c r="BZ1101" t="s">
        <v>445</v>
      </c>
      <c r="CB1101" s="27">
        <v>42972</v>
      </c>
      <c r="CC1101">
        <v>4300000</v>
      </c>
      <c r="CD1101" t="s">
        <v>210</v>
      </c>
      <c r="CE1101" t="s">
        <v>181</v>
      </c>
      <c r="CF1101" t="s">
        <v>181</v>
      </c>
      <c r="CG1101" t="s">
        <v>446</v>
      </c>
      <c r="CH1101" s="27">
        <v>30011</v>
      </c>
      <c r="CI1101">
        <v>415000</v>
      </c>
      <c r="CJ1101" t="s">
        <v>210</v>
      </c>
      <c r="CK1101" t="s">
        <v>181</v>
      </c>
      <c r="CL1101" t="s">
        <v>181</v>
      </c>
      <c r="CM1101" t="s">
        <v>447</v>
      </c>
      <c r="CN1101" s="27">
        <v>27912</v>
      </c>
      <c r="CO1101">
        <v>158000</v>
      </c>
      <c r="CS1101" t="s">
        <v>448</v>
      </c>
      <c r="CZ1101" t="s">
        <v>449</v>
      </c>
      <c r="DA1101" t="s">
        <v>154</v>
      </c>
      <c r="DB1101" t="s">
        <v>299</v>
      </c>
      <c r="DE1101">
        <v>1</v>
      </c>
      <c r="DF1101">
        <v>1975</v>
      </c>
      <c r="DG1101" t="s">
        <v>450</v>
      </c>
      <c r="DH1101">
        <v>1</v>
      </c>
      <c r="DI1101" s="128" t="s">
        <v>244</v>
      </c>
      <c r="DJ110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01" s="130">
        <f>Table13[[#This Row],[JUST]]*Table13[[#This Row],[Storm Millage]]/1000</f>
        <v>101823.111093549</v>
      </c>
      <c r="DL110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1" s="136">
        <f>Table13[[#This Row],[JUST]]*Table13[[#This Row],[Recreational Millage]]/1000</f>
        <v>27386.841574168844</v>
      </c>
      <c r="DN1101" s="137">
        <f>Table13[[#This Row],[Recreational Assessment]]+Table13[[#This Row],[Storm Assessment]]</f>
        <v>129209.95266771785</v>
      </c>
      <c r="DO1101" s="145" t="e">
        <f>Methodology!#REF!</f>
        <v>#REF!</v>
      </c>
      <c r="DP1101" s="146" t="e">
        <f>(Table13[[#This Row],[JUST]]*Table13[[#This Row],[Ad Valorem Recreational Millage]])/1000</f>
        <v>#REF!</v>
      </c>
    </row>
    <row r="1102" spans="1:120" x14ac:dyDescent="0.3">
      <c r="A1102">
        <v>1070</v>
      </c>
      <c r="B1102">
        <v>1</v>
      </c>
      <c r="C1102" s="165" t="s">
        <v>552</v>
      </c>
      <c r="D1102" t="s">
        <v>540</v>
      </c>
      <c r="E1102" t="s">
        <v>314</v>
      </c>
      <c r="F1102">
        <v>10003933</v>
      </c>
      <c r="G1102" s="32" t="s">
        <v>553</v>
      </c>
      <c r="I1102" t="s">
        <v>401</v>
      </c>
      <c r="J1102">
        <v>1</v>
      </c>
      <c r="K1102">
        <v>0</v>
      </c>
      <c r="L1102">
        <v>0</v>
      </c>
      <c r="M1102">
        <v>1.278</v>
      </c>
      <c r="N1102" t="s">
        <v>135</v>
      </c>
      <c r="O1102" t="s">
        <v>136</v>
      </c>
      <c r="R1102" t="s">
        <v>286</v>
      </c>
      <c r="S1102" t="s">
        <v>140</v>
      </c>
      <c r="T1102">
        <v>0</v>
      </c>
      <c r="U1102" t="s">
        <v>554</v>
      </c>
      <c r="V1102" t="s">
        <v>229</v>
      </c>
      <c r="W1102" t="s">
        <v>555</v>
      </c>
      <c r="X1102" t="s">
        <v>556</v>
      </c>
      <c r="Y1102" t="s">
        <v>232</v>
      </c>
      <c r="AA1102" t="s">
        <v>145</v>
      </c>
      <c r="AB1102" t="s">
        <v>146</v>
      </c>
      <c r="AC1102" s="119">
        <v>3566000</v>
      </c>
      <c r="AD1102">
        <v>3566000</v>
      </c>
      <c r="AE1102">
        <v>3566000</v>
      </c>
      <c r="AF1102">
        <v>3566000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 s="32">
        <v>0</v>
      </c>
      <c r="AO1102">
        <v>0</v>
      </c>
      <c r="AP1102">
        <v>0</v>
      </c>
      <c r="AQ1102">
        <v>0</v>
      </c>
      <c r="AR1102">
        <v>0</v>
      </c>
      <c r="BS1102" t="s">
        <v>557</v>
      </c>
      <c r="BT1102" t="s">
        <v>558</v>
      </c>
      <c r="BV1102" t="s">
        <v>559</v>
      </c>
      <c r="BX1102" t="s">
        <v>560</v>
      </c>
      <c r="BY1102" t="s">
        <v>331</v>
      </c>
      <c r="BZ1102" t="s">
        <v>561</v>
      </c>
      <c r="CB1102" s="27">
        <v>44158</v>
      </c>
      <c r="CC1102">
        <v>5600000</v>
      </c>
      <c r="CD1102" t="s">
        <v>150</v>
      </c>
      <c r="CE1102" t="s">
        <v>181</v>
      </c>
      <c r="CF1102" t="s">
        <v>181</v>
      </c>
      <c r="CG1102" t="s">
        <v>562</v>
      </c>
      <c r="CH1102" s="27">
        <v>42046</v>
      </c>
      <c r="CI1102">
        <v>4500000</v>
      </c>
      <c r="CJ1102" t="s">
        <v>150</v>
      </c>
      <c r="CK1102" t="s">
        <v>181</v>
      </c>
      <c r="CL1102" t="s">
        <v>181</v>
      </c>
      <c r="CM1102" t="s">
        <v>563</v>
      </c>
      <c r="CN1102" s="27">
        <v>39989</v>
      </c>
      <c r="CO1102">
        <v>2900000</v>
      </c>
      <c r="CP1102" t="s">
        <v>150</v>
      </c>
      <c r="CQ1102" t="s">
        <v>181</v>
      </c>
      <c r="CR1102" t="s">
        <v>181</v>
      </c>
      <c r="CS1102" t="s">
        <v>564</v>
      </c>
      <c r="CT1102" s="27">
        <v>39640</v>
      </c>
      <c r="CU1102">
        <v>3030000</v>
      </c>
      <c r="CV1102" t="s">
        <v>150</v>
      </c>
      <c r="CW1102" t="s">
        <v>151</v>
      </c>
      <c r="CX1102" t="s">
        <v>151</v>
      </c>
      <c r="CY1102" t="s">
        <v>565</v>
      </c>
      <c r="CZ1102" t="s">
        <v>566</v>
      </c>
      <c r="DA1102" t="s">
        <v>154</v>
      </c>
      <c r="DB1102" t="s">
        <v>299</v>
      </c>
      <c r="DF1102">
        <v>1900</v>
      </c>
      <c r="DG1102" t="s">
        <v>567</v>
      </c>
      <c r="DH1102">
        <v>1</v>
      </c>
      <c r="DI1102" s="128" t="s">
        <v>244</v>
      </c>
      <c r="DJ110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02" s="130">
        <f>Table13[[#This Row],[JUST]]*Table13[[#This Row],[Storm Millage]]/1000</f>
        <v>108745.88772394382</v>
      </c>
      <c r="DL110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2" s="136">
        <f>Table13[[#This Row],[JUST]]*Table13[[#This Row],[Recreational Millage]]/1000</f>
        <v>29248.825408622641</v>
      </c>
      <c r="DN1102" s="137">
        <f>Table13[[#This Row],[Recreational Assessment]]+Table13[[#This Row],[Storm Assessment]]</f>
        <v>137994.71313256645</v>
      </c>
      <c r="DO1102" s="145" t="e">
        <f>Methodology!#REF!</f>
        <v>#REF!</v>
      </c>
      <c r="DP1102" s="146" t="e">
        <f>(Table13[[#This Row],[JUST]]*Table13[[#This Row],[Ad Valorem Recreational Millage]])/1000</f>
        <v>#REF!</v>
      </c>
    </row>
    <row r="1103" spans="1:120" x14ac:dyDescent="0.3">
      <c r="A1103">
        <v>883</v>
      </c>
      <c r="B1103">
        <v>1</v>
      </c>
      <c r="C1103" s="165" t="s">
        <v>3561</v>
      </c>
      <c r="D1103" t="s">
        <v>216</v>
      </c>
      <c r="E1103" t="s">
        <v>423</v>
      </c>
      <c r="F1103">
        <v>10004769</v>
      </c>
      <c r="G1103" s="32" t="s">
        <v>181</v>
      </c>
      <c r="I1103" t="s">
        <v>226</v>
      </c>
      <c r="J1103">
        <v>1</v>
      </c>
      <c r="K1103">
        <v>0</v>
      </c>
      <c r="L1103">
        <v>0</v>
      </c>
      <c r="M1103">
        <v>0.52700000000000002</v>
      </c>
      <c r="N1103" t="s">
        <v>135</v>
      </c>
      <c r="O1103" t="s">
        <v>136</v>
      </c>
      <c r="R1103" t="s">
        <v>227</v>
      </c>
      <c r="S1103" t="s">
        <v>140</v>
      </c>
      <c r="T1103">
        <v>120</v>
      </c>
      <c r="U1103" t="s">
        <v>228</v>
      </c>
      <c r="V1103" t="s">
        <v>229</v>
      </c>
      <c r="W1103" t="s">
        <v>3562</v>
      </c>
      <c r="X1103" t="s">
        <v>3563</v>
      </c>
      <c r="Y1103" t="s">
        <v>3512</v>
      </c>
      <c r="AA1103" t="s">
        <v>145</v>
      </c>
      <c r="AB1103" t="s">
        <v>146</v>
      </c>
      <c r="AC1103" s="119">
        <v>3864706</v>
      </c>
      <c r="AD1103">
        <v>3702224</v>
      </c>
      <c r="AE1103">
        <v>3702224</v>
      </c>
      <c r="AF1103">
        <v>1660000</v>
      </c>
      <c r="AG1103">
        <v>2058421</v>
      </c>
      <c r="AH1103">
        <v>0</v>
      </c>
      <c r="AI1103">
        <v>146285</v>
      </c>
      <c r="AJ1103">
        <v>588029</v>
      </c>
      <c r="AK1103">
        <v>0</v>
      </c>
      <c r="AL1103">
        <v>0</v>
      </c>
      <c r="AM1103">
        <v>0</v>
      </c>
      <c r="AN1103" s="32">
        <v>0</v>
      </c>
      <c r="AO1103">
        <v>0</v>
      </c>
      <c r="AP1103">
        <v>0</v>
      </c>
      <c r="AQ1103">
        <v>0</v>
      </c>
      <c r="AR1103">
        <v>0</v>
      </c>
      <c r="AS1103">
        <v>1</v>
      </c>
      <c r="AT1103">
        <v>1990</v>
      </c>
      <c r="AV1103">
        <v>7228</v>
      </c>
      <c r="AW1103">
        <v>3053</v>
      </c>
      <c r="AX1103">
        <v>1</v>
      </c>
      <c r="AY1103">
        <v>2</v>
      </c>
      <c r="AZ1103">
        <v>3</v>
      </c>
      <c r="BA1103" t="s">
        <v>233</v>
      </c>
      <c r="BB1103" t="s">
        <v>233</v>
      </c>
      <c r="BC1103" t="s">
        <v>233</v>
      </c>
      <c r="BS1103" t="s">
        <v>3564</v>
      </c>
      <c r="BT1103" t="s">
        <v>3565</v>
      </c>
      <c r="BV1103" t="s">
        <v>3566</v>
      </c>
      <c r="BX1103" t="s">
        <v>3567</v>
      </c>
      <c r="BY1103" t="s">
        <v>331</v>
      </c>
      <c r="BZ1103" t="s">
        <v>3554</v>
      </c>
      <c r="CB1103" s="27">
        <v>41479</v>
      </c>
      <c r="CC1103">
        <v>2895000</v>
      </c>
      <c r="CD1103" t="s">
        <v>210</v>
      </c>
      <c r="CE1103" t="s">
        <v>181</v>
      </c>
      <c r="CF1103" t="s">
        <v>181</v>
      </c>
      <c r="CG1103" t="s">
        <v>3568</v>
      </c>
      <c r="CH1103" s="27">
        <v>32203</v>
      </c>
      <c r="CI1103">
        <v>475000</v>
      </c>
      <c r="CJ1103" t="s">
        <v>210</v>
      </c>
      <c r="CK1103" t="s">
        <v>208</v>
      </c>
      <c r="CL1103" t="s">
        <v>208</v>
      </c>
      <c r="CM1103" t="s">
        <v>3569</v>
      </c>
      <c r="CZ1103" t="s">
        <v>3570</v>
      </c>
      <c r="DA1103" t="s">
        <v>154</v>
      </c>
      <c r="DB1103" t="s">
        <v>299</v>
      </c>
      <c r="DE1103">
        <v>1</v>
      </c>
      <c r="DF1103">
        <v>1900</v>
      </c>
      <c r="DG1103" t="s">
        <v>3571</v>
      </c>
      <c r="DH1103">
        <v>3</v>
      </c>
      <c r="DI1103" s="128" t="s">
        <v>3414</v>
      </c>
      <c r="DJ110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103" s="130">
        <f>Table13[[#This Row],[JUST]]*Table13[[#This Row],[Storm Millage]]/1000</f>
        <v>107858.07759664011</v>
      </c>
      <c r="DL110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3" s="136">
        <f>Table13[[#This Row],[JUST]]*Table13[[#This Row],[Recreational Millage]]/1000</f>
        <v>31698.853350997299</v>
      </c>
      <c r="DN1103" s="137">
        <f>Table13[[#This Row],[Recreational Assessment]]+Table13[[#This Row],[Storm Assessment]]</f>
        <v>139556.93094763742</v>
      </c>
      <c r="DO1103" s="145" t="e">
        <f>Methodology!#REF!</f>
        <v>#REF!</v>
      </c>
      <c r="DP1103" s="146" t="e">
        <f>(Table13[[#This Row],[JUST]]*Table13[[#This Row],[Ad Valorem Recreational Millage]])/1000</f>
        <v>#REF!</v>
      </c>
    </row>
    <row r="1104" spans="1:120" x14ac:dyDescent="0.3">
      <c r="A1104">
        <v>1018</v>
      </c>
      <c r="B1104">
        <v>1</v>
      </c>
      <c r="C1104" s="165" t="s">
        <v>4170</v>
      </c>
      <c r="D1104" t="s">
        <v>777</v>
      </c>
      <c r="E1104" t="s">
        <v>258</v>
      </c>
      <c r="F1104">
        <v>10005077</v>
      </c>
      <c r="G1104" s="32" t="s">
        <v>181</v>
      </c>
      <c r="I1104" t="s">
        <v>226</v>
      </c>
      <c r="J1104">
        <v>1</v>
      </c>
      <c r="K1104">
        <v>0</v>
      </c>
      <c r="L1104">
        <v>0</v>
      </c>
      <c r="M1104">
        <v>2.89</v>
      </c>
      <c r="N1104" t="s">
        <v>135</v>
      </c>
      <c r="O1104" t="s">
        <v>136</v>
      </c>
      <c r="R1104" t="s">
        <v>3669</v>
      </c>
      <c r="S1104" t="s">
        <v>140</v>
      </c>
      <c r="T1104">
        <v>120</v>
      </c>
      <c r="U1104" t="s">
        <v>228</v>
      </c>
      <c r="V1104" t="s">
        <v>229</v>
      </c>
      <c r="W1104" t="s">
        <v>4171</v>
      </c>
      <c r="X1104" t="s">
        <v>4172</v>
      </c>
      <c r="Y1104" t="s">
        <v>189</v>
      </c>
      <c r="AA1104" t="s">
        <v>145</v>
      </c>
      <c r="AB1104" t="s">
        <v>146</v>
      </c>
      <c r="AC1104" s="119">
        <v>8428630</v>
      </c>
      <c r="AD1104">
        <v>8428630</v>
      </c>
      <c r="AE1104">
        <v>8428630</v>
      </c>
      <c r="AF1104">
        <v>2650000</v>
      </c>
      <c r="AG1104">
        <v>5621657</v>
      </c>
      <c r="AH1104">
        <v>27033</v>
      </c>
      <c r="AI1104">
        <v>129940</v>
      </c>
      <c r="AJ1104">
        <v>0</v>
      </c>
      <c r="AK1104">
        <v>0</v>
      </c>
      <c r="AL1104">
        <v>0</v>
      </c>
      <c r="AM1104">
        <v>0</v>
      </c>
      <c r="AN1104" s="32">
        <v>0</v>
      </c>
      <c r="AO1104">
        <v>0</v>
      </c>
      <c r="AP1104">
        <v>0</v>
      </c>
      <c r="AQ1104">
        <v>0</v>
      </c>
      <c r="AR1104">
        <v>0</v>
      </c>
      <c r="AS1104">
        <v>1</v>
      </c>
      <c r="AT1104">
        <v>2009</v>
      </c>
      <c r="AV1104">
        <v>36151</v>
      </c>
      <c r="AW1104">
        <v>13589</v>
      </c>
      <c r="AX1104">
        <v>2</v>
      </c>
      <c r="AY1104">
        <v>6</v>
      </c>
      <c r="AZ1104">
        <v>8.5</v>
      </c>
      <c r="BA1104" t="s">
        <v>233</v>
      </c>
      <c r="BB1104" t="s">
        <v>233</v>
      </c>
      <c r="BC1104" t="s">
        <v>233</v>
      </c>
      <c r="BD1104" t="s">
        <v>233</v>
      </c>
      <c r="BE1104" t="s">
        <v>233</v>
      </c>
      <c r="BS1104" t="s">
        <v>4173</v>
      </c>
      <c r="BT1104" t="s">
        <v>4174</v>
      </c>
      <c r="BV1104" t="s">
        <v>4175</v>
      </c>
      <c r="BX1104" t="s">
        <v>1619</v>
      </c>
      <c r="BY1104" t="s">
        <v>149</v>
      </c>
      <c r="BZ1104" t="s">
        <v>3372</v>
      </c>
      <c r="CB1104" s="27">
        <v>43314</v>
      </c>
      <c r="CC1104">
        <v>4276588</v>
      </c>
      <c r="CD1104" t="s">
        <v>210</v>
      </c>
      <c r="CE1104" t="s">
        <v>661</v>
      </c>
      <c r="CF1104" t="s">
        <v>661</v>
      </c>
      <c r="CG1104" t="s">
        <v>4176</v>
      </c>
      <c r="CH1104" s="27">
        <v>38148</v>
      </c>
      <c r="CI1104">
        <v>8000000</v>
      </c>
      <c r="CJ1104" t="s">
        <v>210</v>
      </c>
      <c r="CK1104" t="s">
        <v>151</v>
      </c>
      <c r="CL1104" t="s">
        <v>383</v>
      </c>
      <c r="CM1104" t="s">
        <v>4177</v>
      </c>
      <c r="CN1104" s="27">
        <v>24473</v>
      </c>
      <c r="CO1104">
        <v>70950</v>
      </c>
      <c r="CP1104" t="s">
        <v>150</v>
      </c>
      <c r="CQ1104" t="s">
        <v>151</v>
      </c>
      <c r="CR1104" t="s">
        <v>151</v>
      </c>
      <c r="CS1104" t="s">
        <v>4178</v>
      </c>
      <c r="CZ1104" t="s">
        <v>4179</v>
      </c>
      <c r="DA1104" t="s">
        <v>154</v>
      </c>
      <c r="DB1104" t="s">
        <v>299</v>
      </c>
      <c r="DE1104">
        <v>1</v>
      </c>
      <c r="DF1104">
        <v>1900</v>
      </c>
      <c r="DG1104" t="s">
        <v>4180</v>
      </c>
      <c r="DH1104">
        <v>36</v>
      </c>
      <c r="DI1104" s="128" t="s">
        <v>3667</v>
      </c>
      <c r="DJ110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104" s="130">
        <f>Table13[[#This Row],[JUST]]*Table13[[#This Row],[Storm Millage]]/1000</f>
        <v>74633.97718564629</v>
      </c>
      <c r="DL110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4" s="136">
        <f>Table13[[#This Row],[JUST]]*Table13[[#This Row],[Recreational Millage]]/1000</f>
        <v>69132.789485103494</v>
      </c>
      <c r="DN1104" s="137">
        <f>Table13[[#This Row],[Recreational Assessment]]+Table13[[#This Row],[Storm Assessment]]</f>
        <v>143766.76667074978</v>
      </c>
      <c r="DO1104" s="145" t="e">
        <f>Methodology!#REF!</f>
        <v>#REF!</v>
      </c>
      <c r="DP1104" s="146" t="e">
        <f>(Table13[[#This Row],[JUST]]*Table13[[#This Row],[Ad Valorem Recreational Millage]])/1000</f>
        <v>#REF!</v>
      </c>
    </row>
    <row r="1105" spans="1:120" x14ac:dyDescent="0.3">
      <c r="A1105">
        <v>600</v>
      </c>
      <c r="B1105">
        <v>1</v>
      </c>
      <c r="C1105" s="165" t="s">
        <v>465</v>
      </c>
      <c r="D1105" t="s">
        <v>216</v>
      </c>
      <c r="E1105" t="s">
        <v>466</v>
      </c>
      <c r="F1105">
        <v>10003947</v>
      </c>
      <c r="G1105" s="32" t="s">
        <v>181</v>
      </c>
      <c r="I1105" t="s">
        <v>226</v>
      </c>
      <c r="J1105">
        <v>1</v>
      </c>
      <c r="K1105">
        <v>0</v>
      </c>
      <c r="L1105">
        <v>0</v>
      </c>
      <c r="M1105">
        <v>0.84299999999999997</v>
      </c>
      <c r="N1105" t="s">
        <v>135</v>
      </c>
      <c r="O1105" t="s">
        <v>136</v>
      </c>
      <c r="R1105" t="s">
        <v>286</v>
      </c>
      <c r="S1105" t="s">
        <v>140</v>
      </c>
      <c r="T1105">
        <v>120</v>
      </c>
      <c r="U1105" t="s">
        <v>228</v>
      </c>
      <c r="V1105" t="s">
        <v>229</v>
      </c>
      <c r="W1105" t="s">
        <v>467</v>
      </c>
      <c r="X1105" t="s">
        <v>468</v>
      </c>
      <c r="Y1105" t="s">
        <v>393</v>
      </c>
      <c r="AA1105" t="s">
        <v>145</v>
      </c>
      <c r="AB1105" t="s">
        <v>146</v>
      </c>
      <c r="AC1105" s="119">
        <v>3770201</v>
      </c>
      <c r="AD1105">
        <v>3770201</v>
      </c>
      <c r="AE1105">
        <v>3770201</v>
      </c>
      <c r="AF1105">
        <v>2984100</v>
      </c>
      <c r="AG1105">
        <v>763291</v>
      </c>
      <c r="AH1105">
        <v>0</v>
      </c>
      <c r="AI1105">
        <v>22810</v>
      </c>
      <c r="AJ1105">
        <v>0</v>
      </c>
      <c r="AK1105">
        <v>0</v>
      </c>
      <c r="AL1105">
        <v>0</v>
      </c>
      <c r="AM1105">
        <v>0</v>
      </c>
      <c r="AN1105" s="32">
        <v>0</v>
      </c>
      <c r="AO1105">
        <v>0</v>
      </c>
      <c r="AP1105">
        <v>0</v>
      </c>
      <c r="AQ1105">
        <v>0</v>
      </c>
      <c r="AR1105">
        <v>0</v>
      </c>
      <c r="AS1105">
        <v>1</v>
      </c>
      <c r="AT1105">
        <v>1989</v>
      </c>
      <c r="AV1105">
        <v>7660</v>
      </c>
      <c r="AW1105">
        <v>4328</v>
      </c>
      <c r="AX1105">
        <v>2</v>
      </c>
      <c r="AY1105">
        <v>5</v>
      </c>
      <c r="AZ1105">
        <v>6.5</v>
      </c>
      <c r="BA1105" t="s">
        <v>233</v>
      </c>
      <c r="BB1105" t="s">
        <v>233</v>
      </c>
      <c r="BS1105" t="s">
        <v>355</v>
      </c>
      <c r="BV1105" t="s">
        <v>356</v>
      </c>
      <c r="BX1105" t="s">
        <v>357</v>
      </c>
      <c r="BY1105" t="s">
        <v>194</v>
      </c>
      <c r="BZ1105" t="s">
        <v>358</v>
      </c>
      <c r="CB1105" s="27">
        <v>38742</v>
      </c>
      <c r="CC1105">
        <v>5250000</v>
      </c>
      <c r="CD1105" t="s">
        <v>210</v>
      </c>
      <c r="CE1105" t="s">
        <v>151</v>
      </c>
      <c r="CF1105" t="s">
        <v>151</v>
      </c>
      <c r="CG1105" t="s">
        <v>469</v>
      </c>
      <c r="CH1105" s="27">
        <v>32143</v>
      </c>
      <c r="CI1105">
        <v>500000</v>
      </c>
      <c r="CJ1105" t="s">
        <v>150</v>
      </c>
      <c r="CK1105" t="s">
        <v>181</v>
      </c>
      <c r="CL1105" t="s">
        <v>181</v>
      </c>
      <c r="CM1105" t="s">
        <v>470</v>
      </c>
      <c r="CN1105" s="27">
        <v>31959</v>
      </c>
      <c r="CO1105">
        <v>300000</v>
      </c>
      <c r="CP1105" t="s">
        <v>150</v>
      </c>
      <c r="CQ1105" t="s">
        <v>151</v>
      </c>
      <c r="CR1105" t="s">
        <v>151</v>
      </c>
      <c r="CS1105" t="s">
        <v>471</v>
      </c>
      <c r="CZ1105" t="s">
        <v>472</v>
      </c>
      <c r="DA1105" t="s">
        <v>154</v>
      </c>
      <c r="DB1105" t="s">
        <v>299</v>
      </c>
      <c r="DE1105">
        <v>1</v>
      </c>
      <c r="DF1105">
        <v>1975</v>
      </c>
      <c r="DG1105" t="s">
        <v>473</v>
      </c>
      <c r="DH1105">
        <v>1</v>
      </c>
      <c r="DI1105" s="128" t="s">
        <v>244</v>
      </c>
      <c r="DJ110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05" s="130">
        <f>Table13[[#This Row],[JUST]]*Table13[[#This Row],[Storm Millage]]/1000</f>
        <v>114973.03831819986</v>
      </c>
      <c r="DL1105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5" s="136">
        <f>Table13[[#This Row],[JUST]]*Table13[[#This Row],[Recreational Millage]]/1000</f>
        <v>30923.71026483861</v>
      </c>
      <c r="DN1105" s="137">
        <f>Table13[[#This Row],[Recreational Assessment]]+Table13[[#This Row],[Storm Assessment]]</f>
        <v>145896.74858303848</v>
      </c>
      <c r="DO1105" s="145" t="e">
        <f>Methodology!#REF!</f>
        <v>#REF!</v>
      </c>
      <c r="DP1105" s="146" t="e">
        <f>(Table13[[#This Row],[JUST]]*Table13[[#This Row],[Ad Valorem Recreational Millage]])/1000</f>
        <v>#REF!</v>
      </c>
    </row>
    <row r="1106" spans="1:120" x14ac:dyDescent="0.3">
      <c r="A1106">
        <v>609</v>
      </c>
      <c r="B1106">
        <v>1</v>
      </c>
      <c r="C1106" s="165" t="s">
        <v>498</v>
      </c>
      <c r="D1106" t="s">
        <v>216</v>
      </c>
      <c r="E1106" t="s">
        <v>132</v>
      </c>
      <c r="F1106">
        <v>10004646</v>
      </c>
      <c r="G1106" s="32" t="s">
        <v>181</v>
      </c>
      <c r="I1106" t="s">
        <v>226</v>
      </c>
      <c r="J1106">
        <v>1</v>
      </c>
      <c r="K1106">
        <v>0</v>
      </c>
      <c r="L1106">
        <v>0</v>
      </c>
      <c r="M1106">
        <v>0.61799999999999999</v>
      </c>
      <c r="N1106" t="s">
        <v>135</v>
      </c>
      <c r="O1106" t="s">
        <v>136</v>
      </c>
      <c r="R1106" t="s">
        <v>286</v>
      </c>
      <c r="S1106" t="s">
        <v>140</v>
      </c>
      <c r="T1106">
        <v>120</v>
      </c>
      <c r="U1106" t="s">
        <v>228</v>
      </c>
      <c r="V1106" t="s">
        <v>229</v>
      </c>
      <c r="W1106" t="s">
        <v>499</v>
      </c>
      <c r="X1106" t="s">
        <v>500</v>
      </c>
      <c r="Y1106" t="s">
        <v>477</v>
      </c>
      <c r="AA1106" t="s">
        <v>145</v>
      </c>
      <c r="AB1106" t="s">
        <v>146</v>
      </c>
      <c r="AC1106" s="119">
        <v>3792019</v>
      </c>
      <c r="AD1106">
        <v>3792019</v>
      </c>
      <c r="AE1106">
        <v>3792019</v>
      </c>
      <c r="AF1106">
        <v>2449200</v>
      </c>
      <c r="AG1106">
        <v>1245377</v>
      </c>
      <c r="AH1106">
        <v>10157</v>
      </c>
      <c r="AI1106">
        <v>87285</v>
      </c>
      <c r="AJ1106">
        <v>0</v>
      </c>
      <c r="AK1106">
        <v>0</v>
      </c>
      <c r="AL1106">
        <v>0</v>
      </c>
      <c r="AM1106">
        <v>0</v>
      </c>
      <c r="AN1106" s="32">
        <v>0</v>
      </c>
      <c r="AO1106">
        <v>0</v>
      </c>
      <c r="AP1106">
        <v>0</v>
      </c>
      <c r="AQ1106">
        <v>0</v>
      </c>
      <c r="AR1106">
        <v>0</v>
      </c>
      <c r="AS1106">
        <v>1</v>
      </c>
      <c r="AT1106">
        <v>2018</v>
      </c>
      <c r="AV1106">
        <v>8259</v>
      </c>
      <c r="AW1106">
        <v>3568</v>
      </c>
      <c r="AX1106">
        <v>1</v>
      </c>
      <c r="AY1106">
        <v>5</v>
      </c>
      <c r="AZ1106">
        <v>5.5</v>
      </c>
      <c r="BA1106" t="s">
        <v>233</v>
      </c>
      <c r="BB1106" t="s">
        <v>233</v>
      </c>
      <c r="BC1106" t="s">
        <v>233</v>
      </c>
      <c r="BS1106" t="s">
        <v>501</v>
      </c>
      <c r="BV1106" t="s">
        <v>502</v>
      </c>
      <c r="BX1106" t="s">
        <v>503</v>
      </c>
      <c r="BY1106" t="s">
        <v>264</v>
      </c>
      <c r="BZ1106" t="s">
        <v>504</v>
      </c>
      <c r="CB1106" s="27">
        <v>42207</v>
      </c>
      <c r="CC1106">
        <v>3075000</v>
      </c>
      <c r="CD1106" t="s">
        <v>210</v>
      </c>
      <c r="CE1106" t="s">
        <v>181</v>
      </c>
      <c r="CF1106" t="s">
        <v>181</v>
      </c>
      <c r="CG1106" t="s">
        <v>505</v>
      </c>
      <c r="CH1106" s="27">
        <v>31868</v>
      </c>
      <c r="CI1106">
        <v>490000</v>
      </c>
      <c r="CJ1106" t="s">
        <v>210</v>
      </c>
      <c r="CK1106" t="s">
        <v>151</v>
      </c>
      <c r="CL1106" t="s">
        <v>151</v>
      </c>
      <c r="CM1106" t="s">
        <v>506</v>
      </c>
      <c r="CZ1106" t="s">
        <v>507</v>
      </c>
      <c r="DA1106" t="s">
        <v>154</v>
      </c>
      <c r="DB1106" t="s">
        <v>299</v>
      </c>
      <c r="DE1106">
        <v>1</v>
      </c>
      <c r="DF1106">
        <v>1977</v>
      </c>
      <c r="DG1106" t="s">
        <v>508</v>
      </c>
      <c r="DH1106">
        <v>1</v>
      </c>
      <c r="DI1106" s="128" t="s">
        <v>244</v>
      </c>
      <c r="DJ110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06" s="130">
        <f>Table13[[#This Row],[JUST]]*Table13[[#This Row],[Storm Millage]]/1000</f>
        <v>115638.3826194789</v>
      </c>
      <c r="DL110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6" s="136">
        <f>Table13[[#This Row],[JUST]]*Table13[[#This Row],[Recreational Millage]]/1000</f>
        <v>31102.66451968026</v>
      </c>
      <c r="DN1106" s="137">
        <f>Table13[[#This Row],[Recreational Assessment]]+Table13[[#This Row],[Storm Assessment]]</f>
        <v>146741.04713915917</v>
      </c>
      <c r="DO1106" s="145" t="e">
        <f>Methodology!#REF!</f>
        <v>#REF!</v>
      </c>
      <c r="DP1106" s="146" t="e">
        <f>(Table13[[#This Row],[JUST]]*Table13[[#This Row],[Ad Valorem Recreational Millage]])/1000</f>
        <v>#REF!</v>
      </c>
    </row>
    <row r="1107" spans="1:120" x14ac:dyDescent="0.3">
      <c r="A1107">
        <v>593</v>
      </c>
      <c r="B1107">
        <v>1</v>
      </c>
      <c r="C1107" s="165" t="s">
        <v>451</v>
      </c>
      <c r="D1107" t="s">
        <v>216</v>
      </c>
      <c r="E1107" t="s">
        <v>452</v>
      </c>
      <c r="F1107">
        <v>10003948</v>
      </c>
      <c r="G1107" s="32" t="s">
        <v>181</v>
      </c>
      <c r="I1107" t="s">
        <v>226</v>
      </c>
      <c r="J1107">
        <v>1</v>
      </c>
      <c r="K1107">
        <v>0</v>
      </c>
      <c r="L1107">
        <v>0</v>
      </c>
      <c r="M1107">
        <v>0.85899999999999999</v>
      </c>
      <c r="N1107" t="s">
        <v>135</v>
      </c>
      <c r="O1107" t="s">
        <v>136</v>
      </c>
      <c r="R1107" t="s">
        <v>286</v>
      </c>
      <c r="S1107" t="s">
        <v>140</v>
      </c>
      <c r="T1107">
        <v>120</v>
      </c>
      <c r="U1107" t="s">
        <v>228</v>
      </c>
      <c r="V1107" t="s">
        <v>229</v>
      </c>
      <c r="W1107" t="s">
        <v>453</v>
      </c>
      <c r="X1107" t="s">
        <v>454</v>
      </c>
      <c r="Y1107" t="s">
        <v>393</v>
      </c>
      <c r="AA1107" t="s">
        <v>145</v>
      </c>
      <c r="AB1107" t="s">
        <v>146</v>
      </c>
      <c r="AC1107" s="119">
        <v>3868737</v>
      </c>
      <c r="AD1107">
        <v>3868737</v>
      </c>
      <c r="AE1107">
        <v>3868737</v>
      </c>
      <c r="AF1107">
        <v>2984100</v>
      </c>
      <c r="AG1107">
        <v>802583</v>
      </c>
      <c r="AH1107">
        <v>4245</v>
      </c>
      <c r="AI1107">
        <v>77809</v>
      </c>
      <c r="AJ1107">
        <v>0</v>
      </c>
      <c r="AK1107">
        <v>0</v>
      </c>
      <c r="AL1107">
        <v>0</v>
      </c>
      <c r="AM1107">
        <v>0</v>
      </c>
      <c r="AN1107" s="32">
        <v>0</v>
      </c>
      <c r="AO1107">
        <v>0</v>
      </c>
      <c r="AP1107">
        <v>0</v>
      </c>
      <c r="AQ1107">
        <v>0</v>
      </c>
      <c r="AR1107">
        <v>0</v>
      </c>
      <c r="AS1107">
        <v>1</v>
      </c>
      <c r="AT1107">
        <v>1988</v>
      </c>
      <c r="AV1107">
        <v>9087</v>
      </c>
      <c r="AW1107">
        <v>3922</v>
      </c>
      <c r="AX1107">
        <v>2</v>
      </c>
      <c r="AY1107">
        <v>2</v>
      </c>
      <c r="AZ1107">
        <v>3</v>
      </c>
      <c r="BA1107" t="s">
        <v>233</v>
      </c>
      <c r="BB1107" t="s">
        <v>233</v>
      </c>
      <c r="BC1107" t="s">
        <v>233</v>
      </c>
      <c r="BS1107" t="s">
        <v>455</v>
      </c>
      <c r="BV1107" t="s">
        <v>456</v>
      </c>
      <c r="BX1107" t="s">
        <v>457</v>
      </c>
      <c r="BY1107" t="s">
        <v>458</v>
      </c>
      <c r="BZ1107" t="s">
        <v>459</v>
      </c>
      <c r="CB1107" s="27">
        <v>43174</v>
      </c>
      <c r="CC1107">
        <v>5250000</v>
      </c>
      <c r="CD1107" t="s">
        <v>210</v>
      </c>
      <c r="CE1107" t="s">
        <v>181</v>
      </c>
      <c r="CF1107" t="s">
        <v>181</v>
      </c>
      <c r="CG1107" t="s">
        <v>460</v>
      </c>
      <c r="CH1107" s="27">
        <v>42207</v>
      </c>
      <c r="CI1107">
        <v>3940000</v>
      </c>
      <c r="CJ1107" t="s">
        <v>210</v>
      </c>
      <c r="CK1107" t="s">
        <v>181</v>
      </c>
      <c r="CL1107" t="s">
        <v>181</v>
      </c>
      <c r="CM1107" t="s">
        <v>461</v>
      </c>
      <c r="CN1107" s="27">
        <v>36263</v>
      </c>
      <c r="CO1107">
        <v>4200000</v>
      </c>
      <c r="CP1107" t="s">
        <v>210</v>
      </c>
      <c r="CQ1107" t="s">
        <v>151</v>
      </c>
      <c r="CR1107" t="s">
        <v>151</v>
      </c>
      <c r="CS1107" t="s">
        <v>462</v>
      </c>
      <c r="CZ1107" t="s">
        <v>463</v>
      </c>
      <c r="DA1107" t="s">
        <v>154</v>
      </c>
      <c r="DB1107" t="s">
        <v>299</v>
      </c>
      <c r="DE1107">
        <v>1</v>
      </c>
      <c r="DF1107">
        <v>1975</v>
      </c>
      <c r="DG1107" t="s">
        <v>464</v>
      </c>
      <c r="DH1107">
        <v>1</v>
      </c>
      <c r="DI1107" s="128" t="s">
        <v>244</v>
      </c>
      <c r="DJ110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07" s="130">
        <f>Table13[[#This Row],[JUST]]*Table13[[#This Row],[Storm Millage]]/1000</f>
        <v>117977.91347040585</v>
      </c>
      <c r="DL110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7" s="136">
        <f>Table13[[#This Row],[JUST]]*Table13[[#This Row],[Recreational Millage]]/1000</f>
        <v>31731.916170745521</v>
      </c>
      <c r="DN1107" s="137">
        <f>Table13[[#This Row],[Recreational Assessment]]+Table13[[#This Row],[Storm Assessment]]</f>
        <v>149709.82964115136</v>
      </c>
      <c r="DO1107" s="145" t="e">
        <f>Methodology!#REF!</f>
        <v>#REF!</v>
      </c>
      <c r="DP1107" s="146" t="e">
        <f>(Table13[[#This Row],[JUST]]*Table13[[#This Row],[Ad Valorem Recreational Millage]])/1000</f>
        <v>#REF!</v>
      </c>
    </row>
    <row r="1108" spans="1:120" x14ac:dyDescent="0.3">
      <c r="A1108">
        <v>862</v>
      </c>
      <c r="B1108">
        <v>1</v>
      </c>
      <c r="C1108" s="165" t="s">
        <v>646</v>
      </c>
      <c r="D1108" t="s">
        <v>540</v>
      </c>
      <c r="E1108" t="s">
        <v>438</v>
      </c>
      <c r="F1108">
        <v>10003924</v>
      </c>
      <c r="G1108" s="32" t="s">
        <v>181</v>
      </c>
      <c r="I1108" t="s">
        <v>401</v>
      </c>
      <c r="J1108">
        <v>1</v>
      </c>
      <c r="K1108">
        <v>0</v>
      </c>
      <c r="L1108">
        <v>0</v>
      </c>
      <c r="M1108">
        <v>0.97599999999999998</v>
      </c>
      <c r="N1108" t="s">
        <v>135</v>
      </c>
      <c r="O1108" t="s">
        <v>136</v>
      </c>
      <c r="R1108" t="s">
        <v>286</v>
      </c>
      <c r="S1108" t="s">
        <v>140</v>
      </c>
      <c r="T1108">
        <v>120</v>
      </c>
      <c r="U1108" t="s">
        <v>228</v>
      </c>
      <c r="V1108" t="s">
        <v>229</v>
      </c>
      <c r="W1108" t="s">
        <v>647</v>
      </c>
      <c r="X1108" t="s">
        <v>648</v>
      </c>
      <c r="Y1108" t="s">
        <v>232</v>
      </c>
      <c r="AA1108" t="s">
        <v>145</v>
      </c>
      <c r="AB1108" t="s">
        <v>146</v>
      </c>
      <c r="AC1108" s="119">
        <v>3918769</v>
      </c>
      <c r="AD1108">
        <v>3918769</v>
      </c>
      <c r="AE1108">
        <v>3918769</v>
      </c>
      <c r="AF1108">
        <v>2984100</v>
      </c>
      <c r="AG1108">
        <v>894386</v>
      </c>
      <c r="AH1108">
        <v>869</v>
      </c>
      <c r="AI1108">
        <v>39414</v>
      </c>
      <c r="AJ1108">
        <v>0</v>
      </c>
      <c r="AK1108">
        <v>0</v>
      </c>
      <c r="AL1108">
        <v>0</v>
      </c>
      <c r="AM1108">
        <v>0</v>
      </c>
      <c r="AN1108" s="32">
        <v>0</v>
      </c>
      <c r="AO1108">
        <v>0</v>
      </c>
      <c r="AP1108">
        <v>0</v>
      </c>
      <c r="AQ1108">
        <v>0</v>
      </c>
      <c r="AR1108">
        <v>0</v>
      </c>
      <c r="AS1108">
        <v>1</v>
      </c>
      <c r="AT1108">
        <v>1990</v>
      </c>
      <c r="AV1108">
        <v>11016</v>
      </c>
      <c r="AW1108">
        <v>3981</v>
      </c>
      <c r="AX1108">
        <v>1</v>
      </c>
      <c r="AY1108">
        <v>5</v>
      </c>
      <c r="AZ1108">
        <v>4</v>
      </c>
      <c r="BA1108" t="s">
        <v>233</v>
      </c>
      <c r="BB1108" t="s">
        <v>233</v>
      </c>
      <c r="BC1108" t="s">
        <v>233</v>
      </c>
      <c r="BS1108" t="s">
        <v>649</v>
      </c>
      <c r="BV1108" t="s">
        <v>650</v>
      </c>
      <c r="BX1108" t="s">
        <v>651</v>
      </c>
      <c r="BY1108" t="s">
        <v>149</v>
      </c>
      <c r="BZ1108" t="s">
        <v>652</v>
      </c>
      <c r="CB1108" s="27">
        <v>38334</v>
      </c>
      <c r="CC1108">
        <v>2750000</v>
      </c>
      <c r="CD1108" t="s">
        <v>210</v>
      </c>
      <c r="CE1108" t="s">
        <v>151</v>
      </c>
      <c r="CF1108" t="s">
        <v>383</v>
      </c>
      <c r="CG1108" t="s">
        <v>653</v>
      </c>
      <c r="CH1108" s="27">
        <v>32356</v>
      </c>
      <c r="CI1108">
        <v>490000</v>
      </c>
      <c r="CJ1108" t="s">
        <v>210</v>
      </c>
      <c r="CK1108" t="s">
        <v>181</v>
      </c>
      <c r="CL1108" t="s">
        <v>181</v>
      </c>
      <c r="CM1108" t="s">
        <v>654</v>
      </c>
      <c r="CN1108" s="27">
        <v>30742</v>
      </c>
      <c r="CO1108">
        <v>90000</v>
      </c>
      <c r="CP1108" t="s">
        <v>210</v>
      </c>
      <c r="CQ1108" t="s">
        <v>655</v>
      </c>
      <c r="CR1108" t="s">
        <v>655</v>
      </c>
      <c r="CS1108" t="s">
        <v>656</v>
      </c>
      <c r="CZ1108" t="s">
        <v>657</v>
      </c>
      <c r="DA1108" t="s">
        <v>154</v>
      </c>
      <c r="DB1108" t="s">
        <v>299</v>
      </c>
      <c r="DE1108">
        <v>1</v>
      </c>
      <c r="DF1108">
        <v>1900</v>
      </c>
      <c r="DG1108" t="s">
        <v>658</v>
      </c>
      <c r="DH1108">
        <v>1</v>
      </c>
      <c r="DI1108" s="128" t="s">
        <v>244</v>
      </c>
      <c r="DJ1108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08" s="130">
        <f>Table13[[#This Row],[JUST]]*Table13[[#This Row],[Storm Millage]]/1000</f>
        <v>119503.64938027806</v>
      </c>
      <c r="DL1108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8" s="136">
        <f>Table13[[#This Row],[JUST]]*Table13[[#This Row],[Recreational Millage]]/1000</f>
        <v>32142.285557409628</v>
      </c>
      <c r="DN1108" s="137">
        <f>Table13[[#This Row],[Recreational Assessment]]+Table13[[#This Row],[Storm Assessment]]</f>
        <v>151645.93493768768</v>
      </c>
      <c r="DO1108" s="145" t="e">
        <f>Methodology!#REF!</f>
        <v>#REF!</v>
      </c>
      <c r="DP1108" s="146" t="e">
        <f>(Table13[[#This Row],[JUST]]*Table13[[#This Row],[Ad Valorem Recreational Millage]])/1000</f>
        <v>#REF!</v>
      </c>
    </row>
    <row r="1109" spans="1:120" x14ac:dyDescent="0.3">
      <c r="A1109">
        <v>588</v>
      </c>
      <c r="B1109">
        <v>1</v>
      </c>
      <c r="C1109" s="165" t="s">
        <v>489</v>
      </c>
      <c r="D1109" t="s">
        <v>216</v>
      </c>
      <c r="E1109" t="s">
        <v>258</v>
      </c>
      <c r="F1109">
        <v>10003945</v>
      </c>
      <c r="G1109" s="32" t="s">
        <v>181</v>
      </c>
      <c r="I1109" t="s">
        <v>226</v>
      </c>
      <c r="J1109">
        <v>1</v>
      </c>
      <c r="K1109">
        <v>0</v>
      </c>
      <c r="L1109">
        <v>0</v>
      </c>
      <c r="M1109">
        <v>0.78800000000000003</v>
      </c>
      <c r="N1109" t="s">
        <v>135</v>
      </c>
      <c r="O1109" t="s">
        <v>136</v>
      </c>
      <c r="R1109" t="s">
        <v>286</v>
      </c>
      <c r="S1109" t="s">
        <v>140</v>
      </c>
      <c r="T1109">
        <v>120</v>
      </c>
      <c r="U1109" t="s">
        <v>228</v>
      </c>
      <c r="V1109" t="s">
        <v>229</v>
      </c>
      <c r="W1109" t="s">
        <v>490</v>
      </c>
      <c r="X1109" t="s">
        <v>491</v>
      </c>
      <c r="Y1109" t="s">
        <v>477</v>
      </c>
      <c r="AA1109" t="s">
        <v>145</v>
      </c>
      <c r="AB1109" t="s">
        <v>146</v>
      </c>
      <c r="AC1109" s="119">
        <v>3990702</v>
      </c>
      <c r="AD1109">
        <v>3990702</v>
      </c>
      <c r="AE1109">
        <v>3990702</v>
      </c>
      <c r="AF1109">
        <v>2984100</v>
      </c>
      <c r="AG1109">
        <v>976982</v>
      </c>
      <c r="AH1109">
        <v>10246</v>
      </c>
      <c r="AI1109">
        <v>19374</v>
      </c>
      <c r="AJ1109">
        <v>0</v>
      </c>
      <c r="AK1109">
        <v>0</v>
      </c>
      <c r="AL1109">
        <v>0</v>
      </c>
      <c r="AM1109">
        <v>0</v>
      </c>
      <c r="AN1109" s="32">
        <v>0</v>
      </c>
      <c r="AO1109">
        <v>0</v>
      </c>
      <c r="AP1109">
        <v>0</v>
      </c>
      <c r="AQ1109">
        <v>0</v>
      </c>
      <c r="AR1109">
        <v>0</v>
      </c>
      <c r="AS1109">
        <v>1</v>
      </c>
      <c r="AT1109">
        <v>2002</v>
      </c>
      <c r="AV1109">
        <v>9516</v>
      </c>
      <c r="AW1109">
        <v>4551</v>
      </c>
      <c r="AX1109">
        <v>2</v>
      </c>
      <c r="AY1109">
        <v>4</v>
      </c>
      <c r="AZ1109">
        <v>5</v>
      </c>
      <c r="BA1109" t="s">
        <v>233</v>
      </c>
      <c r="BB1109" t="s">
        <v>233</v>
      </c>
      <c r="BS1109" t="s">
        <v>492</v>
      </c>
      <c r="BV1109" t="s">
        <v>456</v>
      </c>
      <c r="BX1109" t="s">
        <v>457</v>
      </c>
      <c r="BY1109" t="s">
        <v>458</v>
      </c>
      <c r="BZ1109" t="s">
        <v>459</v>
      </c>
      <c r="CB1109" s="27">
        <v>43608</v>
      </c>
      <c r="CC1109">
        <v>6300000</v>
      </c>
      <c r="CD1109" t="s">
        <v>210</v>
      </c>
      <c r="CE1109" t="s">
        <v>181</v>
      </c>
      <c r="CF1109" t="s">
        <v>181</v>
      </c>
      <c r="CG1109" t="s">
        <v>493</v>
      </c>
      <c r="CH1109" s="27">
        <v>41793</v>
      </c>
      <c r="CI1109">
        <v>5300000</v>
      </c>
      <c r="CJ1109" t="s">
        <v>210</v>
      </c>
      <c r="CK1109" t="s">
        <v>181</v>
      </c>
      <c r="CL1109" t="s">
        <v>181</v>
      </c>
      <c r="CM1109" t="s">
        <v>494</v>
      </c>
      <c r="CN1109" s="27">
        <v>36301</v>
      </c>
      <c r="CO1109">
        <v>3100000</v>
      </c>
      <c r="CP1109" t="s">
        <v>210</v>
      </c>
      <c r="CQ1109" t="s">
        <v>151</v>
      </c>
      <c r="CR1109" t="s">
        <v>151</v>
      </c>
      <c r="CS1109" t="s">
        <v>495</v>
      </c>
      <c r="CZ1109" t="s">
        <v>496</v>
      </c>
      <c r="DA1109" t="s">
        <v>154</v>
      </c>
      <c r="DB1109" t="s">
        <v>299</v>
      </c>
      <c r="DE1109">
        <v>1</v>
      </c>
      <c r="DF1109">
        <v>1975</v>
      </c>
      <c r="DG1109" t="s">
        <v>497</v>
      </c>
      <c r="DH1109">
        <v>1</v>
      </c>
      <c r="DI1109" s="128" t="s">
        <v>244</v>
      </c>
      <c r="DJ110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09" s="130">
        <f>Table13[[#This Row],[JUST]]*Table13[[#This Row],[Storm Millage]]/1000</f>
        <v>121697.26069313462</v>
      </c>
      <c r="DL110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09" s="136">
        <f>Table13[[#This Row],[JUST]]*Table13[[#This Row],[Recreational Millage]]/1000</f>
        <v>32732.289976399661</v>
      </c>
      <c r="DN1109" s="137">
        <f>Table13[[#This Row],[Recreational Assessment]]+Table13[[#This Row],[Storm Assessment]]</f>
        <v>154429.55066953428</v>
      </c>
      <c r="DO1109" s="145" t="e">
        <f>Methodology!#REF!</f>
        <v>#REF!</v>
      </c>
      <c r="DP1109" s="146" t="e">
        <f>(Table13[[#This Row],[JUST]]*Table13[[#This Row],[Ad Valorem Recreational Millage]])/1000</f>
        <v>#REF!</v>
      </c>
    </row>
    <row r="1110" spans="1:120" x14ac:dyDescent="0.3">
      <c r="A1110">
        <v>803</v>
      </c>
      <c r="B1110">
        <v>1</v>
      </c>
      <c r="C1110" s="165" t="s">
        <v>3509</v>
      </c>
      <c r="D1110" t="s">
        <v>216</v>
      </c>
      <c r="E1110" t="s">
        <v>204</v>
      </c>
      <c r="F1110">
        <v>10004765</v>
      </c>
      <c r="G1110" s="32" t="s">
        <v>181</v>
      </c>
      <c r="I1110" t="s">
        <v>226</v>
      </c>
      <c r="J1110">
        <v>1</v>
      </c>
      <c r="K1110">
        <v>0</v>
      </c>
      <c r="L1110">
        <v>0</v>
      </c>
      <c r="M1110">
        <v>0.61699999999999999</v>
      </c>
      <c r="N1110" t="s">
        <v>135</v>
      </c>
      <c r="O1110" t="s">
        <v>136</v>
      </c>
      <c r="R1110" t="s">
        <v>227</v>
      </c>
      <c r="S1110" t="s">
        <v>140</v>
      </c>
      <c r="T1110">
        <v>120</v>
      </c>
      <c r="U1110" t="s">
        <v>228</v>
      </c>
      <c r="V1110" t="s">
        <v>229</v>
      </c>
      <c r="W1110" t="s">
        <v>3510</v>
      </c>
      <c r="X1110" t="s">
        <v>3511</v>
      </c>
      <c r="Y1110" t="s">
        <v>3512</v>
      </c>
      <c r="AA1110" t="s">
        <v>145</v>
      </c>
      <c r="AB1110" t="s">
        <v>146</v>
      </c>
      <c r="AC1110" s="119">
        <v>4452536</v>
      </c>
      <c r="AD1110">
        <v>4452536</v>
      </c>
      <c r="AE1110">
        <v>4452536</v>
      </c>
      <c r="AF1110">
        <v>1819000</v>
      </c>
      <c r="AG1110">
        <v>2552681</v>
      </c>
      <c r="AH1110">
        <v>5644</v>
      </c>
      <c r="AI1110">
        <v>75211</v>
      </c>
      <c r="AJ1110">
        <v>0</v>
      </c>
      <c r="AK1110">
        <v>0</v>
      </c>
      <c r="AL1110">
        <v>0</v>
      </c>
      <c r="AM1110">
        <v>0</v>
      </c>
      <c r="AN1110" s="32">
        <v>0</v>
      </c>
      <c r="AO1110">
        <v>0</v>
      </c>
      <c r="AP1110">
        <v>0</v>
      </c>
      <c r="AQ1110">
        <v>0</v>
      </c>
      <c r="AR1110">
        <v>0</v>
      </c>
      <c r="AS1110">
        <v>1</v>
      </c>
      <c r="AT1110">
        <v>1995</v>
      </c>
      <c r="AV1110">
        <v>10001</v>
      </c>
      <c r="AW1110">
        <v>4743</v>
      </c>
      <c r="AX1110">
        <v>2</v>
      </c>
      <c r="AY1110">
        <v>5</v>
      </c>
      <c r="AZ1110">
        <v>5</v>
      </c>
      <c r="BA1110" t="s">
        <v>233</v>
      </c>
      <c r="BB1110" t="s">
        <v>233</v>
      </c>
      <c r="BC1110" t="s">
        <v>233</v>
      </c>
      <c r="BS1110" t="s">
        <v>3513</v>
      </c>
      <c r="BT1110" t="s">
        <v>3514</v>
      </c>
      <c r="BV1110" t="s">
        <v>3515</v>
      </c>
      <c r="BX1110" t="s">
        <v>3516</v>
      </c>
      <c r="BY1110" t="s">
        <v>481</v>
      </c>
      <c r="BZ1110" t="s">
        <v>3517</v>
      </c>
      <c r="CB1110" s="27">
        <v>36357</v>
      </c>
      <c r="CC1110">
        <v>2700000</v>
      </c>
      <c r="CD1110" t="s">
        <v>210</v>
      </c>
      <c r="CE1110" t="s">
        <v>151</v>
      </c>
      <c r="CF1110" t="s">
        <v>151</v>
      </c>
      <c r="CG1110" t="s">
        <v>3518</v>
      </c>
      <c r="CH1110" s="27">
        <v>34700</v>
      </c>
      <c r="CI1110">
        <v>750000</v>
      </c>
      <c r="CJ1110" t="s">
        <v>210</v>
      </c>
      <c r="CK1110" t="s">
        <v>181</v>
      </c>
      <c r="CL1110" t="s">
        <v>181</v>
      </c>
      <c r="CM1110" t="s">
        <v>3519</v>
      </c>
      <c r="CN1110" s="27">
        <v>28946</v>
      </c>
      <c r="CO1110">
        <v>141830</v>
      </c>
      <c r="CP1110" t="s">
        <v>210</v>
      </c>
      <c r="CQ1110" t="s">
        <v>208</v>
      </c>
      <c r="CR1110" t="s">
        <v>208</v>
      </c>
      <c r="CS1110" t="s">
        <v>3520</v>
      </c>
      <c r="CZ1110" t="s">
        <v>3521</v>
      </c>
      <c r="DA1110" t="s">
        <v>154</v>
      </c>
      <c r="DB1110" t="s">
        <v>299</v>
      </c>
      <c r="DE1110">
        <v>1</v>
      </c>
      <c r="DF1110">
        <v>1900</v>
      </c>
      <c r="DG1110" t="s">
        <v>3522</v>
      </c>
      <c r="DH1110">
        <v>3</v>
      </c>
      <c r="DI1110" s="128" t="s">
        <v>3414</v>
      </c>
      <c r="DJ111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110" s="130">
        <f>Table13[[#This Row],[JUST]]*Table13[[#This Row],[Storm Millage]]/1000</f>
        <v>124263.52053424854</v>
      </c>
      <c r="DL111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10" s="136">
        <f>Table13[[#This Row],[JUST]]*Table13[[#This Row],[Recreational Millage]]/1000</f>
        <v>36520.316345935782</v>
      </c>
      <c r="DN1110" s="137">
        <f>Table13[[#This Row],[Recreational Assessment]]+Table13[[#This Row],[Storm Assessment]]</f>
        <v>160783.83688018433</v>
      </c>
      <c r="DO1110" s="145" t="e">
        <f>Methodology!#REF!</f>
        <v>#REF!</v>
      </c>
      <c r="DP1110" s="146" t="e">
        <f>(Table13[[#This Row],[JUST]]*Table13[[#This Row],[Ad Valorem Recreational Millage]])/1000</f>
        <v>#REF!</v>
      </c>
    </row>
    <row r="1111" spans="1:120" x14ac:dyDescent="0.3">
      <c r="A1111">
        <v>1061</v>
      </c>
      <c r="B1111">
        <v>1</v>
      </c>
      <c r="C1111" s="165" t="s">
        <v>474</v>
      </c>
      <c r="D1111" t="s">
        <v>216</v>
      </c>
      <c r="E1111" t="s">
        <v>271</v>
      </c>
      <c r="F1111">
        <v>10003946</v>
      </c>
      <c r="G1111" s="32" t="s">
        <v>181</v>
      </c>
      <c r="I1111" t="s">
        <v>226</v>
      </c>
      <c r="J1111">
        <v>1</v>
      </c>
      <c r="K1111">
        <v>0</v>
      </c>
      <c r="L1111">
        <v>0</v>
      </c>
      <c r="M1111">
        <v>1.1679999999999999</v>
      </c>
      <c r="N1111" t="s">
        <v>135</v>
      </c>
      <c r="O1111" t="s">
        <v>136</v>
      </c>
      <c r="R1111" t="s">
        <v>286</v>
      </c>
      <c r="S1111" t="s">
        <v>140</v>
      </c>
      <c r="T1111">
        <v>120</v>
      </c>
      <c r="U1111" t="s">
        <v>228</v>
      </c>
      <c r="V1111" t="s">
        <v>229</v>
      </c>
      <c r="W1111" t="s">
        <v>475</v>
      </c>
      <c r="X1111" t="s">
        <v>476</v>
      </c>
      <c r="Y1111" t="s">
        <v>477</v>
      </c>
      <c r="AA1111" t="s">
        <v>145</v>
      </c>
      <c r="AB1111" t="s">
        <v>146</v>
      </c>
      <c r="AC1111" s="119">
        <v>4324131</v>
      </c>
      <c r="AD1111">
        <v>4324131</v>
      </c>
      <c r="AE1111">
        <v>4324131</v>
      </c>
      <c r="AF1111">
        <v>3401700</v>
      </c>
      <c r="AG1111">
        <v>825529</v>
      </c>
      <c r="AH1111">
        <v>6711</v>
      </c>
      <c r="AI1111">
        <v>90191</v>
      </c>
      <c r="AJ1111">
        <v>0</v>
      </c>
      <c r="AK1111">
        <v>0</v>
      </c>
      <c r="AL1111">
        <v>0</v>
      </c>
      <c r="AM1111">
        <v>0</v>
      </c>
      <c r="AN1111" s="32">
        <v>0</v>
      </c>
      <c r="AO1111">
        <v>0</v>
      </c>
      <c r="AP1111">
        <v>0</v>
      </c>
      <c r="AQ1111">
        <v>0</v>
      </c>
      <c r="AR1111">
        <v>0</v>
      </c>
      <c r="AS1111">
        <v>1</v>
      </c>
      <c r="AT1111">
        <v>1997</v>
      </c>
      <c r="AV1111">
        <v>10259</v>
      </c>
      <c r="AW1111">
        <v>4121</v>
      </c>
      <c r="AX1111">
        <v>2</v>
      </c>
      <c r="AY1111">
        <v>4</v>
      </c>
      <c r="AZ1111">
        <v>3</v>
      </c>
      <c r="BA1111" t="s">
        <v>233</v>
      </c>
      <c r="BB1111" t="s">
        <v>233</v>
      </c>
      <c r="BC1111" t="s">
        <v>233</v>
      </c>
      <c r="BS1111" t="s">
        <v>478</v>
      </c>
      <c r="BV1111" t="s">
        <v>479</v>
      </c>
      <c r="BX1111" t="s">
        <v>480</v>
      </c>
      <c r="BY1111" t="s">
        <v>481</v>
      </c>
      <c r="BZ1111" t="s">
        <v>482</v>
      </c>
      <c r="CB1111" s="27">
        <v>42398</v>
      </c>
      <c r="CC1111">
        <v>5300000</v>
      </c>
      <c r="CD1111" t="s">
        <v>210</v>
      </c>
      <c r="CE1111" t="s">
        <v>181</v>
      </c>
      <c r="CF1111" t="s">
        <v>181</v>
      </c>
      <c r="CG1111" t="s">
        <v>483</v>
      </c>
      <c r="CH1111" s="28">
        <v>41283.361817129597</v>
      </c>
      <c r="CI1111">
        <v>2850000</v>
      </c>
      <c r="CJ1111" t="s">
        <v>210</v>
      </c>
      <c r="CK1111" t="s">
        <v>178</v>
      </c>
      <c r="CL1111" t="s">
        <v>178</v>
      </c>
      <c r="CM1111" t="s">
        <v>484</v>
      </c>
      <c r="CN1111" s="27">
        <v>38574</v>
      </c>
      <c r="CO1111">
        <v>52600</v>
      </c>
      <c r="CP1111" t="s">
        <v>210</v>
      </c>
      <c r="CQ1111" t="s">
        <v>383</v>
      </c>
      <c r="CR1111" t="s">
        <v>383</v>
      </c>
      <c r="CS1111" t="s">
        <v>485</v>
      </c>
      <c r="CT1111" s="27">
        <v>38341</v>
      </c>
      <c r="CU1111">
        <v>54000</v>
      </c>
      <c r="CV1111" t="s">
        <v>210</v>
      </c>
      <c r="CW1111" t="s">
        <v>383</v>
      </c>
      <c r="CX1111" t="s">
        <v>383</v>
      </c>
      <c r="CY1111" t="s">
        <v>486</v>
      </c>
      <c r="CZ1111" t="s">
        <v>487</v>
      </c>
      <c r="DA1111" t="s">
        <v>154</v>
      </c>
      <c r="DB1111" t="s">
        <v>299</v>
      </c>
      <c r="DE1111">
        <v>1</v>
      </c>
      <c r="DF1111">
        <v>1975</v>
      </c>
      <c r="DG1111" t="s">
        <v>488</v>
      </c>
      <c r="DH1111">
        <v>1</v>
      </c>
      <c r="DI1111" s="128" t="s">
        <v>244</v>
      </c>
      <c r="DJ111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11" s="130">
        <f>Table13[[#This Row],[JUST]]*Table13[[#This Row],[Storm Millage]]/1000</f>
        <v>131865.24515693352</v>
      </c>
      <c r="DL111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11" s="136">
        <f>Table13[[#This Row],[JUST]]*Table13[[#This Row],[Recreational Millage]]/1000</f>
        <v>35467.120769212794</v>
      </c>
      <c r="DN1111" s="137">
        <f>Table13[[#This Row],[Recreational Assessment]]+Table13[[#This Row],[Storm Assessment]]</f>
        <v>167332.36592614633</v>
      </c>
      <c r="DO1111" s="145" t="e">
        <f>Methodology!#REF!</f>
        <v>#REF!</v>
      </c>
      <c r="DP1111" s="146" t="e">
        <f>(Table13[[#This Row],[JUST]]*Table13[[#This Row],[Ad Valorem Recreational Millage]])/1000</f>
        <v>#REF!</v>
      </c>
    </row>
    <row r="1112" spans="1:120" x14ac:dyDescent="0.3">
      <c r="A1112">
        <v>606</v>
      </c>
      <c r="B1112">
        <v>1</v>
      </c>
      <c r="C1112" s="165" t="s">
        <v>6959</v>
      </c>
      <c r="D1112" t="s">
        <v>3484</v>
      </c>
      <c r="E1112" t="s">
        <v>204</v>
      </c>
      <c r="F1112">
        <v>10003920</v>
      </c>
      <c r="G1112" s="32" t="s">
        <v>6898</v>
      </c>
      <c r="I1112" t="s">
        <v>408</v>
      </c>
      <c r="J1112">
        <v>3</v>
      </c>
      <c r="K1112">
        <v>0</v>
      </c>
      <c r="L1112">
        <v>0</v>
      </c>
      <c r="M1112">
        <v>9.3529999999999998</v>
      </c>
      <c r="N1112" t="s">
        <v>135</v>
      </c>
      <c r="O1112" t="s">
        <v>136</v>
      </c>
      <c r="R1112" t="s">
        <v>286</v>
      </c>
      <c r="S1112" t="s">
        <v>140</v>
      </c>
      <c r="T1112">
        <v>8000</v>
      </c>
      <c r="U1112" t="s">
        <v>6960</v>
      </c>
      <c r="V1112" t="s">
        <v>205</v>
      </c>
      <c r="W1112" t="s">
        <v>6961</v>
      </c>
      <c r="X1112" t="s">
        <v>6962</v>
      </c>
      <c r="Y1112" t="s">
        <v>232</v>
      </c>
      <c r="AA1112" t="s">
        <v>145</v>
      </c>
      <c r="AC1112" s="119">
        <v>1210141</v>
      </c>
      <c r="AD1112">
        <v>0</v>
      </c>
      <c r="AE1112">
        <v>0</v>
      </c>
      <c r="AF1112">
        <v>125128</v>
      </c>
      <c r="AG1112">
        <v>0</v>
      </c>
      <c r="AH1112">
        <v>18513</v>
      </c>
      <c r="AI1112">
        <v>1066500</v>
      </c>
      <c r="AJ1112">
        <v>0</v>
      </c>
      <c r="AK1112">
        <v>0</v>
      </c>
      <c r="AL1112">
        <v>0</v>
      </c>
      <c r="AM1112">
        <v>0</v>
      </c>
      <c r="AN1112" s="32">
        <v>0</v>
      </c>
      <c r="AO1112">
        <v>0</v>
      </c>
      <c r="AP1112">
        <v>1210141</v>
      </c>
      <c r="AQ1112">
        <v>0</v>
      </c>
      <c r="AR1112">
        <v>0</v>
      </c>
      <c r="BS1112" t="s">
        <v>6963</v>
      </c>
      <c r="BU1112" t="s">
        <v>6964</v>
      </c>
      <c r="BV1112" t="s">
        <v>6965</v>
      </c>
      <c r="BX1112" t="s">
        <v>6966</v>
      </c>
      <c r="BY1112" t="s">
        <v>149</v>
      </c>
      <c r="BZ1112" t="s">
        <v>6967</v>
      </c>
      <c r="CB1112" s="27">
        <v>41361</v>
      </c>
      <c r="CC1112">
        <v>1431700</v>
      </c>
      <c r="CD1112" t="s">
        <v>150</v>
      </c>
      <c r="CE1112" t="s">
        <v>1179</v>
      </c>
      <c r="CF1112" t="s">
        <v>1179</v>
      </c>
      <c r="CG1112" t="s">
        <v>6968</v>
      </c>
      <c r="CH1112" s="27">
        <v>36416</v>
      </c>
      <c r="CI1112">
        <v>60000</v>
      </c>
      <c r="CJ1112" t="s">
        <v>210</v>
      </c>
      <c r="CK1112" t="s">
        <v>208</v>
      </c>
      <c r="CL1112" t="s">
        <v>196</v>
      </c>
      <c r="CM1112" t="s">
        <v>6969</v>
      </c>
      <c r="CZ1112" t="s">
        <v>6970</v>
      </c>
      <c r="DA1112" t="s">
        <v>154</v>
      </c>
      <c r="DD1112" t="s">
        <v>150</v>
      </c>
      <c r="DE1112">
        <v>0</v>
      </c>
      <c r="DF1112">
        <v>1980</v>
      </c>
      <c r="DG1112" t="s">
        <v>6971</v>
      </c>
      <c r="DH1112">
        <v>7</v>
      </c>
      <c r="DI1112" s="128" t="s">
        <v>156</v>
      </c>
      <c r="DJ1112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12" s="130">
        <f>Table13[[#This Row],[JUST]]*Table13[[#This Row],[Storm Millage]]/1000</f>
        <v>0</v>
      </c>
      <c r="DL1112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12" s="136">
        <f>Table13[[#This Row],[JUST]]*Table13[[#This Row],[Recreational Millage]]/1000</f>
        <v>0</v>
      </c>
      <c r="DN1112" s="137">
        <f>Table13[[#This Row],[Recreational Assessment]]+Table13[[#This Row],[Storm Assessment]]</f>
        <v>0</v>
      </c>
      <c r="DO1112" s="145" t="str">
        <f>Table13[[#This Row],[Recreational Millage]]</f>
        <v>0.0000</v>
      </c>
      <c r="DP1112" s="146">
        <f>(Table13[[#This Row],[JUST]]*Table13[[#This Row],[Ad Valorem Recreational Millage]])/1000</f>
        <v>0</v>
      </c>
    </row>
    <row r="1113" spans="1:120" x14ac:dyDescent="0.3">
      <c r="A1113">
        <v>622</v>
      </c>
      <c r="B1113">
        <v>1</v>
      </c>
      <c r="C1113" s="165" t="s">
        <v>6972</v>
      </c>
      <c r="D1113" t="s">
        <v>540</v>
      </c>
      <c r="E1113" t="s">
        <v>1092</v>
      </c>
      <c r="F1113">
        <v>10491001</v>
      </c>
      <c r="G1113" s="32" t="s">
        <v>6898</v>
      </c>
      <c r="I1113" t="s">
        <v>134</v>
      </c>
      <c r="J1113">
        <v>37895</v>
      </c>
      <c r="K1113">
        <v>37895</v>
      </c>
      <c r="L1113">
        <v>0</v>
      </c>
      <c r="M1113">
        <v>0.97499999999999998</v>
      </c>
      <c r="N1113" t="s">
        <v>135</v>
      </c>
      <c r="O1113" t="s">
        <v>136</v>
      </c>
      <c r="R1113" t="s">
        <v>286</v>
      </c>
      <c r="S1113" t="s">
        <v>140</v>
      </c>
      <c r="T1113">
        <v>0</v>
      </c>
      <c r="U1113" t="s">
        <v>554</v>
      </c>
      <c r="W1113" t="s">
        <v>6690</v>
      </c>
      <c r="Y1113" t="s">
        <v>6690</v>
      </c>
      <c r="AA1113" t="s">
        <v>145</v>
      </c>
      <c r="AC1113" s="119">
        <v>189475</v>
      </c>
      <c r="AD1113">
        <v>0</v>
      </c>
      <c r="AE1113">
        <v>0</v>
      </c>
      <c r="AF1113">
        <v>189475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 s="32">
        <v>0</v>
      </c>
      <c r="AO1113">
        <v>0</v>
      </c>
      <c r="AP1113">
        <v>189475</v>
      </c>
      <c r="AQ1113">
        <v>0</v>
      </c>
      <c r="AR1113">
        <v>0</v>
      </c>
      <c r="BS1113" t="s">
        <v>6973</v>
      </c>
      <c r="BU1113" t="s">
        <v>6974</v>
      </c>
      <c r="BV1113" t="s">
        <v>6975</v>
      </c>
      <c r="BX1113" t="s">
        <v>1886</v>
      </c>
      <c r="BY1113" t="s">
        <v>1372</v>
      </c>
      <c r="BZ1113" t="s">
        <v>6976</v>
      </c>
      <c r="CB1113" s="27">
        <v>32782</v>
      </c>
      <c r="CC1113">
        <v>160000</v>
      </c>
      <c r="CD1113" t="s">
        <v>210</v>
      </c>
      <c r="CE1113" t="s">
        <v>196</v>
      </c>
      <c r="CF1113" t="s">
        <v>196</v>
      </c>
      <c r="CG1113" t="s">
        <v>5069</v>
      </c>
      <c r="CZ1113" t="s">
        <v>6977</v>
      </c>
      <c r="DA1113" t="s">
        <v>154</v>
      </c>
      <c r="DB1113" t="s">
        <v>672</v>
      </c>
      <c r="DF1113">
        <v>2004</v>
      </c>
      <c r="DG1113" t="s">
        <v>6978</v>
      </c>
      <c r="DH1113">
        <v>7</v>
      </c>
      <c r="DI1113" s="128" t="s">
        <v>156</v>
      </c>
      <c r="DJ1113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13" s="130">
        <f>Table13[[#This Row],[JUST]]*Table13[[#This Row],[Storm Millage]]/1000</f>
        <v>0</v>
      </c>
      <c r="DL1113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13" s="136">
        <f>Table13[[#This Row],[JUST]]*Table13[[#This Row],[Recreational Millage]]/1000</f>
        <v>0</v>
      </c>
      <c r="DN1113" s="137">
        <f>Table13[[#This Row],[Recreational Assessment]]+Table13[[#This Row],[Storm Assessment]]</f>
        <v>0</v>
      </c>
      <c r="DO1113" s="145" t="str">
        <f>Table13[[#This Row],[Recreational Millage]]</f>
        <v>0.0000</v>
      </c>
      <c r="DP1113" s="146">
        <f>(Table13[[#This Row],[JUST]]*Table13[[#This Row],[Ad Valorem Recreational Millage]])/1000</f>
        <v>0</v>
      </c>
    </row>
    <row r="1114" spans="1:120" x14ac:dyDescent="0.3">
      <c r="A1114">
        <v>958</v>
      </c>
      <c r="B1114">
        <v>1</v>
      </c>
      <c r="C1114" s="165" t="s">
        <v>6979</v>
      </c>
      <c r="D1114" t="s">
        <v>5642</v>
      </c>
      <c r="E1114" t="s">
        <v>170</v>
      </c>
      <c r="F1114">
        <v>10004111</v>
      </c>
      <c r="G1114" s="32" t="s">
        <v>6898</v>
      </c>
      <c r="I1114" t="s">
        <v>768</v>
      </c>
      <c r="J1114">
        <v>27.22</v>
      </c>
      <c r="K1114">
        <v>0</v>
      </c>
      <c r="L1114">
        <v>0</v>
      </c>
      <c r="M1114">
        <v>24.51</v>
      </c>
      <c r="N1114" t="s">
        <v>135</v>
      </c>
      <c r="O1114" t="s">
        <v>136</v>
      </c>
      <c r="R1114" t="s">
        <v>286</v>
      </c>
      <c r="S1114" t="s">
        <v>140</v>
      </c>
      <c r="T1114">
        <v>9650</v>
      </c>
      <c r="U1114" t="s">
        <v>6980</v>
      </c>
      <c r="V1114" t="s">
        <v>205</v>
      </c>
      <c r="W1114" t="s">
        <v>6690</v>
      </c>
      <c r="Y1114" t="s">
        <v>6690</v>
      </c>
      <c r="AA1114" t="s">
        <v>145</v>
      </c>
      <c r="AC1114" s="119">
        <v>27220</v>
      </c>
      <c r="AD1114">
        <v>0</v>
      </c>
      <c r="AE1114">
        <v>0</v>
      </c>
      <c r="AF1114">
        <v>27220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 s="32">
        <v>0</v>
      </c>
      <c r="AO1114">
        <v>0</v>
      </c>
      <c r="AP1114">
        <v>27220</v>
      </c>
      <c r="AQ1114">
        <v>0</v>
      </c>
      <c r="AR1114">
        <v>0</v>
      </c>
      <c r="BS1114" t="s">
        <v>6973</v>
      </c>
      <c r="BU1114" t="s">
        <v>6974</v>
      </c>
      <c r="BV1114" t="s">
        <v>6975</v>
      </c>
      <c r="BX1114" t="s">
        <v>1886</v>
      </c>
      <c r="BY1114" t="s">
        <v>1372</v>
      </c>
      <c r="BZ1114" t="s">
        <v>6976</v>
      </c>
      <c r="CB1114" s="27">
        <v>36642</v>
      </c>
      <c r="CC1114">
        <v>340000</v>
      </c>
      <c r="CD1114" t="s">
        <v>150</v>
      </c>
      <c r="CE1114" t="s">
        <v>208</v>
      </c>
      <c r="CF1114" t="s">
        <v>196</v>
      </c>
      <c r="CG1114" t="s">
        <v>6318</v>
      </c>
      <c r="CH1114" s="27">
        <v>34333</v>
      </c>
      <c r="CI1114">
        <v>90000</v>
      </c>
      <c r="CJ1114" t="s">
        <v>150</v>
      </c>
      <c r="CK1114" t="s">
        <v>196</v>
      </c>
      <c r="CL1114" t="s">
        <v>196</v>
      </c>
      <c r="CM1114" t="s">
        <v>6319</v>
      </c>
      <c r="CZ1114" t="s">
        <v>6981</v>
      </c>
      <c r="DA1114" t="s">
        <v>154</v>
      </c>
      <c r="DE1114">
        <v>0</v>
      </c>
      <c r="DF1114">
        <v>1900</v>
      </c>
      <c r="DG1114" t="s">
        <v>6982</v>
      </c>
      <c r="DH1114">
        <v>7</v>
      </c>
      <c r="DI1114" s="128" t="s">
        <v>156</v>
      </c>
      <c r="DJ1114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14" s="130">
        <f>Table13[[#This Row],[JUST]]*Table13[[#This Row],[Storm Millage]]/1000</f>
        <v>0</v>
      </c>
      <c r="DL1114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14" s="136">
        <f>Table13[[#This Row],[JUST]]*Table13[[#This Row],[Recreational Millage]]/1000</f>
        <v>0</v>
      </c>
      <c r="DN1114" s="137">
        <f>Table13[[#This Row],[Recreational Assessment]]+Table13[[#This Row],[Storm Assessment]]</f>
        <v>0</v>
      </c>
      <c r="DO1114" s="145" t="str">
        <f>Table13[[#This Row],[Recreational Millage]]</f>
        <v>0.0000</v>
      </c>
      <c r="DP1114" s="146">
        <f>(Table13[[#This Row],[JUST]]*Table13[[#This Row],[Ad Valorem Recreational Millage]])/1000</f>
        <v>0</v>
      </c>
    </row>
    <row r="1115" spans="1:120" x14ac:dyDescent="0.3">
      <c r="A1115">
        <v>1071</v>
      </c>
      <c r="B1115">
        <v>1</v>
      </c>
      <c r="C1115" s="165" t="s">
        <v>6996</v>
      </c>
      <c r="D1115" t="s">
        <v>4659</v>
      </c>
      <c r="E1115" t="s">
        <v>170</v>
      </c>
      <c r="F1115">
        <v>10004128</v>
      </c>
      <c r="G1115" s="32" t="s">
        <v>6898</v>
      </c>
      <c r="I1115" t="s">
        <v>226</v>
      </c>
      <c r="J1115">
        <v>1</v>
      </c>
      <c r="K1115">
        <v>2243</v>
      </c>
      <c r="L1115">
        <v>1</v>
      </c>
      <c r="M1115">
        <v>5.0999999999999997E-2</v>
      </c>
      <c r="N1115" t="s">
        <v>135</v>
      </c>
      <c r="O1115" t="s">
        <v>136</v>
      </c>
      <c r="R1115" t="s">
        <v>286</v>
      </c>
      <c r="S1115" t="s">
        <v>140</v>
      </c>
      <c r="T1115">
        <v>9100</v>
      </c>
      <c r="U1115" t="s">
        <v>6997</v>
      </c>
      <c r="W1115" t="s">
        <v>6690</v>
      </c>
      <c r="Y1115" t="s">
        <v>6690</v>
      </c>
      <c r="AA1115" t="s">
        <v>145</v>
      </c>
      <c r="AC1115" s="119">
        <v>500</v>
      </c>
      <c r="AD1115">
        <v>0</v>
      </c>
      <c r="AE1115">
        <v>0</v>
      </c>
      <c r="AF1115">
        <v>500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 s="32">
        <v>0</v>
      </c>
      <c r="AO1115">
        <v>0</v>
      </c>
      <c r="AP1115">
        <v>500</v>
      </c>
      <c r="AQ1115">
        <v>0</v>
      </c>
      <c r="AR1115">
        <v>0</v>
      </c>
      <c r="BS1115" t="s">
        <v>6963</v>
      </c>
      <c r="BU1115" t="s">
        <v>6964</v>
      </c>
      <c r="BV1115" t="s">
        <v>6965</v>
      </c>
      <c r="BX1115" t="s">
        <v>6966</v>
      </c>
      <c r="BY1115" t="s">
        <v>149</v>
      </c>
      <c r="BZ1115" t="s">
        <v>6967</v>
      </c>
      <c r="CB1115" s="27">
        <v>41361</v>
      </c>
      <c r="CC1115">
        <v>1431700</v>
      </c>
      <c r="CD1115" t="s">
        <v>150</v>
      </c>
      <c r="CE1115" t="s">
        <v>1179</v>
      </c>
      <c r="CF1115" t="s">
        <v>1179</v>
      </c>
      <c r="CG1115" t="s">
        <v>6968</v>
      </c>
      <c r="CH1115" s="27">
        <v>36416</v>
      </c>
      <c r="CI1115">
        <v>60000</v>
      </c>
      <c r="CJ1115" t="s">
        <v>150</v>
      </c>
      <c r="CK1115" t="s">
        <v>208</v>
      </c>
      <c r="CL1115" t="s">
        <v>196</v>
      </c>
      <c r="CM1115" t="s">
        <v>6969</v>
      </c>
      <c r="CZ1115" t="s">
        <v>6998</v>
      </c>
      <c r="DA1115" t="s">
        <v>154</v>
      </c>
      <c r="DE1115">
        <v>0</v>
      </c>
      <c r="DF1115">
        <v>1987</v>
      </c>
      <c r="DG1115" t="s">
        <v>6999</v>
      </c>
      <c r="DH1115">
        <v>7</v>
      </c>
      <c r="DI1115" s="128" t="s">
        <v>156</v>
      </c>
      <c r="DJ1115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15" s="130">
        <f>Table13[[#This Row],[JUST]]*Table13[[#This Row],[Storm Millage]]/1000</f>
        <v>0</v>
      </c>
      <c r="DL1115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15" s="136">
        <f>Table13[[#This Row],[JUST]]*Table13[[#This Row],[Recreational Millage]]/1000</f>
        <v>0</v>
      </c>
      <c r="DN1115" s="137">
        <f>Table13[[#This Row],[Recreational Assessment]]+Table13[[#This Row],[Storm Assessment]]</f>
        <v>0</v>
      </c>
      <c r="DO1115" s="145" t="str">
        <f>Table13[[#This Row],[Recreational Millage]]</f>
        <v>0.0000</v>
      </c>
      <c r="DP1115" s="146">
        <f>(Table13[[#This Row],[JUST]]*Table13[[#This Row],[Ad Valorem Recreational Millage]])/1000</f>
        <v>0</v>
      </c>
    </row>
    <row r="1116" spans="1:120" x14ac:dyDescent="0.3">
      <c r="A1116">
        <v>589</v>
      </c>
      <c r="B1116">
        <v>1</v>
      </c>
      <c r="C1116" s="165" t="s">
        <v>7035</v>
      </c>
      <c r="D1116" t="s">
        <v>540</v>
      </c>
      <c r="E1116" t="s">
        <v>132</v>
      </c>
      <c r="F1116">
        <v>10572056</v>
      </c>
      <c r="G1116" s="32" t="s">
        <v>6898</v>
      </c>
      <c r="I1116" t="s">
        <v>768</v>
      </c>
      <c r="J1116">
        <v>1.34</v>
      </c>
      <c r="K1116">
        <v>0</v>
      </c>
      <c r="L1116">
        <v>0</v>
      </c>
      <c r="M1116">
        <v>1.3360000000000001</v>
      </c>
      <c r="N1116" t="s">
        <v>135</v>
      </c>
      <c r="O1116" t="s">
        <v>136</v>
      </c>
      <c r="S1116" t="s">
        <v>140</v>
      </c>
      <c r="T1116">
        <v>8000</v>
      </c>
      <c r="U1116" t="s">
        <v>6960</v>
      </c>
      <c r="V1116" t="s">
        <v>205</v>
      </c>
      <c r="W1116" t="s">
        <v>232</v>
      </c>
      <c r="Y1116" t="s">
        <v>232</v>
      </c>
      <c r="AA1116" t="s">
        <v>145</v>
      </c>
      <c r="AB1116" t="s">
        <v>146</v>
      </c>
      <c r="AC1116" s="119">
        <v>58960</v>
      </c>
      <c r="AD1116">
        <v>0</v>
      </c>
      <c r="AE1116">
        <v>0</v>
      </c>
      <c r="AF1116">
        <v>58960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 s="32">
        <v>0</v>
      </c>
      <c r="AO1116">
        <v>0</v>
      </c>
      <c r="AP1116">
        <v>58960</v>
      </c>
      <c r="AQ1116">
        <v>0</v>
      </c>
      <c r="AR1116">
        <v>0</v>
      </c>
      <c r="BS1116" t="s">
        <v>6973</v>
      </c>
      <c r="BU1116" t="s">
        <v>6974</v>
      </c>
      <c r="BV1116" t="s">
        <v>6975</v>
      </c>
      <c r="BX1116" t="s">
        <v>1886</v>
      </c>
      <c r="BY1116" t="s">
        <v>1372</v>
      </c>
      <c r="BZ1116" t="s">
        <v>6976</v>
      </c>
      <c r="CB1116" s="27">
        <v>32782</v>
      </c>
      <c r="CC1116">
        <v>160000</v>
      </c>
      <c r="CD1116" t="s">
        <v>210</v>
      </c>
      <c r="CE1116" t="s">
        <v>196</v>
      </c>
      <c r="CF1116" t="s">
        <v>196</v>
      </c>
      <c r="CG1116" t="s">
        <v>5069</v>
      </c>
      <c r="CZ1116" t="s">
        <v>7036</v>
      </c>
      <c r="DA1116" t="s">
        <v>154</v>
      </c>
      <c r="DE1116">
        <v>0</v>
      </c>
      <c r="DF1116">
        <v>2015</v>
      </c>
      <c r="DG1116" t="s">
        <v>7037</v>
      </c>
      <c r="DH1116">
        <v>7</v>
      </c>
      <c r="DI1116" s="128" t="s">
        <v>156</v>
      </c>
      <c r="DJ1116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16" s="130">
        <f>Table13[[#This Row],[JUST]]*Table13[[#This Row],[Storm Millage]]/1000</f>
        <v>0</v>
      </c>
      <c r="DL1116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16" s="136">
        <f>Table13[[#This Row],[JUST]]*Table13[[#This Row],[Recreational Millage]]/1000</f>
        <v>0</v>
      </c>
      <c r="DN1116" s="137">
        <f>Table13[[#This Row],[Recreational Assessment]]+Table13[[#This Row],[Storm Assessment]]</f>
        <v>0</v>
      </c>
      <c r="DO1116" s="145" t="str">
        <f>Table13[[#This Row],[Recreational Millage]]</f>
        <v>0.0000</v>
      </c>
      <c r="DP1116" s="146">
        <f>(Table13[[#This Row],[JUST]]*Table13[[#This Row],[Ad Valorem Recreational Millage]])/1000</f>
        <v>0</v>
      </c>
    </row>
    <row r="1117" spans="1:120" x14ac:dyDescent="0.3">
      <c r="A1117">
        <v>674</v>
      </c>
      <c r="B1117">
        <v>1</v>
      </c>
      <c r="C1117" s="165" t="s">
        <v>3471</v>
      </c>
      <c r="D1117" t="s">
        <v>131</v>
      </c>
      <c r="E1117" t="s">
        <v>3472</v>
      </c>
      <c r="F1117">
        <v>10004179</v>
      </c>
      <c r="G1117" s="32" t="s">
        <v>181</v>
      </c>
      <c r="I1117" t="s">
        <v>226</v>
      </c>
      <c r="J1117">
        <v>1</v>
      </c>
      <c r="K1117">
        <v>0</v>
      </c>
      <c r="L1117">
        <v>0</v>
      </c>
      <c r="M1117">
        <v>1.2609999999999999</v>
      </c>
      <c r="N1117" t="s">
        <v>135</v>
      </c>
      <c r="O1117" t="s">
        <v>136</v>
      </c>
      <c r="R1117" t="s">
        <v>227</v>
      </c>
      <c r="S1117" t="s">
        <v>140</v>
      </c>
      <c r="T1117">
        <v>120</v>
      </c>
      <c r="U1117" t="s">
        <v>228</v>
      </c>
      <c r="V1117" t="s">
        <v>229</v>
      </c>
      <c r="W1117" t="s">
        <v>3473</v>
      </c>
      <c r="X1117" t="s">
        <v>3474</v>
      </c>
      <c r="Y1117" t="s">
        <v>3475</v>
      </c>
      <c r="AA1117" t="s">
        <v>145</v>
      </c>
      <c r="AB1117" t="s">
        <v>146</v>
      </c>
      <c r="AC1117" s="119">
        <v>4764247</v>
      </c>
      <c r="AD1117">
        <v>4764247</v>
      </c>
      <c r="AE1117">
        <v>4764247</v>
      </c>
      <c r="AF1117">
        <v>2247000</v>
      </c>
      <c r="AG1117">
        <v>2484473</v>
      </c>
      <c r="AH1117">
        <v>10538</v>
      </c>
      <c r="AI1117">
        <v>22236</v>
      </c>
      <c r="AJ1117">
        <v>0</v>
      </c>
      <c r="AK1117">
        <v>0</v>
      </c>
      <c r="AL1117">
        <v>0</v>
      </c>
      <c r="AM1117">
        <v>0</v>
      </c>
      <c r="AN1117" s="32">
        <v>0</v>
      </c>
      <c r="AO1117">
        <v>0</v>
      </c>
      <c r="AP1117">
        <v>0</v>
      </c>
      <c r="AQ1117">
        <v>0</v>
      </c>
      <c r="AR1117">
        <v>0</v>
      </c>
      <c r="AS1117">
        <v>1</v>
      </c>
      <c r="AT1117">
        <v>1990</v>
      </c>
      <c r="AV1117">
        <v>10132</v>
      </c>
      <c r="AW1117">
        <v>4736</v>
      </c>
      <c r="AX1117">
        <v>2</v>
      </c>
      <c r="AY1117">
        <v>2</v>
      </c>
      <c r="AZ1117">
        <v>3.5</v>
      </c>
      <c r="BA1117" t="s">
        <v>233</v>
      </c>
      <c r="BB1117" t="s">
        <v>233</v>
      </c>
      <c r="BS1117" t="s">
        <v>3476</v>
      </c>
      <c r="BV1117" t="s">
        <v>3477</v>
      </c>
      <c r="BX1117" t="s">
        <v>1133</v>
      </c>
      <c r="BY1117" t="s">
        <v>458</v>
      </c>
      <c r="BZ1117" t="s">
        <v>3478</v>
      </c>
      <c r="CB1117" s="27">
        <v>43840</v>
      </c>
      <c r="CC1117">
        <v>4250000</v>
      </c>
      <c r="CD1117" t="s">
        <v>210</v>
      </c>
      <c r="CE1117" t="s">
        <v>181</v>
      </c>
      <c r="CF1117" t="s">
        <v>181</v>
      </c>
      <c r="CG1117" t="s">
        <v>3479</v>
      </c>
      <c r="CH1117" s="27">
        <v>28611</v>
      </c>
      <c r="CI1117">
        <v>150000</v>
      </c>
      <c r="CJ1117" t="s">
        <v>150</v>
      </c>
      <c r="CK1117" t="s">
        <v>208</v>
      </c>
      <c r="CL1117" t="s">
        <v>208</v>
      </c>
      <c r="CM1117" t="s">
        <v>3480</v>
      </c>
      <c r="CZ1117" t="s">
        <v>3481</v>
      </c>
      <c r="DA1117" t="s">
        <v>154</v>
      </c>
      <c r="DB1117" t="s">
        <v>299</v>
      </c>
      <c r="DE1117">
        <v>1</v>
      </c>
      <c r="DF1117">
        <v>1989</v>
      </c>
      <c r="DG1117" t="s">
        <v>3482</v>
      </c>
      <c r="DH1117">
        <v>3</v>
      </c>
      <c r="DI1117" s="128" t="s">
        <v>3414</v>
      </c>
      <c r="DJ1117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117" s="130">
        <f>Table13[[#This Row],[JUST]]*Table13[[#This Row],[Storm Millage]]/1000</f>
        <v>132962.90134762123</v>
      </c>
      <c r="DL1117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17" s="136">
        <f>Table13[[#This Row],[JUST]]*Table13[[#This Row],[Recreational Millage]]/1000</f>
        <v>39077.013097743744</v>
      </c>
      <c r="DN1117" s="137">
        <f>Table13[[#This Row],[Recreational Assessment]]+Table13[[#This Row],[Storm Assessment]]</f>
        <v>172039.91444536496</v>
      </c>
      <c r="DO1117" s="145" t="e">
        <f>Methodology!#REF!</f>
        <v>#REF!</v>
      </c>
      <c r="DP1117" s="146" t="e">
        <f>(Table13[[#This Row],[JUST]]*Table13[[#This Row],[Ad Valorem Recreational Millage]])/1000</f>
        <v>#REF!</v>
      </c>
    </row>
    <row r="1118" spans="1:120" x14ac:dyDescent="0.3">
      <c r="A1118">
        <v>598</v>
      </c>
      <c r="B1118">
        <v>1</v>
      </c>
      <c r="C1118" s="165" t="s">
        <v>7095</v>
      </c>
      <c r="D1118" t="s">
        <v>3625</v>
      </c>
      <c r="E1118" t="s">
        <v>170</v>
      </c>
      <c r="F1118">
        <v>10003919</v>
      </c>
      <c r="G1118" s="32" t="s">
        <v>7096</v>
      </c>
      <c r="I1118" t="s">
        <v>768</v>
      </c>
      <c r="J1118">
        <v>42.49</v>
      </c>
      <c r="K1118">
        <v>0</v>
      </c>
      <c r="L1118">
        <v>0</v>
      </c>
      <c r="M1118">
        <v>42.49</v>
      </c>
      <c r="N1118" t="s">
        <v>135</v>
      </c>
      <c r="O1118" t="s">
        <v>136</v>
      </c>
      <c r="R1118" t="s">
        <v>286</v>
      </c>
      <c r="S1118" t="s">
        <v>140</v>
      </c>
      <c r="T1118">
        <v>4800</v>
      </c>
      <c r="U1118" t="s">
        <v>7097</v>
      </c>
      <c r="V1118" t="s">
        <v>205</v>
      </c>
      <c r="W1118" t="s">
        <v>7098</v>
      </c>
      <c r="X1118" t="s">
        <v>7099</v>
      </c>
      <c r="Y1118" t="s">
        <v>232</v>
      </c>
      <c r="AA1118" t="s">
        <v>145</v>
      </c>
      <c r="AB1118" t="s">
        <v>146</v>
      </c>
      <c r="AC1118" s="119">
        <v>1913311</v>
      </c>
      <c r="AD1118">
        <v>0</v>
      </c>
      <c r="AE1118">
        <v>0</v>
      </c>
      <c r="AF1118">
        <v>1869560</v>
      </c>
      <c r="AG1118">
        <v>41426</v>
      </c>
      <c r="AH1118">
        <v>0</v>
      </c>
      <c r="AI1118">
        <v>2325</v>
      </c>
      <c r="AJ1118">
        <v>0</v>
      </c>
      <c r="AK1118">
        <v>0</v>
      </c>
      <c r="AL1118">
        <v>0</v>
      </c>
      <c r="AM1118">
        <v>0</v>
      </c>
      <c r="AN1118" s="32">
        <v>0</v>
      </c>
      <c r="AO1118">
        <v>0</v>
      </c>
      <c r="AP1118">
        <v>1913311</v>
      </c>
      <c r="AQ1118">
        <v>0</v>
      </c>
      <c r="AR1118">
        <v>0</v>
      </c>
      <c r="AS1118">
        <v>2</v>
      </c>
      <c r="AT1118">
        <v>2000</v>
      </c>
      <c r="AV1118">
        <v>2100</v>
      </c>
      <c r="AW1118">
        <v>2100</v>
      </c>
      <c r="AX1118">
        <v>1</v>
      </c>
      <c r="AY1118">
        <v>0</v>
      </c>
      <c r="AZ1118">
        <v>0</v>
      </c>
      <c r="BS1118" t="s">
        <v>6973</v>
      </c>
      <c r="BU1118" t="s">
        <v>6974</v>
      </c>
      <c r="BV1118" t="s">
        <v>6975</v>
      </c>
      <c r="BX1118" t="s">
        <v>1886</v>
      </c>
      <c r="BY1118" t="s">
        <v>1372</v>
      </c>
      <c r="BZ1118" t="s">
        <v>6976</v>
      </c>
      <c r="CB1118" s="27">
        <v>36642</v>
      </c>
      <c r="CC1118">
        <v>340000</v>
      </c>
      <c r="CD1118" t="s">
        <v>150</v>
      </c>
      <c r="CE1118" t="s">
        <v>208</v>
      </c>
      <c r="CF1118" t="s">
        <v>196</v>
      </c>
      <c r="CG1118" t="s">
        <v>6318</v>
      </c>
      <c r="CH1118" s="27">
        <v>34333</v>
      </c>
      <c r="CI1118">
        <v>90000</v>
      </c>
      <c r="CJ1118" t="s">
        <v>150</v>
      </c>
      <c r="CK1118" t="s">
        <v>196</v>
      </c>
      <c r="CL1118" t="s">
        <v>196</v>
      </c>
      <c r="CM1118" t="s">
        <v>6319</v>
      </c>
      <c r="CZ1118" t="s">
        <v>7100</v>
      </c>
      <c r="DA1118" t="s">
        <v>154</v>
      </c>
      <c r="DB1118" t="s">
        <v>672</v>
      </c>
      <c r="DC1118" t="s">
        <v>672</v>
      </c>
      <c r="DD1118" t="s">
        <v>7101</v>
      </c>
      <c r="DE1118">
        <v>2100</v>
      </c>
      <c r="DF1118">
        <v>1900</v>
      </c>
      <c r="DG1118" t="s">
        <v>7102</v>
      </c>
      <c r="DH1118">
        <v>7</v>
      </c>
      <c r="DI1118" s="128" t="s">
        <v>156</v>
      </c>
      <c r="DJ1118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18" s="130">
        <f>Table13[[#This Row],[JUST]]*Table13[[#This Row],[Storm Millage]]/1000</f>
        <v>0</v>
      </c>
      <c r="DL1118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18" s="136">
        <f>Table13[[#This Row],[JUST]]*Table13[[#This Row],[Recreational Millage]]/1000</f>
        <v>0</v>
      </c>
      <c r="DN1118" s="137">
        <f>Table13[[#This Row],[Recreational Assessment]]+Table13[[#This Row],[Storm Assessment]]</f>
        <v>0</v>
      </c>
      <c r="DO1118" s="145" t="str">
        <f>Table13[[#This Row],[Recreational Millage]]</f>
        <v>0.0000</v>
      </c>
      <c r="DP1118" s="146">
        <f>(Table13[[#This Row],[JUST]]*Table13[[#This Row],[Ad Valorem Recreational Millage]])/1000</f>
        <v>0</v>
      </c>
    </row>
    <row r="1119" spans="1:120" x14ac:dyDescent="0.3">
      <c r="A1119">
        <v>889</v>
      </c>
      <c r="B1119">
        <v>1</v>
      </c>
      <c r="C1119" s="165" t="s">
        <v>7113</v>
      </c>
      <c r="D1119" t="s">
        <v>7114</v>
      </c>
      <c r="E1119" t="s">
        <v>170</v>
      </c>
      <c r="F1119">
        <v>10004213</v>
      </c>
      <c r="G1119" s="32" t="s">
        <v>7115</v>
      </c>
      <c r="I1119" t="s">
        <v>134</v>
      </c>
      <c r="J1119">
        <v>18314</v>
      </c>
      <c r="K1119">
        <v>0</v>
      </c>
      <c r="L1119">
        <v>0</v>
      </c>
      <c r="M1119">
        <v>0.42099999999999999</v>
      </c>
      <c r="N1119" t="s">
        <v>135</v>
      </c>
      <c r="O1119" t="s">
        <v>136</v>
      </c>
      <c r="R1119" t="s">
        <v>7116</v>
      </c>
      <c r="S1119" t="s">
        <v>140</v>
      </c>
      <c r="T1119">
        <v>8900</v>
      </c>
      <c r="U1119" t="s">
        <v>7117</v>
      </c>
      <c r="W1119" t="s">
        <v>7118</v>
      </c>
      <c r="X1119" t="s">
        <v>7026</v>
      </c>
      <c r="Y1119" t="s">
        <v>189</v>
      </c>
      <c r="AA1119" t="s">
        <v>145</v>
      </c>
      <c r="AB1119" t="s">
        <v>146</v>
      </c>
      <c r="AC1119" s="119">
        <v>3021106</v>
      </c>
      <c r="AD1119">
        <v>0</v>
      </c>
      <c r="AE1119">
        <v>0</v>
      </c>
      <c r="AF1119">
        <v>1739830</v>
      </c>
      <c r="AG1119">
        <v>1223860</v>
      </c>
      <c r="AH1119">
        <v>19972</v>
      </c>
      <c r="AI1119">
        <v>37444</v>
      </c>
      <c r="AJ1119">
        <v>0</v>
      </c>
      <c r="AK1119">
        <v>0</v>
      </c>
      <c r="AL1119">
        <v>0</v>
      </c>
      <c r="AM1119">
        <v>0</v>
      </c>
      <c r="AN1119" s="32">
        <v>0</v>
      </c>
      <c r="AO1119">
        <v>0</v>
      </c>
      <c r="AP1119">
        <v>3021106</v>
      </c>
      <c r="AQ1119">
        <v>0</v>
      </c>
      <c r="AR1119">
        <v>0</v>
      </c>
      <c r="AS1119">
        <v>1</v>
      </c>
      <c r="AT1119">
        <v>2015</v>
      </c>
      <c r="AV1119">
        <v>9908</v>
      </c>
      <c r="AW1119">
        <v>7266</v>
      </c>
      <c r="AX1119">
        <v>2</v>
      </c>
      <c r="AY1119">
        <v>0</v>
      </c>
      <c r="AZ1119">
        <v>0</v>
      </c>
      <c r="BA1119" t="s">
        <v>233</v>
      </c>
      <c r="BS1119" t="s">
        <v>7119</v>
      </c>
      <c r="BU1119" t="s">
        <v>7120</v>
      </c>
      <c r="BV1119" t="s">
        <v>7121</v>
      </c>
      <c r="BX1119" t="s">
        <v>145</v>
      </c>
      <c r="BY1119" t="s">
        <v>149</v>
      </c>
      <c r="BZ1119" t="s">
        <v>146</v>
      </c>
      <c r="CB1119" s="27">
        <v>31382</v>
      </c>
      <c r="CC1119">
        <v>43900</v>
      </c>
      <c r="CD1119" t="s">
        <v>150</v>
      </c>
      <c r="CE1119" t="s">
        <v>196</v>
      </c>
      <c r="CF1119" t="s">
        <v>196</v>
      </c>
      <c r="CG1119" t="s">
        <v>7122</v>
      </c>
      <c r="CH1119" s="27">
        <v>28946</v>
      </c>
      <c r="CI1119">
        <v>38300</v>
      </c>
      <c r="CJ1119" t="s">
        <v>150</v>
      </c>
      <c r="CK1119" t="s">
        <v>208</v>
      </c>
      <c r="CL1119" t="s">
        <v>208</v>
      </c>
      <c r="CM1119" t="s">
        <v>7123</v>
      </c>
      <c r="CZ1119" t="s">
        <v>7124</v>
      </c>
      <c r="DA1119" t="s">
        <v>154</v>
      </c>
      <c r="DB1119" t="s">
        <v>672</v>
      </c>
      <c r="DC1119" t="s">
        <v>672</v>
      </c>
      <c r="DE1119">
        <v>8598</v>
      </c>
      <c r="DF1119">
        <v>1900</v>
      </c>
      <c r="DG1119" t="s">
        <v>7125</v>
      </c>
      <c r="DH1119">
        <v>7</v>
      </c>
      <c r="DI1119" s="128" t="s">
        <v>156</v>
      </c>
      <c r="DJ1119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19" s="130">
        <f>Table13[[#This Row],[JUST]]*Table13[[#This Row],[Storm Millage]]/1000</f>
        <v>0</v>
      </c>
      <c r="DL1119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19" s="136">
        <f>Table13[[#This Row],[JUST]]*Table13[[#This Row],[Recreational Millage]]/1000</f>
        <v>0</v>
      </c>
      <c r="DN1119" s="137">
        <f>Table13[[#This Row],[Recreational Assessment]]+Table13[[#This Row],[Storm Assessment]]</f>
        <v>0</v>
      </c>
      <c r="DO1119" s="145" t="str">
        <f>Table13[[#This Row],[Recreational Millage]]</f>
        <v>0.0000</v>
      </c>
      <c r="DP1119" s="146">
        <f>(Table13[[#This Row],[JUST]]*Table13[[#This Row],[Ad Valorem Recreational Millage]])/1000</f>
        <v>0</v>
      </c>
    </row>
    <row r="1120" spans="1:120" x14ac:dyDescent="0.3">
      <c r="A1120">
        <v>896</v>
      </c>
      <c r="B1120">
        <v>1</v>
      </c>
      <c r="C1120" s="165" t="s">
        <v>7150</v>
      </c>
      <c r="D1120" t="s">
        <v>158</v>
      </c>
      <c r="E1120" t="s">
        <v>1037</v>
      </c>
      <c r="F1120">
        <v>10004193</v>
      </c>
      <c r="G1120" s="32" t="s">
        <v>7151</v>
      </c>
      <c r="I1120" t="s">
        <v>134</v>
      </c>
      <c r="J1120">
        <v>6575</v>
      </c>
      <c r="K1120">
        <v>0</v>
      </c>
      <c r="L1120">
        <v>0</v>
      </c>
      <c r="M1120">
        <v>0.155</v>
      </c>
      <c r="N1120" t="s">
        <v>135</v>
      </c>
      <c r="O1120" t="s">
        <v>136</v>
      </c>
      <c r="P1120" t="s">
        <v>137</v>
      </c>
      <c r="Q1120" t="s">
        <v>138</v>
      </c>
      <c r="R1120" t="s">
        <v>227</v>
      </c>
      <c r="S1120" t="s">
        <v>140</v>
      </c>
      <c r="T1120">
        <v>9100</v>
      </c>
      <c r="U1120" t="s">
        <v>6997</v>
      </c>
      <c r="W1120" t="s">
        <v>7152</v>
      </c>
      <c r="X1120" t="s">
        <v>5699</v>
      </c>
      <c r="Y1120" t="s">
        <v>162</v>
      </c>
      <c r="AA1120" t="s">
        <v>145</v>
      </c>
      <c r="AB1120" t="s">
        <v>146</v>
      </c>
      <c r="AC1120" s="119">
        <v>696805</v>
      </c>
      <c r="AD1120">
        <v>605869</v>
      </c>
      <c r="AE1120">
        <v>605869</v>
      </c>
      <c r="AF1120">
        <v>661417</v>
      </c>
      <c r="AG1120">
        <v>35388</v>
      </c>
      <c r="AH1120">
        <v>3917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 s="32">
        <v>0</v>
      </c>
      <c r="AO1120">
        <v>0</v>
      </c>
      <c r="AP1120">
        <v>0</v>
      </c>
      <c r="AQ1120">
        <v>0</v>
      </c>
      <c r="AR1120">
        <v>0</v>
      </c>
      <c r="AS1120">
        <v>1</v>
      </c>
      <c r="AT1120">
        <v>1987</v>
      </c>
      <c r="AV1120">
        <v>323</v>
      </c>
      <c r="AW1120">
        <v>323</v>
      </c>
      <c r="AX1120">
        <v>1</v>
      </c>
      <c r="AY1120">
        <v>0</v>
      </c>
      <c r="AZ1120">
        <v>2</v>
      </c>
      <c r="BS1120" t="s">
        <v>7153</v>
      </c>
      <c r="BU1120" t="s">
        <v>7154</v>
      </c>
      <c r="BV1120" t="s">
        <v>7155</v>
      </c>
      <c r="BX1120" t="s">
        <v>7156</v>
      </c>
      <c r="BY1120" t="s">
        <v>749</v>
      </c>
      <c r="BZ1120" t="s">
        <v>7157</v>
      </c>
      <c r="CB1120" s="27">
        <v>31444</v>
      </c>
      <c r="CC1120">
        <v>115000</v>
      </c>
      <c r="CD1120" t="s">
        <v>210</v>
      </c>
      <c r="CE1120" t="s">
        <v>655</v>
      </c>
      <c r="CF1120" t="s">
        <v>655</v>
      </c>
      <c r="CG1120" t="s">
        <v>7158</v>
      </c>
      <c r="CH1120" s="27">
        <v>31444</v>
      </c>
      <c r="CI1120">
        <v>100000</v>
      </c>
      <c r="CJ1120" t="s">
        <v>210</v>
      </c>
      <c r="CK1120" t="s">
        <v>181</v>
      </c>
      <c r="CL1120" t="s">
        <v>181</v>
      </c>
      <c r="CM1120" t="s">
        <v>7159</v>
      </c>
      <c r="CZ1120" t="s">
        <v>7160</v>
      </c>
      <c r="DA1120" t="s">
        <v>154</v>
      </c>
      <c r="DD1120" t="s">
        <v>150</v>
      </c>
      <c r="DE1120">
        <v>0</v>
      </c>
      <c r="DF1120">
        <v>1900</v>
      </c>
      <c r="DG1120" t="s">
        <v>7161</v>
      </c>
      <c r="DH1120">
        <v>7</v>
      </c>
      <c r="DI1120" s="128" t="s">
        <v>156</v>
      </c>
      <c r="DJ1120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20" s="130">
        <f>Table13[[#This Row],[JUST]]*Table13[[#This Row],[Storm Millage]]/1000</f>
        <v>0</v>
      </c>
      <c r="DL1120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20" s="136">
        <f>Table13[[#This Row],[JUST]]*Table13[[#This Row],[Recreational Millage]]/1000</f>
        <v>0</v>
      </c>
      <c r="DN1120" s="137">
        <f>Table13[[#This Row],[Recreational Assessment]]+Table13[[#This Row],[Storm Assessment]]</f>
        <v>0</v>
      </c>
      <c r="DO1120" s="145" t="str">
        <f>Table13[[#This Row],[Recreational Millage]]</f>
        <v>0.0000</v>
      </c>
      <c r="DP1120" s="146">
        <f>(Table13[[#This Row],[JUST]]*Table13[[#This Row],[Ad Valorem Recreational Millage]])/1000</f>
        <v>0</v>
      </c>
    </row>
    <row r="1121" spans="1:120" x14ac:dyDescent="0.3">
      <c r="A1121">
        <v>1047</v>
      </c>
      <c r="B1121">
        <v>1</v>
      </c>
      <c r="C1121" s="165" t="s">
        <v>7162</v>
      </c>
      <c r="D1121" t="s">
        <v>4645</v>
      </c>
      <c r="E1121" t="s">
        <v>170</v>
      </c>
      <c r="F1121">
        <v>10004938</v>
      </c>
      <c r="G1121" s="32" t="s">
        <v>7151</v>
      </c>
      <c r="I1121" t="s">
        <v>226</v>
      </c>
      <c r="J1121">
        <v>1</v>
      </c>
      <c r="K1121">
        <v>24642</v>
      </c>
      <c r="L1121">
        <v>1</v>
      </c>
      <c r="M1121">
        <v>0.56599999999999995</v>
      </c>
      <c r="N1121" t="s">
        <v>135</v>
      </c>
      <c r="O1121" t="s">
        <v>136</v>
      </c>
      <c r="R1121" t="s">
        <v>4384</v>
      </c>
      <c r="S1121" t="s">
        <v>140</v>
      </c>
      <c r="T1121">
        <v>9100</v>
      </c>
      <c r="U1121" t="s">
        <v>6997</v>
      </c>
      <c r="W1121" t="s">
        <v>7163</v>
      </c>
      <c r="X1121" t="s">
        <v>7164</v>
      </c>
      <c r="Y1121" t="s">
        <v>189</v>
      </c>
      <c r="AA1121" t="s">
        <v>145</v>
      </c>
      <c r="AB1121" t="s">
        <v>146</v>
      </c>
      <c r="AC1121" s="119">
        <v>545822</v>
      </c>
      <c r="AD1121">
        <v>0</v>
      </c>
      <c r="AE1121">
        <v>0</v>
      </c>
      <c r="AF1121">
        <v>535440</v>
      </c>
      <c r="AG1121">
        <v>0</v>
      </c>
      <c r="AH1121">
        <v>10382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 s="32">
        <v>0</v>
      </c>
      <c r="AO1121">
        <v>0</v>
      </c>
      <c r="AP1121">
        <v>545822</v>
      </c>
      <c r="AQ1121">
        <v>0</v>
      </c>
      <c r="AR1121">
        <v>0</v>
      </c>
      <c r="BS1121" t="s">
        <v>7165</v>
      </c>
      <c r="BV1121" t="s">
        <v>7166</v>
      </c>
      <c r="BX1121" t="s">
        <v>176</v>
      </c>
      <c r="BY1121" t="s">
        <v>149</v>
      </c>
      <c r="BZ1121" t="s">
        <v>177</v>
      </c>
      <c r="CZ1121" t="s">
        <v>7167</v>
      </c>
      <c r="DA1121" t="s">
        <v>154</v>
      </c>
      <c r="DD1121" t="s">
        <v>150</v>
      </c>
      <c r="DE1121">
        <v>0</v>
      </c>
      <c r="DF1121">
        <v>1900</v>
      </c>
      <c r="DG1121" t="s">
        <v>7168</v>
      </c>
      <c r="DH1121">
        <v>7</v>
      </c>
      <c r="DI1121" s="128" t="s">
        <v>156</v>
      </c>
      <c r="DJ1121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21" s="130">
        <f>Table13[[#This Row],[JUST]]*Table13[[#This Row],[Storm Millage]]/1000</f>
        <v>0</v>
      </c>
      <c r="DL1121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21" s="136">
        <f>Table13[[#This Row],[JUST]]*Table13[[#This Row],[Recreational Millage]]/1000</f>
        <v>0</v>
      </c>
      <c r="DN1121" s="137">
        <f>Table13[[#This Row],[Recreational Assessment]]+Table13[[#This Row],[Storm Assessment]]</f>
        <v>0</v>
      </c>
      <c r="DO1121" s="145" t="str">
        <f>Table13[[#This Row],[Recreational Millage]]</f>
        <v>0.0000</v>
      </c>
      <c r="DP1121" s="146">
        <f>(Table13[[#This Row],[JUST]]*Table13[[#This Row],[Ad Valorem Recreational Millage]])/1000</f>
        <v>0</v>
      </c>
    </row>
    <row r="1122" spans="1:120" x14ac:dyDescent="0.3">
      <c r="A1122">
        <v>956</v>
      </c>
      <c r="B1122">
        <v>1</v>
      </c>
      <c r="C1122" s="165" t="s">
        <v>7224</v>
      </c>
      <c r="D1122" t="s">
        <v>3625</v>
      </c>
      <c r="E1122" t="s">
        <v>510</v>
      </c>
      <c r="F1122">
        <v>10003921</v>
      </c>
      <c r="G1122" s="32" t="s">
        <v>7151</v>
      </c>
      <c r="I1122" t="s">
        <v>134</v>
      </c>
      <c r="J1122">
        <v>19166</v>
      </c>
      <c r="K1122">
        <v>0</v>
      </c>
      <c r="L1122">
        <v>0</v>
      </c>
      <c r="M1122">
        <v>0.46179999999999999</v>
      </c>
      <c r="N1122" t="s">
        <v>135</v>
      </c>
      <c r="O1122" t="s">
        <v>136</v>
      </c>
      <c r="R1122" t="s">
        <v>5636</v>
      </c>
      <c r="S1122" t="s">
        <v>140</v>
      </c>
      <c r="T1122">
        <v>9100</v>
      </c>
      <c r="U1122" t="s">
        <v>6997</v>
      </c>
      <c r="W1122" t="s">
        <v>6690</v>
      </c>
      <c r="Y1122" t="s">
        <v>6690</v>
      </c>
      <c r="AA1122" t="s">
        <v>145</v>
      </c>
      <c r="AC1122" s="119">
        <v>451004</v>
      </c>
      <c r="AD1122">
        <v>0</v>
      </c>
      <c r="AE1122">
        <v>0</v>
      </c>
      <c r="AF1122">
        <v>287490</v>
      </c>
      <c r="AG1122">
        <v>0</v>
      </c>
      <c r="AH1122">
        <v>2665</v>
      </c>
      <c r="AI1122">
        <v>160849</v>
      </c>
      <c r="AJ1122">
        <v>0</v>
      </c>
      <c r="AK1122">
        <v>0</v>
      </c>
      <c r="AL1122">
        <v>0</v>
      </c>
      <c r="AM1122">
        <v>0</v>
      </c>
      <c r="AN1122" s="32">
        <v>0</v>
      </c>
      <c r="AO1122">
        <v>0</v>
      </c>
      <c r="AP1122">
        <v>451004</v>
      </c>
      <c r="AQ1122">
        <v>0</v>
      </c>
      <c r="AR1122">
        <v>0</v>
      </c>
      <c r="BS1122" t="s">
        <v>7165</v>
      </c>
      <c r="BV1122" t="s">
        <v>7166</v>
      </c>
      <c r="BX1122" t="s">
        <v>176</v>
      </c>
      <c r="BY1122" t="s">
        <v>149</v>
      </c>
      <c r="BZ1122" t="s">
        <v>177</v>
      </c>
      <c r="CB1122" s="27">
        <v>32690</v>
      </c>
      <c r="CC1122">
        <v>125000</v>
      </c>
      <c r="CD1122" t="s">
        <v>150</v>
      </c>
      <c r="CE1122" t="s">
        <v>655</v>
      </c>
      <c r="CF1122" t="s">
        <v>655</v>
      </c>
      <c r="CG1122" t="s">
        <v>7225</v>
      </c>
      <c r="CZ1122" t="s">
        <v>7226</v>
      </c>
      <c r="DA1122" t="s">
        <v>154</v>
      </c>
      <c r="DD1122" t="s">
        <v>150</v>
      </c>
      <c r="DE1122">
        <v>0</v>
      </c>
      <c r="DF1122">
        <v>1990</v>
      </c>
      <c r="DG1122" t="s">
        <v>7227</v>
      </c>
      <c r="DH1122">
        <v>7</v>
      </c>
      <c r="DI1122" s="128" t="s">
        <v>156</v>
      </c>
      <c r="DJ1122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22" s="130">
        <f>Table13[[#This Row],[JUST]]*Table13[[#This Row],[Storm Millage]]/1000</f>
        <v>0</v>
      </c>
      <c r="DL1122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22" s="136">
        <f>Table13[[#This Row],[JUST]]*Table13[[#This Row],[Recreational Millage]]/1000</f>
        <v>0</v>
      </c>
      <c r="DN1122" s="137">
        <f>Table13[[#This Row],[Recreational Assessment]]+Table13[[#This Row],[Storm Assessment]]</f>
        <v>0</v>
      </c>
      <c r="DO1122" s="145" t="str">
        <f>Table13[[#This Row],[Recreational Millage]]</f>
        <v>0.0000</v>
      </c>
      <c r="DP1122" s="146">
        <f>(Table13[[#This Row],[JUST]]*Table13[[#This Row],[Ad Valorem Recreational Millage]])/1000</f>
        <v>0</v>
      </c>
    </row>
    <row r="1123" spans="1:120" x14ac:dyDescent="0.3">
      <c r="A1123">
        <v>715</v>
      </c>
      <c r="B1123">
        <v>1</v>
      </c>
      <c r="C1123" s="165" t="s">
        <v>631</v>
      </c>
      <c r="D1123" t="s">
        <v>540</v>
      </c>
      <c r="E1123" t="s">
        <v>423</v>
      </c>
      <c r="F1123">
        <v>10003925</v>
      </c>
      <c r="G1123" s="32" t="s">
        <v>181</v>
      </c>
      <c r="I1123" t="s">
        <v>401</v>
      </c>
      <c r="J1123">
        <v>1</v>
      </c>
      <c r="K1123">
        <v>0</v>
      </c>
      <c r="L1123">
        <v>0</v>
      </c>
      <c r="M1123">
        <v>0.93700000000000006</v>
      </c>
      <c r="N1123" t="s">
        <v>135</v>
      </c>
      <c r="O1123" t="s">
        <v>136</v>
      </c>
      <c r="R1123" t="s">
        <v>286</v>
      </c>
      <c r="S1123" t="s">
        <v>140</v>
      </c>
      <c r="T1123">
        <v>120</v>
      </c>
      <c r="U1123" t="s">
        <v>228</v>
      </c>
      <c r="V1123" t="s">
        <v>229</v>
      </c>
      <c r="W1123" t="s">
        <v>632</v>
      </c>
      <c r="X1123" t="s">
        <v>633</v>
      </c>
      <c r="Y1123" t="s">
        <v>232</v>
      </c>
      <c r="AA1123" t="s">
        <v>145</v>
      </c>
      <c r="AB1123" t="s">
        <v>146</v>
      </c>
      <c r="AC1123" s="119">
        <v>4496148</v>
      </c>
      <c r="AD1123">
        <v>4496148</v>
      </c>
      <c r="AE1123">
        <v>4496148</v>
      </c>
      <c r="AF1123">
        <v>2984100</v>
      </c>
      <c r="AG1123">
        <v>1434135</v>
      </c>
      <c r="AH1123">
        <v>2788</v>
      </c>
      <c r="AI1123">
        <v>75125</v>
      </c>
      <c r="AJ1123">
        <v>0</v>
      </c>
      <c r="AK1123">
        <v>0</v>
      </c>
      <c r="AL1123">
        <v>0</v>
      </c>
      <c r="AM1123">
        <v>0</v>
      </c>
      <c r="AN1123" s="32">
        <v>0</v>
      </c>
      <c r="AO1123">
        <v>0</v>
      </c>
      <c r="AP1123">
        <v>0</v>
      </c>
      <c r="AQ1123">
        <v>0</v>
      </c>
      <c r="AR1123">
        <v>0</v>
      </c>
      <c r="AS1123">
        <v>1</v>
      </c>
      <c r="AT1123">
        <v>1990</v>
      </c>
      <c r="AV1123">
        <v>9819</v>
      </c>
      <c r="AW1123">
        <v>4612</v>
      </c>
      <c r="AX1123">
        <v>2</v>
      </c>
      <c r="AY1123">
        <v>5</v>
      </c>
      <c r="AZ1123">
        <v>5.5</v>
      </c>
      <c r="BA1123" t="s">
        <v>233</v>
      </c>
      <c r="BB1123" t="s">
        <v>233</v>
      </c>
      <c r="BC1123" t="s">
        <v>233</v>
      </c>
      <c r="BS1123" t="s">
        <v>634</v>
      </c>
      <c r="BT1123" t="s">
        <v>635</v>
      </c>
      <c r="BV1123" t="s">
        <v>636</v>
      </c>
      <c r="BX1123" t="s">
        <v>637</v>
      </c>
      <c r="BY1123" t="s">
        <v>638</v>
      </c>
      <c r="BZ1123" t="s">
        <v>639</v>
      </c>
      <c r="CB1123" s="27">
        <v>42710</v>
      </c>
      <c r="CC1123">
        <v>5803500</v>
      </c>
      <c r="CD1123" t="s">
        <v>210</v>
      </c>
      <c r="CE1123" t="s">
        <v>181</v>
      </c>
      <c r="CF1123" t="s">
        <v>181</v>
      </c>
      <c r="CG1123" t="s">
        <v>640</v>
      </c>
      <c r="CH1123" s="27">
        <v>39946</v>
      </c>
      <c r="CI1123">
        <v>4912000</v>
      </c>
      <c r="CJ1123" t="s">
        <v>210</v>
      </c>
      <c r="CK1123" t="s">
        <v>181</v>
      </c>
      <c r="CL1123" t="s">
        <v>181</v>
      </c>
      <c r="CM1123" t="s">
        <v>641</v>
      </c>
      <c r="CN1123" s="27">
        <v>39202</v>
      </c>
      <c r="CO1123">
        <v>3600000</v>
      </c>
      <c r="CP1123" t="s">
        <v>210</v>
      </c>
      <c r="CQ1123" t="s">
        <v>151</v>
      </c>
      <c r="CR1123" t="s">
        <v>151</v>
      </c>
      <c r="CS1123" t="s">
        <v>642</v>
      </c>
      <c r="CT1123" s="27">
        <v>31717</v>
      </c>
      <c r="CU1123">
        <v>500000</v>
      </c>
      <c r="CV1123" t="s">
        <v>210</v>
      </c>
      <c r="CW1123" t="s">
        <v>151</v>
      </c>
      <c r="CX1123" t="s">
        <v>151</v>
      </c>
      <c r="CY1123" t="s">
        <v>643</v>
      </c>
      <c r="CZ1123" t="s">
        <v>644</v>
      </c>
      <c r="DA1123" t="s">
        <v>154</v>
      </c>
      <c r="DB1123" t="s">
        <v>299</v>
      </c>
      <c r="DE1123">
        <v>1</v>
      </c>
      <c r="DF1123">
        <v>1900</v>
      </c>
      <c r="DG1123" t="s">
        <v>645</v>
      </c>
      <c r="DH1123">
        <v>1</v>
      </c>
      <c r="DI1123" s="128" t="s">
        <v>244</v>
      </c>
      <c r="DJ112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23" s="130">
        <f>Table13[[#This Row],[JUST]]*Table13[[#This Row],[Storm Millage]]/1000</f>
        <v>137110.93819355988</v>
      </c>
      <c r="DL112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23" s="136">
        <f>Table13[[#This Row],[JUST]]*Table13[[#This Row],[Recreational Millage]]/1000</f>
        <v>36878.028004298336</v>
      </c>
      <c r="DN1123" s="137">
        <f>Table13[[#This Row],[Recreational Assessment]]+Table13[[#This Row],[Storm Assessment]]</f>
        <v>173988.96619785822</v>
      </c>
      <c r="DO1123" s="145" t="e">
        <f>Methodology!#REF!</f>
        <v>#REF!</v>
      </c>
      <c r="DP1123" s="146" t="e">
        <f>(Table13[[#This Row],[JUST]]*Table13[[#This Row],[Ad Valorem Recreational Millage]])/1000</f>
        <v>#REF!</v>
      </c>
    </row>
    <row r="1124" spans="1:120" x14ac:dyDescent="0.3">
      <c r="A1124">
        <v>829</v>
      </c>
      <c r="B1124">
        <v>1</v>
      </c>
      <c r="C1124" s="165" t="s">
        <v>8407</v>
      </c>
      <c r="D1124" t="s">
        <v>777</v>
      </c>
      <c r="E1124" t="s">
        <v>4265</v>
      </c>
      <c r="F1124">
        <v>10005112</v>
      </c>
      <c r="G1124" s="32" t="s">
        <v>7458</v>
      </c>
      <c r="I1124" t="s">
        <v>226</v>
      </c>
      <c r="J1124">
        <v>1</v>
      </c>
      <c r="K1124">
        <v>0</v>
      </c>
      <c r="L1124">
        <v>0</v>
      </c>
      <c r="M1124">
        <v>0.39400000000000002</v>
      </c>
      <c r="N1124" t="s">
        <v>135</v>
      </c>
      <c r="O1124" t="s">
        <v>136</v>
      </c>
      <c r="R1124" t="s">
        <v>3669</v>
      </c>
      <c r="S1124" t="s">
        <v>140</v>
      </c>
      <c r="T1124">
        <v>9400</v>
      </c>
      <c r="U1124" t="s">
        <v>7459</v>
      </c>
      <c r="V1124" t="s">
        <v>205</v>
      </c>
      <c r="W1124" t="s">
        <v>8408</v>
      </c>
      <c r="X1124" t="s">
        <v>8409</v>
      </c>
      <c r="Y1124" t="s">
        <v>189</v>
      </c>
      <c r="AA1124" t="s">
        <v>145</v>
      </c>
      <c r="AB1124" t="s">
        <v>146</v>
      </c>
      <c r="AC1124" s="119">
        <v>5673</v>
      </c>
      <c r="AD1124">
        <v>5673</v>
      </c>
      <c r="AE1124">
        <v>5673</v>
      </c>
      <c r="AF1124">
        <v>1000</v>
      </c>
      <c r="AG1124">
        <v>0</v>
      </c>
      <c r="AH1124">
        <v>4673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 s="32">
        <v>0</v>
      </c>
      <c r="AO1124">
        <v>0</v>
      </c>
      <c r="AP1124">
        <v>0</v>
      </c>
      <c r="AQ1124">
        <v>0</v>
      </c>
      <c r="AR1124">
        <v>0</v>
      </c>
      <c r="BD1124" t="s">
        <v>233</v>
      </c>
      <c r="BS1124" t="s">
        <v>4444</v>
      </c>
      <c r="BT1124" t="s">
        <v>4445</v>
      </c>
      <c r="BU1124" t="s">
        <v>4446</v>
      </c>
      <c r="BV1124" t="s">
        <v>4447</v>
      </c>
      <c r="BX1124" t="s">
        <v>4448</v>
      </c>
      <c r="BY1124" t="s">
        <v>343</v>
      </c>
      <c r="BZ1124" t="s">
        <v>4449</v>
      </c>
      <c r="CB1124" s="27">
        <v>36760</v>
      </c>
      <c r="CC1124">
        <v>125500</v>
      </c>
      <c r="CD1124" t="s">
        <v>150</v>
      </c>
      <c r="CE1124" t="s">
        <v>196</v>
      </c>
      <c r="CF1124" t="s">
        <v>196</v>
      </c>
      <c r="CG1124" t="s">
        <v>4450</v>
      </c>
      <c r="CH1124" s="27">
        <v>36760</v>
      </c>
      <c r="CI1124">
        <v>125500</v>
      </c>
      <c r="CJ1124" t="s">
        <v>150</v>
      </c>
      <c r="CK1124" t="s">
        <v>196</v>
      </c>
      <c r="CL1124" t="s">
        <v>196</v>
      </c>
      <c r="CM1124" t="s">
        <v>4451</v>
      </c>
      <c r="CZ1124" t="s">
        <v>8410</v>
      </c>
      <c r="DA1124" t="s">
        <v>154</v>
      </c>
      <c r="DE1124">
        <v>0</v>
      </c>
      <c r="DF1124">
        <v>1900</v>
      </c>
      <c r="DG1124" t="s">
        <v>8411</v>
      </c>
      <c r="DH1124">
        <v>7</v>
      </c>
      <c r="DI1124" s="128" t="s">
        <v>156</v>
      </c>
      <c r="DJ1124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24" s="130">
        <f>Table13[[#This Row],[JUST]]*Table13[[#This Row],[Storm Millage]]/1000</f>
        <v>0</v>
      </c>
      <c r="DL1124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24" s="136">
        <f>Table13[[#This Row],[JUST]]*Table13[[#This Row],[Recreational Millage]]/1000</f>
        <v>0</v>
      </c>
      <c r="DN1124" s="137">
        <f>Table13[[#This Row],[Recreational Assessment]]+Table13[[#This Row],[Storm Assessment]]</f>
        <v>0</v>
      </c>
      <c r="DO1124" s="145" t="str">
        <f>Table13[[#This Row],[Recreational Millage]]</f>
        <v>0.0000</v>
      </c>
      <c r="DP1124" s="146">
        <f>(Table13[[#This Row],[JUST]]*Table13[[#This Row],[Ad Valorem Recreational Millage]])/1000</f>
        <v>0</v>
      </c>
    </row>
    <row r="1125" spans="1:120" x14ac:dyDescent="0.3">
      <c r="A1125">
        <v>1045</v>
      </c>
      <c r="B1125">
        <v>1</v>
      </c>
      <c r="C1125" s="165" t="s">
        <v>9005</v>
      </c>
      <c r="D1125" t="s">
        <v>3444</v>
      </c>
      <c r="E1125" t="s">
        <v>170</v>
      </c>
      <c r="F1125">
        <v>10004930</v>
      </c>
      <c r="G1125" s="32" t="s">
        <v>7458</v>
      </c>
      <c r="I1125" t="s">
        <v>226</v>
      </c>
      <c r="J1125">
        <v>1</v>
      </c>
      <c r="K1125">
        <v>7</v>
      </c>
      <c r="L1125">
        <v>0</v>
      </c>
      <c r="M1125">
        <v>0.09</v>
      </c>
      <c r="N1125" t="s">
        <v>135</v>
      </c>
      <c r="O1125" t="s">
        <v>136</v>
      </c>
      <c r="R1125" t="s">
        <v>3669</v>
      </c>
      <c r="S1125" t="s">
        <v>140</v>
      </c>
      <c r="T1125">
        <v>9400</v>
      </c>
      <c r="U1125" t="s">
        <v>7459</v>
      </c>
      <c r="V1125" t="s">
        <v>205</v>
      </c>
      <c r="W1125" t="s">
        <v>9006</v>
      </c>
      <c r="X1125" t="s">
        <v>9007</v>
      </c>
      <c r="Y1125" t="s">
        <v>189</v>
      </c>
      <c r="AA1125" t="s">
        <v>145</v>
      </c>
      <c r="AB1125" t="s">
        <v>146</v>
      </c>
      <c r="AC1125" s="119">
        <v>1000</v>
      </c>
      <c r="AD1125">
        <v>1000</v>
      </c>
      <c r="AE1125">
        <v>1000</v>
      </c>
      <c r="AF1125">
        <v>1000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 s="32">
        <v>0</v>
      </c>
      <c r="AO1125">
        <v>0</v>
      </c>
      <c r="AP1125">
        <v>0</v>
      </c>
      <c r="AQ1125">
        <v>0</v>
      </c>
      <c r="AR1125">
        <v>0</v>
      </c>
      <c r="BS1125" t="s">
        <v>9008</v>
      </c>
      <c r="BT1125" t="s">
        <v>9009</v>
      </c>
      <c r="BV1125" t="s">
        <v>9010</v>
      </c>
      <c r="BX1125" t="s">
        <v>1170</v>
      </c>
      <c r="BY1125" t="s">
        <v>711</v>
      </c>
      <c r="BZ1125" t="s">
        <v>1171</v>
      </c>
      <c r="CB1125" s="27">
        <v>41299</v>
      </c>
      <c r="CC1125">
        <v>2450000</v>
      </c>
      <c r="CD1125" t="s">
        <v>210</v>
      </c>
      <c r="CE1125" t="s">
        <v>1269</v>
      </c>
      <c r="CF1125" t="s">
        <v>1269</v>
      </c>
      <c r="CG1125" t="s">
        <v>4773</v>
      </c>
      <c r="CZ1125" t="s">
        <v>9011</v>
      </c>
      <c r="DA1125" t="s">
        <v>154</v>
      </c>
      <c r="DE1125">
        <v>0</v>
      </c>
      <c r="DF1125">
        <v>1900</v>
      </c>
      <c r="DG1125" t="s">
        <v>9012</v>
      </c>
      <c r="DH1125">
        <v>7</v>
      </c>
      <c r="DI1125" s="128" t="s">
        <v>156</v>
      </c>
      <c r="DJ1125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25" s="130">
        <f>Table13[[#This Row],[JUST]]*Table13[[#This Row],[Storm Millage]]/1000</f>
        <v>0</v>
      </c>
      <c r="DL1125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25" s="136">
        <f>Table13[[#This Row],[JUST]]*Table13[[#This Row],[Recreational Millage]]/1000</f>
        <v>0</v>
      </c>
      <c r="DN1125" s="137">
        <f>Table13[[#This Row],[Recreational Assessment]]+Table13[[#This Row],[Storm Assessment]]</f>
        <v>0</v>
      </c>
      <c r="DO1125" s="145" t="str">
        <f>Table13[[#This Row],[Recreational Millage]]</f>
        <v>0.0000</v>
      </c>
      <c r="DP1125" s="146">
        <f>(Table13[[#This Row],[JUST]]*Table13[[#This Row],[Ad Valorem Recreational Millage]])/1000</f>
        <v>0</v>
      </c>
    </row>
    <row r="1126" spans="1:120" x14ac:dyDescent="0.3">
      <c r="A1126">
        <v>980</v>
      </c>
      <c r="B1126">
        <v>1</v>
      </c>
      <c r="C1126" s="165" t="s">
        <v>9029</v>
      </c>
      <c r="D1126" t="s">
        <v>3444</v>
      </c>
      <c r="E1126" t="s">
        <v>271</v>
      </c>
      <c r="F1126">
        <v>10004931</v>
      </c>
      <c r="G1126" s="32" t="s">
        <v>7458</v>
      </c>
      <c r="I1126" t="s">
        <v>226</v>
      </c>
      <c r="J1126">
        <v>1</v>
      </c>
      <c r="K1126">
        <v>7</v>
      </c>
      <c r="L1126">
        <v>520</v>
      </c>
      <c r="M1126">
        <v>9.8000000000000004E-2</v>
      </c>
      <c r="N1126" t="s">
        <v>135</v>
      </c>
      <c r="O1126" t="s">
        <v>136</v>
      </c>
      <c r="R1126" t="s">
        <v>3669</v>
      </c>
      <c r="S1126" t="s">
        <v>140</v>
      </c>
      <c r="T1126">
        <v>9400</v>
      </c>
      <c r="U1126" t="s">
        <v>7459</v>
      </c>
      <c r="V1126" t="s">
        <v>205</v>
      </c>
      <c r="W1126" t="s">
        <v>9030</v>
      </c>
      <c r="X1126" t="s">
        <v>9031</v>
      </c>
      <c r="Y1126" t="s">
        <v>189</v>
      </c>
      <c r="AA1126" t="s">
        <v>145</v>
      </c>
      <c r="AB1126" t="s">
        <v>146</v>
      </c>
      <c r="AC1126" s="119">
        <v>1000</v>
      </c>
      <c r="AD1126">
        <v>1000</v>
      </c>
      <c r="AE1126">
        <v>1000</v>
      </c>
      <c r="AF1126">
        <v>1000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 s="32">
        <v>0</v>
      </c>
      <c r="AO1126">
        <v>0</v>
      </c>
      <c r="AP1126">
        <v>0</v>
      </c>
      <c r="AQ1126">
        <v>0</v>
      </c>
      <c r="AR1126">
        <v>0</v>
      </c>
      <c r="BS1126" t="s">
        <v>4739</v>
      </c>
      <c r="BU1126" t="s">
        <v>4753</v>
      </c>
      <c r="BV1126" t="s">
        <v>4740</v>
      </c>
      <c r="BX1126" t="s">
        <v>4741</v>
      </c>
      <c r="BY1126" t="s">
        <v>430</v>
      </c>
      <c r="BZ1126" t="s">
        <v>4742</v>
      </c>
      <c r="CB1126" s="27">
        <v>36617</v>
      </c>
      <c r="CC1126">
        <v>5890000</v>
      </c>
      <c r="CD1126" t="s">
        <v>150</v>
      </c>
      <c r="CE1126" t="s">
        <v>208</v>
      </c>
      <c r="CF1126" t="s">
        <v>208</v>
      </c>
      <c r="CG1126" t="s">
        <v>4754</v>
      </c>
      <c r="CZ1126" t="s">
        <v>9032</v>
      </c>
      <c r="DA1126" t="s">
        <v>154</v>
      </c>
      <c r="DE1126">
        <v>0</v>
      </c>
      <c r="DF1126">
        <v>1982</v>
      </c>
      <c r="DG1126" t="s">
        <v>9033</v>
      </c>
      <c r="DH1126">
        <v>7</v>
      </c>
      <c r="DI1126" s="128" t="s">
        <v>156</v>
      </c>
      <c r="DJ1126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26" s="130">
        <f>Table13[[#This Row],[JUST]]*Table13[[#This Row],[Storm Millage]]/1000</f>
        <v>0</v>
      </c>
      <c r="DL1126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26" s="136">
        <f>Table13[[#This Row],[JUST]]*Table13[[#This Row],[Recreational Millage]]/1000</f>
        <v>0</v>
      </c>
      <c r="DN1126" s="137">
        <f>Table13[[#This Row],[Recreational Assessment]]+Table13[[#This Row],[Storm Assessment]]</f>
        <v>0</v>
      </c>
      <c r="DO1126" s="145" t="str">
        <f>Table13[[#This Row],[Recreational Millage]]</f>
        <v>0.0000</v>
      </c>
      <c r="DP1126" s="146">
        <f>(Table13[[#This Row],[JUST]]*Table13[[#This Row],[Ad Valorem Recreational Millage]])/1000</f>
        <v>0</v>
      </c>
    </row>
    <row r="1127" spans="1:120" x14ac:dyDescent="0.3">
      <c r="A1127">
        <v>931</v>
      </c>
      <c r="B1127">
        <v>1</v>
      </c>
      <c r="C1127" s="165" t="s">
        <v>9034</v>
      </c>
      <c r="D1127" t="s">
        <v>158</v>
      </c>
      <c r="E1127" t="s">
        <v>9035</v>
      </c>
      <c r="F1127">
        <v>10493378</v>
      </c>
      <c r="G1127" s="32" t="s">
        <v>7458</v>
      </c>
      <c r="I1127" t="s">
        <v>226</v>
      </c>
      <c r="J1127">
        <v>1</v>
      </c>
      <c r="K1127">
        <v>20908</v>
      </c>
      <c r="L1127">
        <v>0</v>
      </c>
      <c r="M1127">
        <v>0.48530000000000001</v>
      </c>
      <c r="N1127" t="s">
        <v>135</v>
      </c>
      <c r="O1127" t="s">
        <v>136</v>
      </c>
      <c r="R1127" t="s">
        <v>3669</v>
      </c>
      <c r="S1127" t="s">
        <v>140</v>
      </c>
      <c r="T1127">
        <v>9400</v>
      </c>
      <c r="U1127" t="s">
        <v>7459</v>
      </c>
      <c r="V1127" t="s">
        <v>205</v>
      </c>
      <c r="W1127" t="s">
        <v>7459</v>
      </c>
      <c r="Y1127" t="s">
        <v>7459</v>
      </c>
      <c r="AA1127" t="s">
        <v>145</v>
      </c>
      <c r="AC1127" s="119">
        <v>500</v>
      </c>
      <c r="AD1127">
        <v>500</v>
      </c>
      <c r="AE1127">
        <v>500</v>
      </c>
      <c r="AF1127">
        <v>500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 s="32">
        <v>0</v>
      </c>
      <c r="AO1127">
        <v>0</v>
      </c>
      <c r="AP1127">
        <v>0</v>
      </c>
      <c r="AQ1127">
        <v>0</v>
      </c>
      <c r="AR1127">
        <v>0</v>
      </c>
      <c r="BS1127" t="s">
        <v>665</v>
      </c>
      <c r="BV1127" t="s">
        <v>666</v>
      </c>
      <c r="BX1127" t="s">
        <v>667</v>
      </c>
      <c r="BY1127" t="s">
        <v>331</v>
      </c>
      <c r="BZ1127" t="s">
        <v>668</v>
      </c>
      <c r="CB1127" s="27">
        <v>39475</v>
      </c>
      <c r="CC1127">
        <v>3100000</v>
      </c>
      <c r="CD1127" t="s">
        <v>210</v>
      </c>
      <c r="CE1127" t="s">
        <v>208</v>
      </c>
      <c r="CF1127" t="s">
        <v>196</v>
      </c>
      <c r="CG1127" t="s">
        <v>9036</v>
      </c>
      <c r="CH1127" s="27">
        <v>36843</v>
      </c>
      <c r="CI1127">
        <v>3696000</v>
      </c>
      <c r="CJ1127" t="s">
        <v>210</v>
      </c>
      <c r="CK1127" t="s">
        <v>208</v>
      </c>
      <c r="CL1127" t="s">
        <v>208</v>
      </c>
      <c r="CM1127" t="s">
        <v>9037</v>
      </c>
      <c r="CN1127" s="27">
        <v>28672</v>
      </c>
      <c r="CO1127">
        <v>305000</v>
      </c>
      <c r="CP1127" t="s">
        <v>210</v>
      </c>
      <c r="CQ1127" t="s">
        <v>208</v>
      </c>
      <c r="CR1127" t="s">
        <v>208</v>
      </c>
      <c r="CS1127" t="s">
        <v>9038</v>
      </c>
      <c r="CZ1127" t="s">
        <v>9039</v>
      </c>
      <c r="DA1127" t="s">
        <v>154</v>
      </c>
      <c r="DB1127" t="s">
        <v>299</v>
      </c>
      <c r="DF1127">
        <v>2004</v>
      </c>
      <c r="DG1127" t="s">
        <v>9040</v>
      </c>
      <c r="DH1127">
        <v>7</v>
      </c>
      <c r="DI1127" s="128" t="s">
        <v>156</v>
      </c>
      <c r="DJ1127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27" s="130">
        <f>Table13[[#This Row],[JUST]]*Table13[[#This Row],[Storm Millage]]/1000</f>
        <v>0</v>
      </c>
      <c r="DL1127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27" s="136">
        <f>Table13[[#This Row],[JUST]]*Table13[[#This Row],[Recreational Millage]]/1000</f>
        <v>0</v>
      </c>
      <c r="DN1127" s="137">
        <f>Table13[[#This Row],[Recreational Assessment]]+Table13[[#This Row],[Storm Assessment]]</f>
        <v>0</v>
      </c>
      <c r="DO1127" s="145" t="str">
        <f>Table13[[#This Row],[Recreational Millage]]</f>
        <v>0.0000</v>
      </c>
      <c r="DP1127" s="146">
        <f>(Table13[[#This Row],[JUST]]*Table13[[#This Row],[Ad Valorem Recreational Millage]])/1000</f>
        <v>0</v>
      </c>
    </row>
    <row r="1128" spans="1:120" x14ac:dyDescent="0.3">
      <c r="A1128">
        <v>669</v>
      </c>
      <c r="B1128">
        <v>1</v>
      </c>
      <c r="C1128" s="165" t="s">
        <v>9095</v>
      </c>
      <c r="D1128" t="s">
        <v>186</v>
      </c>
      <c r="E1128" t="s">
        <v>4539</v>
      </c>
      <c r="F1128">
        <v>10455369</v>
      </c>
      <c r="G1128" s="32" t="s">
        <v>7458</v>
      </c>
      <c r="I1128" t="s">
        <v>226</v>
      </c>
      <c r="J1128">
        <v>1</v>
      </c>
      <c r="K1128">
        <v>773</v>
      </c>
      <c r="L1128">
        <v>1</v>
      </c>
      <c r="M1128">
        <v>1.89E-2</v>
      </c>
      <c r="N1128" t="s">
        <v>135</v>
      </c>
      <c r="O1128" t="s">
        <v>136</v>
      </c>
      <c r="R1128" t="s">
        <v>139</v>
      </c>
      <c r="S1128" t="s">
        <v>140</v>
      </c>
      <c r="T1128">
        <v>9400</v>
      </c>
      <c r="U1128" t="s">
        <v>7459</v>
      </c>
      <c r="W1128" t="s">
        <v>7459</v>
      </c>
      <c r="Y1128" t="s">
        <v>7459</v>
      </c>
      <c r="AA1128" t="s">
        <v>145</v>
      </c>
      <c r="AC1128" s="119">
        <v>500</v>
      </c>
      <c r="AD1128">
        <v>500</v>
      </c>
      <c r="AE1128">
        <v>500</v>
      </c>
      <c r="AF1128">
        <v>500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 s="32">
        <v>0</v>
      </c>
      <c r="AO1128">
        <v>0</v>
      </c>
      <c r="AP1128">
        <v>0</v>
      </c>
      <c r="AQ1128">
        <v>0</v>
      </c>
      <c r="AR1128">
        <v>0</v>
      </c>
      <c r="BS1128" t="s">
        <v>9096</v>
      </c>
      <c r="BU1128" t="s">
        <v>9097</v>
      </c>
      <c r="BV1128" t="s">
        <v>9098</v>
      </c>
      <c r="BX1128" t="s">
        <v>1619</v>
      </c>
      <c r="BY1128" t="s">
        <v>149</v>
      </c>
      <c r="BZ1128" t="s">
        <v>2802</v>
      </c>
      <c r="CZ1128" t="s">
        <v>9099</v>
      </c>
      <c r="DA1128" t="s">
        <v>154</v>
      </c>
      <c r="DF1128">
        <v>2000</v>
      </c>
      <c r="DG1128" t="s">
        <v>9100</v>
      </c>
      <c r="DH1128">
        <v>7</v>
      </c>
      <c r="DI1128" s="128" t="s">
        <v>156</v>
      </c>
      <c r="DJ1128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28" s="130">
        <f>Table13[[#This Row],[JUST]]*Table13[[#This Row],[Storm Millage]]/1000</f>
        <v>0</v>
      </c>
      <c r="DL1128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28" s="136">
        <f>Table13[[#This Row],[JUST]]*Table13[[#This Row],[Recreational Millage]]/1000</f>
        <v>0</v>
      </c>
      <c r="DN1128" s="137">
        <f>Table13[[#This Row],[Recreational Assessment]]+Table13[[#This Row],[Storm Assessment]]</f>
        <v>0</v>
      </c>
      <c r="DO1128" s="145" t="str">
        <f>Table13[[#This Row],[Recreational Millage]]</f>
        <v>0.0000</v>
      </c>
      <c r="DP1128" s="146">
        <f>(Table13[[#This Row],[JUST]]*Table13[[#This Row],[Ad Valorem Recreational Millage]])/1000</f>
        <v>0</v>
      </c>
    </row>
    <row r="1129" spans="1:120" x14ac:dyDescent="0.3">
      <c r="A1129">
        <v>673</v>
      </c>
      <c r="B1129">
        <v>1</v>
      </c>
      <c r="C1129" s="165" t="s">
        <v>606</v>
      </c>
      <c r="D1129" t="s">
        <v>540</v>
      </c>
      <c r="E1129" t="s">
        <v>607</v>
      </c>
      <c r="F1129">
        <v>10003927</v>
      </c>
      <c r="G1129" s="32" t="s">
        <v>181</v>
      </c>
      <c r="I1129" t="s">
        <v>401</v>
      </c>
      <c r="J1129">
        <v>1</v>
      </c>
      <c r="K1129">
        <v>0</v>
      </c>
      <c r="L1129">
        <v>0</v>
      </c>
      <c r="M1129">
        <v>0.86899999999999999</v>
      </c>
      <c r="N1129" t="s">
        <v>135</v>
      </c>
      <c r="O1129" t="s">
        <v>136</v>
      </c>
      <c r="R1129" t="s">
        <v>570</v>
      </c>
      <c r="S1129" t="s">
        <v>140</v>
      </c>
      <c r="T1129">
        <v>120</v>
      </c>
      <c r="U1129" t="s">
        <v>228</v>
      </c>
      <c r="V1129" t="s">
        <v>229</v>
      </c>
      <c r="W1129" t="s">
        <v>608</v>
      </c>
      <c r="X1129" t="s">
        <v>609</v>
      </c>
      <c r="Y1129" t="s">
        <v>232</v>
      </c>
      <c r="AA1129" t="s">
        <v>145</v>
      </c>
      <c r="AB1129" t="s">
        <v>146</v>
      </c>
      <c r="AC1129" s="119">
        <v>4576108</v>
      </c>
      <c r="AD1129">
        <v>4576108</v>
      </c>
      <c r="AE1129">
        <v>4576108</v>
      </c>
      <c r="AF1129">
        <v>2984100</v>
      </c>
      <c r="AG1129">
        <v>1510593</v>
      </c>
      <c r="AH1129">
        <v>0</v>
      </c>
      <c r="AI1129">
        <v>81415</v>
      </c>
      <c r="AJ1129">
        <v>0</v>
      </c>
      <c r="AK1129">
        <v>0</v>
      </c>
      <c r="AL1129">
        <v>0</v>
      </c>
      <c r="AM1129">
        <v>0</v>
      </c>
      <c r="AN1129" s="32">
        <v>0</v>
      </c>
      <c r="AO1129">
        <v>0</v>
      </c>
      <c r="AP1129">
        <v>0</v>
      </c>
      <c r="AQ1129">
        <v>0</v>
      </c>
      <c r="AR1129">
        <v>0</v>
      </c>
      <c r="AS1129">
        <v>1</v>
      </c>
      <c r="AT1129">
        <v>2010</v>
      </c>
      <c r="AV1129">
        <v>12339</v>
      </c>
      <c r="AW1129">
        <v>3678</v>
      </c>
      <c r="AX1129">
        <v>1</v>
      </c>
      <c r="AY1129">
        <v>4</v>
      </c>
      <c r="AZ1129">
        <v>4.5</v>
      </c>
      <c r="BA1129" t="s">
        <v>233</v>
      </c>
      <c r="BB1129" t="s">
        <v>233</v>
      </c>
      <c r="BC1129" t="s">
        <v>233</v>
      </c>
      <c r="BS1129" t="s">
        <v>610</v>
      </c>
      <c r="BV1129" t="s">
        <v>611</v>
      </c>
      <c r="BX1129" t="s">
        <v>612</v>
      </c>
      <c r="BY1129" t="s">
        <v>238</v>
      </c>
      <c r="BZ1129" t="s">
        <v>613</v>
      </c>
      <c r="CB1129" s="27">
        <v>40667</v>
      </c>
      <c r="CC1129">
        <v>4500000</v>
      </c>
      <c r="CD1129" t="s">
        <v>210</v>
      </c>
      <c r="CE1129" t="s">
        <v>181</v>
      </c>
      <c r="CF1129" t="s">
        <v>181</v>
      </c>
      <c r="CG1129" t="s">
        <v>614</v>
      </c>
      <c r="CH1129" s="27">
        <v>36654</v>
      </c>
      <c r="CI1129">
        <v>3250000</v>
      </c>
      <c r="CJ1129" t="s">
        <v>210</v>
      </c>
      <c r="CK1129" t="s">
        <v>151</v>
      </c>
      <c r="CL1129" t="s">
        <v>151</v>
      </c>
      <c r="CM1129" t="s">
        <v>615</v>
      </c>
      <c r="CN1129" s="27">
        <v>30317</v>
      </c>
      <c r="CO1129">
        <v>475000</v>
      </c>
      <c r="CP1129" t="s">
        <v>210</v>
      </c>
      <c r="CQ1129" t="s">
        <v>616</v>
      </c>
      <c r="CR1129" t="s">
        <v>616</v>
      </c>
      <c r="CS1129" t="s">
        <v>617</v>
      </c>
      <c r="CZ1129" t="s">
        <v>618</v>
      </c>
      <c r="DA1129" t="s">
        <v>154</v>
      </c>
      <c r="DB1129" t="s">
        <v>299</v>
      </c>
      <c r="DE1129">
        <v>1</v>
      </c>
      <c r="DF1129">
        <v>1900</v>
      </c>
      <c r="DG1129" t="s">
        <v>619</v>
      </c>
      <c r="DH1129">
        <v>1</v>
      </c>
      <c r="DI1129" s="128" t="s">
        <v>244</v>
      </c>
      <c r="DJ112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29" s="130">
        <f>Table13[[#This Row],[JUST]]*Table13[[#This Row],[Storm Millage]]/1000</f>
        <v>139549.33448699975</v>
      </c>
      <c r="DL112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29" s="136">
        <f>Table13[[#This Row],[JUST]]*Table13[[#This Row],[Recreational Millage]]/1000</f>
        <v>37533.870987942049</v>
      </c>
      <c r="DN1129" s="137">
        <f>Table13[[#This Row],[Recreational Assessment]]+Table13[[#This Row],[Storm Assessment]]</f>
        <v>177083.20547494182</v>
      </c>
      <c r="DO1129" s="145" t="e">
        <f>Methodology!#REF!</f>
        <v>#REF!</v>
      </c>
      <c r="DP1129" s="146" t="e">
        <f>(Table13[[#This Row],[JUST]]*Table13[[#This Row],[Ad Valorem Recreational Millage]])/1000</f>
        <v>#REF!</v>
      </c>
    </row>
    <row r="1130" spans="1:120" x14ac:dyDescent="0.3">
      <c r="A1130">
        <v>747</v>
      </c>
      <c r="B1130">
        <v>1</v>
      </c>
      <c r="C1130" s="165" t="s">
        <v>3198</v>
      </c>
      <c r="D1130" t="s">
        <v>1128</v>
      </c>
      <c r="E1130" t="s">
        <v>1427</v>
      </c>
      <c r="F1130">
        <v>10004112</v>
      </c>
      <c r="G1130" s="32" t="s">
        <v>655</v>
      </c>
      <c r="I1130" t="s">
        <v>408</v>
      </c>
      <c r="J1130">
        <v>4</v>
      </c>
      <c r="K1130">
        <v>0</v>
      </c>
      <c r="L1130">
        <v>0</v>
      </c>
      <c r="M1130">
        <v>44.506</v>
      </c>
      <c r="N1130" t="s">
        <v>135</v>
      </c>
      <c r="O1130" t="s">
        <v>136</v>
      </c>
      <c r="R1130" t="s">
        <v>286</v>
      </c>
      <c r="S1130" t="s">
        <v>140</v>
      </c>
      <c r="T1130">
        <v>300</v>
      </c>
      <c r="U1130" t="s">
        <v>3199</v>
      </c>
      <c r="V1130" t="s">
        <v>205</v>
      </c>
      <c r="W1130" t="s">
        <v>3200</v>
      </c>
      <c r="X1130" t="s">
        <v>3201</v>
      </c>
      <c r="Y1130" t="s">
        <v>232</v>
      </c>
      <c r="AA1130" t="s">
        <v>145</v>
      </c>
      <c r="AB1130" t="s">
        <v>146</v>
      </c>
      <c r="AC1130" s="119">
        <v>11438420</v>
      </c>
      <c r="AD1130">
        <v>11438420</v>
      </c>
      <c r="AE1130">
        <v>11438420</v>
      </c>
      <c r="AF1130">
        <v>4369816</v>
      </c>
      <c r="AG1130">
        <v>6388136</v>
      </c>
      <c r="AH1130">
        <v>457407</v>
      </c>
      <c r="AI1130">
        <v>223061</v>
      </c>
      <c r="AJ1130">
        <v>0</v>
      </c>
      <c r="AK1130">
        <v>0</v>
      </c>
      <c r="AL1130">
        <v>0</v>
      </c>
      <c r="AM1130">
        <v>0</v>
      </c>
      <c r="AN1130" s="32">
        <v>0</v>
      </c>
      <c r="AO1130">
        <v>0</v>
      </c>
      <c r="AP1130">
        <v>0</v>
      </c>
      <c r="AQ1130">
        <v>0</v>
      </c>
      <c r="AR1130">
        <v>0</v>
      </c>
      <c r="AS1130">
        <v>18</v>
      </c>
      <c r="AT1130">
        <v>1974</v>
      </c>
      <c r="AV1130">
        <v>171949</v>
      </c>
      <c r="AW1130">
        <v>125917</v>
      </c>
      <c r="AX1130">
        <v>2</v>
      </c>
      <c r="AY1130">
        <v>160</v>
      </c>
      <c r="AZ1130">
        <v>162</v>
      </c>
      <c r="BB1130" t="s">
        <v>233</v>
      </c>
      <c r="BC1130" t="s">
        <v>233</v>
      </c>
      <c r="BE1130" t="s">
        <v>233</v>
      </c>
      <c r="BS1130" t="s">
        <v>3202</v>
      </c>
      <c r="BU1130" t="s">
        <v>3203</v>
      </c>
      <c r="BV1130" t="s">
        <v>3204</v>
      </c>
      <c r="BX1130" t="s">
        <v>193</v>
      </c>
      <c r="BY1130" t="s">
        <v>194</v>
      </c>
      <c r="BZ1130" t="s">
        <v>195</v>
      </c>
      <c r="CB1130" s="27">
        <v>36069</v>
      </c>
      <c r="CC1130">
        <v>28250000</v>
      </c>
      <c r="CD1130" t="s">
        <v>210</v>
      </c>
      <c r="CE1130" t="s">
        <v>196</v>
      </c>
      <c r="CF1130" t="s">
        <v>196</v>
      </c>
      <c r="CG1130" t="s">
        <v>3205</v>
      </c>
      <c r="CZ1130" t="s">
        <v>3206</v>
      </c>
      <c r="DA1130" t="s">
        <v>154</v>
      </c>
      <c r="DB1130" t="s">
        <v>672</v>
      </c>
      <c r="DC1130" t="s">
        <v>672</v>
      </c>
      <c r="DD1130" t="s">
        <v>3207</v>
      </c>
      <c r="DE1130">
        <v>136800</v>
      </c>
      <c r="DF1130">
        <v>1977</v>
      </c>
      <c r="DG1130" t="s">
        <v>3208</v>
      </c>
      <c r="DH1130">
        <v>2</v>
      </c>
      <c r="DI1130" s="128" t="s">
        <v>696</v>
      </c>
      <c r="DJ113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7.6455053541210365</v>
      </c>
      <c r="DK1130" s="130">
        <f>Table13[[#This Row],[JUST]]*Table13[[#This Row],[Storm Millage]]/1000</f>
        <v>87452.501352685154</v>
      </c>
      <c r="DL113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30" s="136">
        <f>Table13[[#This Row],[JUST]]*Table13[[#This Row],[Recreational Millage]]/1000</f>
        <v>93819.503513880365</v>
      </c>
      <c r="DN1130" s="137">
        <f>Table13[[#This Row],[Recreational Assessment]]+Table13[[#This Row],[Storm Assessment]]</f>
        <v>181272.00486656552</v>
      </c>
      <c r="DO1130" s="145" t="e">
        <f>Methodology!#REF!</f>
        <v>#REF!</v>
      </c>
      <c r="DP1130" s="146" t="e">
        <f>(Table13[[#This Row],[JUST]]*Table13[[#This Row],[Ad Valorem Recreational Millage]])/1000</f>
        <v>#REF!</v>
      </c>
    </row>
    <row r="1131" spans="1:120" x14ac:dyDescent="0.3">
      <c r="A1131">
        <v>624</v>
      </c>
      <c r="B1131">
        <v>1</v>
      </c>
      <c r="C1131" s="165" t="s">
        <v>539</v>
      </c>
      <c r="D1131" t="s">
        <v>540</v>
      </c>
      <c r="E1131" t="s">
        <v>325</v>
      </c>
      <c r="F1131">
        <v>10003935</v>
      </c>
      <c r="G1131" s="32" t="s">
        <v>181</v>
      </c>
      <c r="I1131" t="s">
        <v>401</v>
      </c>
      <c r="J1131">
        <v>1</v>
      </c>
      <c r="K1131">
        <v>0</v>
      </c>
      <c r="L1131">
        <v>0</v>
      </c>
      <c r="M1131">
        <v>1.171</v>
      </c>
      <c r="N1131" t="s">
        <v>135</v>
      </c>
      <c r="O1131" t="s">
        <v>136</v>
      </c>
      <c r="R1131" t="s">
        <v>286</v>
      </c>
      <c r="S1131" t="s">
        <v>140</v>
      </c>
      <c r="T1131">
        <v>120</v>
      </c>
      <c r="U1131" t="s">
        <v>228</v>
      </c>
      <c r="V1131" t="s">
        <v>229</v>
      </c>
      <c r="W1131" t="s">
        <v>541</v>
      </c>
      <c r="X1131" t="s">
        <v>542</v>
      </c>
      <c r="Y1131" t="s">
        <v>232</v>
      </c>
      <c r="AA1131" t="s">
        <v>145</v>
      </c>
      <c r="AB1131" t="s">
        <v>146</v>
      </c>
      <c r="AC1131" s="119">
        <v>4983038</v>
      </c>
      <c r="AD1131">
        <v>4983038</v>
      </c>
      <c r="AE1131">
        <v>4983038</v>
      </c>
      <c r="AF1131">
        <v>2984100</v>
      </c>
      <c r="AG1131">
        <v>1839916</v>
      </c>
      <c r="AH1131">
        <v>18167</v>
      </c>
      <c r="AI1131">
        <v>140855</v>
      </c>
      <c r="AJ1131">
        <v>0</v>
      </c>
      <c r="AK1131">
        <v>0</v>
      </c>
      <c r="AL1131">
        <v>0</v>
      </c>
      <c r="AM1131">
        <v>0</v>
      </c>
      <c r="AN1131" s="32">
        <v>0</v>
      </c>
      <c r="AO1131">
        <v>0</v>
      </c>
      <c r="AP1131">
        <v>0</v>
      </c>
      <c r="AQ1131">
        <v>0</v>
      </c>
      <c r="AR1131">
        <v>0</v>
      </c>
      <c r="AS1131">
        <v>1</v>
      </c>
      <c r="AT1131">
        <v>2009</v>
      </c>
      <c r="AV1131">
        <v>14691</v>
      </c>
      <c r="AW1131">
        <v>4349</v>
      </c>
      <c r="AX1131">
        <v>1</v>
      </c>
      <c r="AY1131">
        <v>4</v>
      </c>
      <c r="AZ1131">
        <v>4.5</v>
      </c>
      <c r="BA1131" t="s">
        <v>233</v>
      </c>
      <c r="BB1131" t="s">
        <v>233</v>
      </c>
      <c r="BC1131" t="s">
        <v>233</v>
      </c>
      <c r="BS1131" t="s">
        <v>543</v>
      </c>
      <c r="BV1131" t="s">
        <v>544</v>
      </c>
      <c r="BW1131" t="s">
        <v>545</v>
      </c>
      <c r="BX1131" t="s">
        <v>546</v>
      </c>
      <c r="BZ1131" t="s">
        <v>547</v>
      </c>
      <c r="CA1131" t="s">
        <v>548</v>
      </c>
      <c r="CB1131" s="27">
        <v>33848</v>
      </c>
      <c r="CC1131">
        <v>1000000</v>
      </c>
      <c r="CD1131" t="s">
        <v>210</v>
      </c>
      <c r="CE1131" t="s">
        <v>181</v>
      </c>
      <c r="CF1131" t="s">
        <v>181</v>
      </c>
      <c r="CG1131" t="s">
        <v>549</v>
      </c>
      <c r="CZ1131" t="s">
        <v>550</v>
      </c>
      <c r="DA1131" t="s">
        <v>154</v>
      </c>
      <c r="DB1131" t="s">
        <v>299</v>
      </c>
      <c r="DE1131">
        <v>1</v>
      </c>
      <c r="DF1131">
        <v>1900</v>
      </c>
      <c r="DG1131" t="s">
        <v>551</v>
      </c>
      <c r="DH1131">
        <v>1</v>
      </c>
      <c r="DI1131" s="128" t="s">
        <v>244</v>
      </c>
      <c r="DJ113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31" s="130">
        <f>Table13[[#This Row],[JUST]]*Table13[[#This Row],[Storm Millage]]/1000</f>
        <v>151958.74673924441</v>
      </c>
      <c r="DL113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31" s="136">
        <f>Table13[[#This Row],[JUST]]*Table13[[#This Row],[Recreational Millage]]/1000</f>
        <v>40871.567152701107</v>
      </c>
      <c r="DN1131" s="137">
        <f>Table13[[#This Row],[Recreational Assessment]]+Table13[[#This Row],[Storm Assessment]]</f>
        <v>192830.31389194552</v>
      </c>
      <c r="DO1131" s="145" t="e">
        <f>Methodology!#REF!</f>
        <v>#REF!</v>
      </c>
      <c r="DP1131" s="146" t="e">
        <f>(Table13[[#This Row],[JUST]]*Table13[[#This Row],[Ad Valorem Recreational Millage]])/1000</f>
        <v>#REF!</v>
      </c>
    </row>
    <row r="1132" spans="1:120" x14ac:dyDescent="0.3">
      <c r="A1132">
        <v>659</v>
      </c>
      <c r="B1132">
        <v>1</v>
      </c>
      <c r="C1132" s="165" t="s">
        <v>581</v>
      </c>
      <c r="D1132" t="s">
        <v>540</v>
      </c>
      <c r="E1132" t="s">
        <v>390</v>
      </c>
      <c r="F1132">
        <v>10003930</v>
      </c>
      <c r="G1132" s="32" t="s">
        <v>181</v>
      </c>
      <c r="I1132" t="s">
        <v>401</v>
      </c>
      <c r="J1132">
        <v>2</v>
      </c>
      <c r="K1132">
        <v>0</v>
      </c>
      <c r="L1132">
        <v>0</v>
      </c>
      <c r="M1132">
        <v>1.746</v>
      </c>
      <c r="N1132" t="s">
        <v>135</v>
      </c>
      <c r="O1132" t="s">
        <v>136</v>
      </c>
      <c r="R1132" t="s">
        <v>286</v>
      </c>
      <c r="S1132" t="s">
        <v>140</v>
      </c>
      <c r="T1132">
        <v>120</v>
      </c>
      <c r="U1132" t="s">
        <v>228</v>
      </c>
      <c r="V1132" t="s">
        <v>229</v>
      </c>
      <c r="W1132" t="s">
        <v>582</v>
      </c>
      <c r="X1132" t="s">
        <v>583</v>
      </c>
      <c r="Y1132" t="s">
        <v>232</v>
      </c>
      <c r="AA1132" t="s">
        <v>145</v>
      </c>
      <c r="AB1132" t="s">
        <v>146</v>
      </c>
      <c r="AC1132" s="30">
        <v>5757522</v>
      </c>
      <c r="AD1132">
        <v>5471717</v>
      </c>
      <c r="AE1132">
        <v>5421717</v>
      </c>
      <c r="AF1132">
        <v>5433300</v>
      </c>
      <c r="AG1132">
        <v>308075</v>
      </c>
      <c r="AH1132">
        <v>2030</v>
      </c>
      <c r="AI1132">
        <v>14117</v>
      </c>
      <c r="AJ1132">
        <v>0</v>
      </c>
      <c r="AK1132">
        <v>0</v>
      </c>
      <c r="AL1132">
        <v>0</v>
      </c>
      <c r="AM1132">
        <v>0</v>
      </c>
      <c r="AN1132">
        <v>50000</v>
      </c>
      <c r="AO1132">
        <v>0</v>
      </c>
      <c r="AP1132">
        <v>0</v>
      </c>
      <c r="AQ1132">
        <v>0</v>
      </c>
      <c r="AR1132">
        <v>0</v>
      </c>
      <c r="AS1132">
        <v>1</v>
      </c>
      <c r="AT1132">
        <v>1997</v>
      </c>
      <c r="AV1132">
        <v>11528</v>
      </c>
      <c r="AW1132">
        <v>5446</v>
      </c>
      <c r="AX1132">
        <v>2</v>
      </c>
      <c r="AY1132">
        <v>5</v>
      </c>
      <c r="AZ1132">
        <v>7.5</v>
      </c>
      <c r="BA1132" t="s">
        <v>233</v>
      </c>
      <c r="BB1132" t="s">
        <v>233</v>
      </c>
      <c r="BC1132" t="s">
        <v>233</v>
      </c>
      <c r="BS1132" t="s">
        <v>584</v>
      </c>
      <c r="BT1132" t="s">
        <v>585</v>
      </c>
      <c r="BV1132" t="s">
        <v>586</v>
      </c>
      <c r="BX1132" t="s">
        <v>145</v>
      </c>
      <c r="BY1132" t="s">
        <v>149</v>
      </c>
      <c r="BZ1132" t="s">
        <v>146</v>
      </c>
      <c r="CB1132" s="27">
        <v>39899</v>
      </c>
      <c r="CC1132">
        <v>2500000</v>
      </c>
      <c r="CD1132" t="s">
        <v>150</v>
      </c>
      <c r="CE1132" t="s">
        <v>181</v>
      </c>
      <c r="CF1132" t="s">
        <v>587</v>
      </c>
      <c r="CG1132" t="s">
        <v>588</v>
      </c>
      <c r="CH1132" s="27">
        <v>39899</v>
      </c>
      <c r="CI1132">
        <v>5800000</v>
      </c>
      <c r="CJ1132" t="s">
        <v>210</v>
      </c>
      <c r="CK1132" t="s">
        <v>181</v>
      </c>
      <c r="CL1132" t="s">
        <v>181</v>
      </c>
      <c r="CM1132" t="s">
        <v>589</v>
      </c>
      <c r="CN1132" s="27">
        <v>37244</v>
      </c>
      <c r="CO1132">
        <v>4491100</v>
      </c>
      <c r="CP1132" t="s">
        <v>210</v>
      </c>
      <c r="CQ1132" t="s">
        <v>151</v>
      </c>
      <c r="CR1132" t="s">
        <v>383</v>
      </c>
      <c r="CS1132" t="s">
        <v>590</v>
      </c>
      <c r="CT1132" s="27">
        <v>35971</v>
      </c>
      <c r="CU1132">
        <v>4700000</v>
      </c>
      <c r="CV1132" t="s">
        <v>210</v>
      </c>
      <c r="CW1132" t="s">
        <v>151</v>
      </c>
      <c r="CX1132" t="s">
        <v>151</v>
      </c>
      <c r="CY1132" t="s">
        <v>591</v>
      </c>
      <c r="CZ1132" t="s">
        <v>592</v>
      </c>
      <c r="DA1132" t="s">
        <v>154</v>
      </c>
      <c r="DB1132" t="s">
        <v>299</v>
      </c>
      <c r="DE1132">
        <v>1</v>
      </c>
      <c r="DF1132">
        <v>1900</v>
      </c>
      <c r="DG1132" t="s">
        <v>593</v>
      </c>
      <c r="DH1132">
        <v>1</v>
      </c>
      <c r="DI1132" s="128" t="s">
        <v>244</v>
      </c>
      <c r="DJ113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32" s="130">
        <f>Table13[[#This Row],[JUST]]*Table13[[#This Row],[Storm Millage]]/1000</f>
        <v>175576.79219858005</v>
      </c>
      <c r="DL113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4.2504575881397297</v>
      </c>
      <c r="DM1132" s="136">
        <f>Table13[[#This Row],[JUST]]*Table13[[#This Row],[Recreational Millage]]/1000</f>
        <v>24472.103073781436</v>
      </c>
      <c r="DN1132" s="137">
        <f>Table13[[#This Row],[Recreational Assessment]]+Table13[[#This Row],[Storm Assessment]]</f>
        <v>200048.89527236149</v>
      </c>
      <c r="DO1132" s="145" t="e">
        <f>Methodology!#REF!</f>
        <v>#REF!</v>
      </c>
      <c r="DP1132" s="146" t="e">
        <f>(Table13[[#This Row],[JUST]]*Table13[[#This Row],[Ad Valorem Recreational Millage]])/1000</f>
        <v>#REF!</v>
      </c>
    </row>
    <row r="1133" spans="1:120" x14ac:dyDescent="0.3">
      <c r="A1133">
        <v>696</v>
      </c>
      <c r="B1133">
        <v>1</v>
      </c>
      <c r="C1133" s="165" t="s">
        <v>3423</v>
      </c>
      <c r="D1133" t="s">
        <v>131</v>
      </c>
      <c r="E1133" t="s">
        <v>438</v>
      </c>
      <c r="F1133">
        <v>10573676</v>
      </c>
      <c r="G1133" s="32" t="s">
        <v>181</v>
      </c>
      <c r="I1133" t="s">
        <v>226</v>
      </c>
      <c r="J1133">
        <v>2</v>
      </c>
      <c r="K1133">
        <v>0</v>
      </c>
      <c r="L1133">
        <v>0</v>
      </c>
      <c r="M1133">
        <v>1.0818399999999999</v>
      </c>
      <c r="N1133" t="s">
        <v>135</v>
      </c>
      <c r="O1133" t="s">
        <v>136</v>
      </c>
      <c r="R1133" t="s">
        <v>227</v>
      </c>
      <c r="S1133" t="s">
        <v>140</v>
      </c>
      <c r="T1133">
        <v>120</v>
      </c>
      <c r="U1133" t="s">
        <v>228</v>
      </c>
      <c r="V1133" t="s">
        <v>229</v>
      </c>
      <c r="W1133" t="s">
        <v>3424</v>
      </c>
      <c r="X1133" t="s">
        <v>3425</v>
      </c>
      <c r="Y1133" t="s">
        <v>162</v>
      </c>
      <c r="AA1133" t="s">
        <v>145</v>
      </c>
      <c r="AB1133" t="s">
        <v>146</v>
      </c>
      <c r="AC1133" s="119">
        <v>5779305</v>
      </c>
      <c r="AD1133">
        <v>5779305</v>
      </c>
      <c r="AE1133">
        <v>5779305</v>
      </c>
      <c r="AF1133">
        <v>3030000</v>
      </c>
      <c r="AG1133">
        <v>2571190</v>
      </c>
      <c r="AH1133">
        <v>5761</v>
      </c>
      <c r="AI1133">
        <v>172354</v>
      </c>
      <c r="AJ1133">
        <v>0</v>
      </c>
      <c r="AK1133">
        <v>0</v>
      </c>
      <c r="AL1133">
        <v>0</v>
      </c>
      <c r="AM1133">
        <v>0</v>
      </c>
      <c r="AN1133" s="32">
        <v>0</v>
      </c>
      <c r="AO1133">
        <v>0</v>
      </c>
      <c r="AP1133">
        <v>0</v>
      </c>
      <c r="AQ1133">
        <v>0</v>
      </c>
      <c r="AR1133">
        <v>0</v>
      </c>
      <c r="AS1133">
        <v>1</v>
      </c>
      <c r="AT1133">
        <v>2018</v>
      </c>
      <c r="AV1133">
        <v>9883</v>
      </c>
      <c r="AW1133">
        <v>4161</v>
      </c>
      <c r="AX1133">
        <v>2</v>
      </c>
      <c r="AY1133">
        <v>4</v>
      </c>
      <c r="AZ1133">
        <v>4.5</v>
      </c>
      <c r="BA1133" t="s">
        <v>233</v>
      </c>
      <c r="BB1133" t="s">
        <v>233</v>
      </c>
      <c r="BC1133" t="s">
        <v>233</v>
      </c>
      <c r="BS1133" t="s">
        <v>3426</v>
      </c>
      <c r="BV1133" t="s">
        <v>3427</v>
      </c>
      <c r="BX1133" t="s">
        <v>3428</v>
      </c>
      <c r="BZ1133" t="s">
        <v>3429</v>
      </c>
      <c r="CA1133" t="s">
        <v>3430</v>
      </c>
      <c r="CZ1133" t="s">
        <v>3431</v>
      </c>
      <c r="DA1133" t="s">
        <v>154</v>
      </c>
      <c r="DB1133" t="s">
        <v>299</v>
      </c>
      <c r="DE1133">
        <v>1</v>
      </c>
      <c r="DF1133">
        <v>2016</v>
      </c>
      <c r="DG1133" t="s">
        <v>3432</v>
      </c>
      <c r="DH1133">
        <v>3</v>
      </c>
      <c r="DI1133" s="128" t="s">
        <v>3414</v>
      </c>
      <c r="DJ113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27.90848193798962</v>
      </c>
      <c r="DK1133" s="130">
        <f>Table13[[#This Row],[JUST]]*Table13[[#This Row],[Storm Millage]]/1000</f>
        <v>161291.62920663308</v>
      </c>
      <c r="DL113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33" s="136">
        <f>Table13[[#This Row],[JUST]]*Table13[[#This Row],[Recreational Millage]]/1000</f>
        <v>47402.659261968554</v>
      </c>
      <c r="DN1133" s="137">
        <f>Table13[[#This Row],[Recreational Assessment]]+Table13[[#This Row],[Storm Assessment]]</f>
        <v>208694.28846860165</v>
      </c>
      <c r="DO1133" s="145" t="e">
        <f>Methodology!#REF!</f>
        <v>#REF!</v>
      </c>
      <c r="DP1133" s="146" t="e">
        <f>(Table13[[#This Row],[JUST]]*Table13[[#This Row],[Ad Valorem Recreational Millage]])/1000</f>
        <v>#REF!</v>
      </c>
    </row>
    <row r="1134" spans="1:120" x14ac:dyDescent="0.3">
      <c r="A1134">
        <v>1068</v>
      </c>
      <c r="B1134">
        <v>1</v>
      </c>
      <c r="C1134" s="165" t="s">
        <v>12260</v>
      </c>
      <c r="D1134" t="s">
        <v>3625</v>
      </c>
      <c r="E1134" t="s">
        <v>258</v>
      </c>
      <c r="F1134">
        <v>10489989</v>
      </c>
      <c r="G1134" s="32" t="s">
        <v>12261</v>
      </c>
      <c r="I1134" t="s">
        <v>768</v>
      </c>
      <c r="J1134">
        <v>8.6199999999999992</v>
      </c>
      <c r="K1134">
        <v>0</v>
      </c>
      <c r="L1134">
        <v>0</v>
      </c>
      <c r="M1134">
        <v>9.2970000000000006</v>
      </c>
      <c r="N1134" t="s">
        <v>135</v>
      </c>
      <c r="O1134" t="s">
        <v>136</v>
      </c>
      <c r="R1134" t="s">
        <v>286</v>
      </c>
      <c r="S1134" t="s">
        <v>140</v>
      </c>
      <c r="T1134">
        <v>9925</v>
      </c>
      <c r="U1134" t="s">
        <v>675</v>
      </c>
      <c r="V1134" t="s">
        <v>229</v>
      </c>
      <c r="W1134" t="s">
        <v>6690</v>
      </c>
      <c r="Y1134" t="s">
        <v>6690</v>
      </c>
      <c r="AA1134" t="s">
        <v>145</v>
      </c>
      <c r="AC1134" s="119">
        <v>8620</v>
      </c>
      <c r="AD1134">
        <v>8620</v>
      </c>
      <c r="AE1134">
        <v>8620</v>
      </c>
      <c r="AF1134">
        <v>8620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 s="32">
        <v>0</v>
      </c>
      <c r="AO1134">
        <v>0</v>
      </c>
      <c r="AP1134">
        <v>0</v>
      </c>
      <c r="AQ1134">
        <v>0</v>
      </c>
      <c r="AR1134">
        <v>0</v>
      </c>
      <c r="BS1134" t="s">
        <v>12262</v>
      </c>
      <c r="BU1134" t="s">
        <v>4164</v>
      </c>
      <c r="BV1134" t="s">
        <v>192</v>
      </c>
      <c r="BX1134" t="s">
        <v>193</v>
      </c>
      <c r="BY1134" t="s">
        <v>194</v>
      </c>
      <c r="BZ1134" t="s">
        <v>195</v>
      </c>
      <c r="CB1134" s="27">
        <v>36069</v>
      </c>
      <c r="CC1134">
        <v>28250000</v>
      </c>
      <c r="CD1134" t="s">
        <v>210</v>
      </c>
      <c r="CE1134" t="s">
        <v>196</v>
      </c>
      <c r="CF1134" t="s">
        <v>196</v>
      </c>
      <c r="CG1134" t="s">
        <v>3205</v>
      </c>
      <c r="CZ1134" t="s">
        <v>12263</v>
      </c>
      <c r="DA1134" t="s">
        <v>154</v>
      </c>
      <c r="DB1134" t="s">
        <v>672</v>
      </c>
      <c r="DC1134" t="s">
        <v>672</v>
      </c>
      <c r="DF1134">
        <v>2004</v>
      </c>
      <c r="DG1134" t="s">
        <v>12264</v>
      </c>
      <c r="DH1134">
        <v>7</v>
      </c>
      <c r="DI1134" s="128" t="s">
        <v>156</v>
      </c>
      <c r="DJ1134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34" s="130">
        <f>Table13[[#This Row],[JUST]]*Table13[[#This Row],[Storm Millage]]/1000</f>
        <v>0</v>
      </c>
      <c r="DL1134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34" s="136">
        <f>Table13[[#This Row],[JUST]]*Table13[[#This Row],[Recreational Millage]]/1000</f>
        <v>0</v>
      </c>
      <c r="DN1134" s="137">
        <f>Table13[[#This Row],[Recreational Assessment]]+Table13[[#This Row],[Storm Assessment]]</f>
        <v>0</v>
      </c>
      <c r="DO1134" s="145" t="str">
        <f>Table13[[#This Row],[Recreational Millage]]</f>
        <v>0.0000</v>
      </c>
      <c r="DP1134" s="146">
        <f>(Table13[[#This Row],[JUST]]*Table13[[#This Row],[Ad Valorem Recreational Millage]])/1000</f>
        <v>0</v>
      </c>
    </row>
    <row r="1135" spans="1:120" x14ac:dyDescent="0.3">
      <c r="A1135">
        <v>597</v>
      </c>
      <c r="B1135">
        <v>1</v>
      </c>
      <c r="C1135" s="165" t="s">
        <v>12265</v>
      </c>
      <c r="D1135" t="s">
        <v>1128</v>
      </c>
      <c r="E1135" t="s">
        <v>170</v>
      </c>
      <c r="F1135">
        <v>10004642</v>
      </c>
      <c r="G1135" s="32" t="s">
        <v>12261</v>
      </c>
      <c r="I1135" t="s">
        <v>226</v>
      </c>
      <c r="J1135">
        <v>1</v>
      </c>
      <c r="K1135">
        <v>0</v>
      </c>
      <c r="L1135">
        <v>0</v>
      </c>
      <c r="M1135">
        <v>5.181</v>
      </c>
      <c r="N1135" t="s">
        <v>135</v>
      </c>
      <c r="O1135" t="s">
        <v>136</v>
      </c>
      <c r="R1135" t="s">
        <v>286</v>
      </c>
      <c r="S1135" t="s">
        <v>140</v>
      </c>
      <c r="T1135">
        <v>9650</v>
      </c>
      <c r="U1135" t="s">
        <v>6980</v>
      </c>
      <c r="V1135" t="s">
        <v>205</v>
      </c>
      <c r="W1135" t="s">
        <v>6690</v>
      </c>
      <c r="Y1135" t="s">
        <v>6690</v>
      </c>
      <c r="AA1135" t="s">
        <v>145</v>
      </c>
      <c r="AC1135" s="119">
        <v>1000</v>
      </c>
      <c r="AD1135">
        <v>1000</v>
      </c>
      <c r="AE1135">
        <v>1000</v>
      </c>
      <c r="AF1135">
        <v>1000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 s="32">
        <v>0</v>
      </c>
      <c r="AO1135">
        <v>0</v>
      </c>
      <c r="AP1135">
        <v>0</v>
      </c>
      <c r="AQ1135">
        <v>0</v>
      </c>
      <c r="AR1135">
        <v>0</v>
      </c>
      <c r="BS1135" t="s">
        <v>3202</v>
      </c>
      <c r="BU1135" t="s">
        <v>191</v>
      </c>
      <c r="BV1135" t="s">
        <v>192</v>
      </c>
      <c r="BX1135" t="s">
        <v>193</v>
      </c>
      <c r="BY1135" t="s">
        <v>194</v>
      </c>
      <c r="BZ1135" t="s">
        <v>195</v>
      </c>
      <c r="CB1135" s="27">
        <v>36069</v>
      </c>
      <c r="CC1135">
        <v>28250000</v>
      </c>
      <c r="CD1135" t="s">
        <v>150</v>
      </c>
      <c r="CE1135" t="s">
        <v>196</v>
      </c>
      <c r="CF1135" t="s">
        <v>196</v>
      </c>
      <c r="CG1135" t="s">
        <v>3205</v>
      </c>
      <c r="CZ1135" t="s">
        <v>12266</v>
      </c>
      <c r="DA1135" t="s">
        <v>154</v>
      </c>
      <c r="DE1135">
        <v>0</v>
      </c>
      <c r="DF1135">
        <v>1900</v>
      </c>
      <c r="DG1135" t="s">
        <v>12267</v>
      </c>
      <c r="DH1135">
        <v>7</v>
      </c>
      <c r="DI1135" s="128" t="s">
        <v>156</v>
      </c>
      <c r="DJ1135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35" s="130">
        <f>Table13[[#This Row],[JUST]]*Table13[[#This Row],[Storm Millage]]/1000</f>
        <v>0</v>
      </c>
      <c r="DL1135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35" s="136">
        <f>Table13[[#This Row],[JUST]]*Table13[[#This Row],[Recreational Millage]]/1000</f>
        <v>0</v>
      </c>
      <c r="DN1135" s="137">
        <f>Table13[[#This Row],[Recreational Assessment]]+Table13[[#This Row],[Storm Assessment]]</f>
        <v>0</v>
      </c>
      <c r="DO1135" s="145" t="str">
        <f>Table13[[#This Row],[Recreational Millage]]</f>
        <v>0.0000</v>
      </c>
      <c r="DP1135" s="146">
        <f>(Table13[[#This Row],[JUST]]*Table13[[#This Row],[Ad Valorem Recreational Millage]])/1000</f>
        <v>0</v>
      </c>
    </row>
    <row r="1136" spans="1:120" x14ac:dyDescent="0.3">
      <c r="A1136">
        <v>868</v>
      </c>
      <c r="B1136">
        <v>1</v>
      </c>
      <c r="C1136" s="165" t="s">
        <v>620</v>
      </c>
      <c r="D1136" t="s">
        <v>135</v>
      </c>
      <c r="E1136" t="s">
        <v>413</v>
      </c>
      <c r="F1136">
        <v>10003926</v>
      </c>
      <c r="G1136" s="32" t="s">
        <v>181</v>
      </c>
      <c r="I1136" t="s">
        <v>401</v>
      </c>
      <c r="J1136">
        <v>1</v>
      </c>
      <c r="K1136">
        <v>0</v>
      </c>
      <c r="L1136">
        <v>0</v>
      </c>
      <c r="M1136">
        <v>0.86890000000000001</v>
      </c>
      <c r="N1136" t="s">
        <v>135</v>
      </c>
      <c r="O1136" t="s">
        <v>136</v>
      </c>
      <c r="R1136" t="s">
        <v>286</v>
      </c>
      <c r="S1136" t="s">
        <v>140</v>
      </c>
      <c r="T1136">
        <v>120</v>
      </c>
      <c r="U1136" t="s">
        <v>228</v>
      </c>
      <c r="V1136" t="s">
        <v>229</v>
      </c>
      <c r="W1136" t="s">
        <v>621</v>
      </c>
      <c r="X1136" t="s">
        <v>622</v>
      </c>
      <c r="Y1136" t="s">
        <v>232</v>
      </c>
      <c r="AA1136" t="s">
        <v>145</v>
      </c>
      <c r="AB1136" t="s">
        <v>146</v>
      </c>
      <c r="AC1136" s="119">
        <v>5495006</v>
      </c>
      <c r="AD1136">
        <v>5495006</v>
      </c>
      <c r="AE1136">
        <v>5495006</v>
      </c>
      <c r="AF1136">
        <v>2984100</v>
      </c>
      <c r="AG1136">
        <v>2299869</v>
      </c>
      <c r="AH1136">
        <v>17519</v>
      </c>
      <c r="AI1136">
        <v>193518</v>
      </c>
      <c r="AJ1136">
        <v>0</v>
      </c>
      <c r="AK1136">
        <v>0</v>
      </c>
      <c r="AL1136">
        <v>0</v>
      </c>
      <c r="AM1136">
        <v>0</v>
      </c>
      <c r="AN1136" s="32">
        <v>0</v>
      </c>
      <c r="AO1136">
        <v>0</v>
      </c>
      <c r="AP1136">
        <v>0</v>
      </c>
      <c r="AQ1136">
        <v>0</v>
      </c>
      <c r="AR1136">
        <v>0</v>
      </c>
      <c r="AS1136">
        <v>1</v>
      </c>
      <c r="AT1136">
        <v>1991</v>
      </c>
      <c r="AV1136">
        <v>14200</v>
      </c>
      <c r="AW1136">
        <v>5871</v>
      </c>
      <c r="AX1136">
        <v>2</v>
      </c>
      <c r="AY1136">
        <v>5</v>
      </c>
      <c r="AZ1136">
        <v>5.5</v>
      </c>
      <c r="BA1136" t="s">
        <v>233</v>
      </c>
      <c r="BB1136" t="s">
        <v>233</v>
      </c>
      <c r="BC1136" t="s">
        <v>233</v>
      </c>
      <c r="BS1136" t="s">
        <v>623</v>
      </c>
      <c r="BV1136" t="s">
        <v>624</v>
      </c>
      <c r="BX1136" t="s">
        <v>625</v>
      </c>
      <c r="BY1136" t="s">
        <v>331</v>
      </c>
      <c r="BZ1136" t="s">
        <v>626</v>
      </c>
      <c r="CB1136" s="27">
        <v>35217</v>
      </c>
      <c r="CC1136">
        <v>2925000</v>
      </c>
      <c r="CD1136" t="s">
        <v>210</v>
      </c>
      <c r="CE1136" t="s">
        <v>151</v>
      </c>
      <c r="CF1136" t="s">
        <v>151</v>
      </c>
      <c r="CG1136" t="s">
        <v>627</v>
      </c>
      <c r="CH1136" s="27">
        <v>33359</v>
      </c>
      <c r="CI1136">
        <v>1060000</v>
      </c>
      <c r="CJ1136" t="s">
        <v>210</v>
      </c>
      <c r="CK1136" t="s">
        <v>181</v>
      </c>
      <c r="CL1136" t="s">
        <v>181</v>
      </c>
      <c r="CM1136" t="s">
        <v>628</v>
      </c>
      <c r="CZ1136" t="s">
        <v>629</v>
      </c>
      <c r="DA1136" t="s">
        <v>154</v>
      </c>
      <c r="DB1136" t="s">
        <v>299</v>
      </c>
      <c r="DE1136">
        <v>1</v>
      </c>
      <c r="DF1136">
        <v>1900</v>
      </c>
      <c r="DG1136" t="s">
        <v>630</v>
      </c>
      <c r="DH1136">
        <v>1</v>
      </c>
      <c r="DI1136" s="128" t="s">
        <v>244</v>
      </c>
      <c r="DJ1136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30.495201268632592</v>
      </c>
      <c r="DK1136" s="130">
        <f>Table13[[#This Row],[JUST]]*Table13[[#This Row],[Storm Millage]]/1000</f>
        <v>167571.31394234372</v>
      </c>
      <c r="DL1136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36" s="136">
        <f>Table13[[#This Row],[JUST]]*Table13[[#This Row],[Recreational Millage]]/1000</f>
        <v>45070.799527014547</v>
      </c>
      <c r="DN1136" s="137">
        <f>Table13[[#This Row],[Recreational Assessment]]+Table13[[#This Row],[Storm Assessment]]</f>
        <v>212642.11346935827</v>
      </c>
      <c r="DO1136" s="145" t="e">
        <f>Methodology!#REF!</f>
        <v>#REF!</v>
      </c>
      <c r="DP1136" s="146" t="e">
        <f>(Table13[[#This Row],[JUST]]*Table13[[#This Row],[Ad Valorem Recreational Millage]])/1000</f>
        <v>#REF!</v>
      </c>
    </row>
    <row r="1137" spans="1:120" x14ac:dyDescent="0.3">
      <c r="A1137">
        <v>544</v>
      </c>
      <c r="B1137">
        <v>1</v>
      </c>
      <c r="C1137" s="165" t="s">
        <v>12256</v>
      </c>
      <c r="D1137" t="s">
        <v>216</v>
      </c>
      <c r="E1137" t="s">
        <v>217</v>
      </c>
      <c r="F1137">
        <v>10004770</v>
      </c>
      <c r="G1137" s="32" t="s">
        <v>9360</v>
      </c>
      <c r="I1137" t="s">
        <v>226</v>
      </c>
      <c r="J1137">
        <v>1</v>
      </c>
      <c r="K1137">
        <v>0</v>
      </c>
      <c r="L1137">
        <v>0</v>
      </c>
      <c r="M1137">
        <v>0.52864999999999995</v>
      </c>
      <c r="N1137" t="s">
        <v>135</v>
      </c>
      <c r="O1137" t="s">
        <v>136</v>
      </c>
      <c r="P1137" t="s">
        <v>137</v>
      </c>
      <c r="Q1137" t="s">
        <v>138</v>
      </c>
      <c r="S1137" t="s">
        <v>140</v>
      </c>
      <c r="T1137">
        <v>9500</v>
      </c>
      <c r="U1137" t="s">
        <v>9361</v>
      </c>
      <c r="V1137" t="s">
        <v>229</v>
      </c>
      <c r="W1137" t="s">
        <v>9361</v>
      </c>
      <c r="Y1137" t="s">
        <v>9361</v>
      </c>
      <c r="AA1137" t="s">
        <v>145</v>
      </c>
      <c r="AC1137" s="119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 s="32">
        <v>0</v>
      </c>
      <c r="AO1137">
        <v>0</v>
      </c>
      <c r="AP1137">
        <v>0</v>
      </c>
      <c r="AQ1137">
        <v>0</v>
      </c>
      <c r="AR1137">
        <v>0</v>
      </c>
      <c r="BS1137" t="s">
        <v>12257</v>
      </c>
      <c r="BU1137" t="s">
        <v>7173</v>
      </c>
      <c r="BV1137" t="s">
        <v>773</v>
      </c>
      <c r="BX1137" t="s">
        <v>176</v>
      </c>
      <c r="BY1137" t="s">
        <v>149</v>
      </c>
      <c r="BZ1137" t="s">
        <v>177</v>
      </c>
      <c r="CZ1137" t="s">
        <v>12258</v>
      </c>
      <c r="DA1137" t="s">
        <v>154</v>
      </c>
      <c r="DE1137">
        <v>0</v>
      </c>
      <c r="DF1137">
        <v>1995</v>
      </c>
      <c r="DG1137" t="s">
        <v>12259</v>
      </c>
      <c r="DH1137">
        <v>3</v>
      </c>
      <c r="DI1137" s="128" t="s">
        <v>3414</v>
      </c>
      <c r="DJ1137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37" s="130">
        <f>Table13[[#This Row],[JUST]]*Table13[[#This Row],[Storm Millage]]/1000</f>
        <v>0</v>
      </c>
      <c r="DL1137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37" s="136">
        <f>Table13[[#This Row],[JUST]]*Table13[[#This Row],[Recreational Millage]]/1000</f>
        <v>0</v>
      </c>
      <c r="DN1137" s="137">
        <f>Table13[[#This Row],[Recreational Assessment]]+Table13[[#This Row],[Storm Assessment]]</f>
        <v>0</v>
      </c>
      <c r="DO1137" s="145" t="str">
        <f>Table13[[#This Row],[Recreational Millage]]</f>
        <v>0.0000</v>
      </c>
      <c r="DP1137" s="146">
        <f>(Table13[[#This Row],[JUST]]*Table13[[#This Row],[Ad Valorem Recreational Millage]])/1000</f>
        <v>0</v>
      </c>
    </row>
    <row r="1138" spans="1:120" x14ac:dyDescent="0.3">
      <c r="A1138">
        <v>498</v>
      </c>
      <c r="B1138">
        <v>1</v>
      </c>
      <c r="C1138" s="165" t="s">
        <v>12275</v>
      </c>
      <c r="D1138" t="s">
        <v>1128</v>
      </c>
      <c r="E1138" t="s">
        <v>217</v>
      </c>
      <c r="F1138">
        <v>10004834</v>
      </c>
      <c r="G1138" s="32" t="s">
        <v>12269</v>
      </c>
      <c r="I1138" t="s">
        <v>226</v>
      </c>
      <c r="J1138">
        <v>1</v>
      </c>
      <c r="K1138">
        <v>0</v>
      </c>
      <c r="L1138">
        <v>0</v>
      </c>
      <c r="M1138">
        <v>0.14465</v>
      </c>
      <c r="N1138" t="s">
        <v>135</v>
      </c>
      <c r="O1138" t="s">
        <v>136</v>
      </c>
      <c r="P1138" t="s">
        <v>137</v>
      </c>
      <c r="Q1138" t="s">
        <v>138</v>
      </c>
      <c r="R1138" t="s">
        <v>3669</v>
      </c>
      <c r="S1138" t="s">
        <v>140</v>
      </c>
      <c r="T1138">
        <v>9740</v>
      </c>
      <c r="U1138" t="s">
        <v>4336</v>
      </c>
      <c r="V1138" t="s">
        <v>229</v>
      </c>
      <c r="W1138" t="s">
        <v>12276</v>
      </c>
      <c r="X1138" t="s">
        <v>12277</v>
      </c>
      <c r="Y1138" t="s">
        <v>189</v>
      </c>
      <c r="AA1138" t="s">
        <v>145</v>
      </c>
      <c r="AB1138" t="s">
        <v>146</v>
      </c>
      <c r="AC1138" s="119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 s="32">
        <v>0</v>
      </c>
      <c r="AO1138">
        <v>0</v>
      </c>
      <c r="AP1138">
        <v>0</v>
      </c>
      <c r="AQ1138">
        <v>0</v>
      </c>
      <c r="AR1138">
        <v>0</v>
      </c>
      <c r="BS1138" t="s">
        <v>12278</v>
      </c>
      <c r="BV1138" t="s">
        <v>12279</v>
      </c>
      <c r="BX1138" t="s">
        <v>11578</v>
      </c>
      <c r="BY1138" t="s">
        <v>149</v>
      </c>
      <c r="BZ1138" t="s">
        <v>12280</v>
      </c>
      <c r="CB1138" s="27">
        <v>35859</v>
      </c>
      <c r="CC1138">
        <v>1250000</v>
      </c>
      <c r="CD1138" t="s">
        <v>150</v>
      </c>
      <c r="CE1138" t="s">
        <v>196</v>
      </c>
      <c r="CF1138" t="s">
        <v>196</v>
      </c>
      <c r="CG1138" t="s">
        <v>3679</v>
      </c>
      <c r="CH1138" s="27">
        <v>35859</v>
      </c>
      <c r="CI1138">
        <v>1250000</v>
      </c>
      <c r="CJ1138" t="s">
        <v>150</v>
      </c>
      <c r="CK1138" t="s">
        <v>196</v>
      </c>
      <c r="CL1138" t="s">
        <v>196</v>
      </c>
      <c r="CM1138" t="s">
        <v>3692</v>
      </c>
      <c r="CZ1138" t="s">
        <v>12281</v>
      </c>
      <c r="DA1138" t="s">
        <v>154</v>
      </c>
      <c r="DE1138">
        <v>0</v>
      </c>
      <c r="DF1138">
        <v>1900</v>
      </c>
      <c r="DG1138" t="s">
        <v>12282</v>
      </c>
      <c r="DH1138">
        <v>36</v>
      </c>
      <c r="DI1138" s="128" t="s">
        <v>3667</v>
      </c>
      <c r="DJ1138" s="129" t="str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0.0000</v>
      </c>
      <c r="DK1138" s="130">
        <f>Table13[[#This Row],[JUST]]*Table13[[#This Row],[Storm Millage]]/1000</f>
        <v>0</v>
      </c>
      <c r="DL1138" s="135" t="str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0.0000</v>
      </c>
      <c r="DM1138" s="136">
        <f>Table13[[#This Row],[JUST]]*Table13[[#This Row],[Recreational Millage]]/1000</f>
        <v>0</v>
      </c>
      <c r="DN1138" s="137">
        <f>Table13[[#This Row],[Recreational Assessment]]+Table13[[#This Row],[Storm Assessment]]</f>
        <v>0</v>
      </c>
      <c r="DO1138" s="145" t="str">
        <f>Table13[[#This Row],[Recreational Millage]]</f>
        <v>0.0000</v>
      </c>
      <c r="DP1138" s="146">
        <f>(Table13[[#This Row],[JUST]]*Table13[[#This Row],[Ad Valorem Recreational Millage]])/1000</f>
        <v>0</v>
      </c>
    </row>
    <row r="1139" spans="1:120" x14ac:dyDescent="0.3">
      <c r="A1139">
        <v>306</v>
      </c>
      <c r="B1139">
        <v>1</v>
      </c>
      <c r="C1139" s="165" t="s">
        <v>12417</v>
      </c>
      <c r="D1139" t="s">
        <v>216</v>
      </c>
      <c r="E1139" t="s">
        <v>217</v>
      </c>
      <c r="F1139">
        <v>10462913</v>
      </c>
      <c r="G1139" s="32" t="s">
        <v>616</v>
      </c>
      <c r="I1139" t="s">
        <v>768</v>
      </c>
      <c r="J1139">
        <v>1.25</v>
      </c>
      <c r="K1139">
        <v>0</v>
      </c>
      <c r="L1139">
        <v>0</v>
      </c>
      <c r="M1139">
        <v>1.6336299999999999</v>
      </c>
      <c r="N1139" t="s">
        <v>135</v>
      </c>
      <c r="O1139" t="s">
        <v>136</v>
      </c>
      <c r="P1139" t="s">
        <v>137</v>
      </c>
      <c r="Q1139" t="s">
        <v>138</v>
      </c>
      <c r="S1139" t="s">
        <v>140</v>
      </c>
      <c r="V1139" t="s">
        <v>205</v>
      </c>
      <c r="W1139" t="s">
        <v>12418</v>
      </c>
      <c r="Y1139" t="s">
        <v>12418</v>
      </c>
      <c r="AA1139" t="s">
        <v>145</v>
      </c>
      <c r="AC1139" s="11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 s="32">
        <v>0</v>
      </c>
      <c r="AO1139">
        <v>0</v>
      </c>
      <c r="AP1139">
        <v>0</v>
      </c>
      <c r="AQ1139">
        <v>0</v>
      </c>
      <c r="AR1139">
        <v>0</v>
      </c>
      <c r="BS1139" t="s">
        <v>12419</v>
      </c>
      <c r="BV1139" t="s">
        <v>12420</v>
      </c>
      <c r="BX1139" t="s">
        <v>145</v>
      </c>
      <c r="BY1139" t="s">
        <v>149</v>
      </c>
      <c r="BZ1139" t="s">
        <v>146</v>
      </c>
      <c r="CZ1139" t="s">
        <v>12421</v>
      </c>
      <c r="DA1139" t="s">
        <v>154</v>
      </c>
      <c r="DE1139">
        <v>0</v>
      </c>
      <c r="DF1139">
        <v>2001</v>
      </c>
      <c r="DG1139" t="s">
        <v>12422</v>
      </c>
      <c r="DH1139">
        <v>7</v>
      </c>
      <c r="DI1139" s="128" t="s">
        <v>156</v>
      </c>
      <c r="DJ1139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39" s="130">
        <f>Table13[[#This Row],[JUST]]*Table13[[#This Row],[Storm Millage]]/1000</f>
        <v>0</v>
      </c>
      <c r="DL1139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39" s="136">
        <f>Table13[[#This Row],[JUST]]*Table13[[#This Row],[Recreational Millage]]/1000</f>
        <v>0</v>
      </c>
      <c r="DN1139" s="137">
        <f>Table13[[#This Row],[Recreational Assessment]]+Table13[[#This Row],[Storm Assessment]]</f>
        <v>0</v>
      </c>
      <c r="DO1139" s="145" t="e">
        <f>Methodology!#REF!</f>
        <v>#REF!</v>
      </c>
      <c r="DP1139" s="146" t="e">
        <f>(Table13[[#This Row],[JUST]]*Table13[[#This Row],[Ad Valorem Recreational Millage]])/1000</f>
        <v>#REF!</v>
      </c>
    </row>
    <row r="1140" spans="1:120" x14ac:dyDescent="0.3">
      <c r="A1140">
        <v>488</v>
      </c>
      <c r="B1140">
        <v>1</v>
      </c>
      <c r="C1140" s="165" t="s">
        <v>4329</v>
      </c>
      <c r="D1140" t="s">
        <v>216</v>
      </c>
      <c r="E1140" t="s">
        <v>217</v>
      </c>
      <c r="F1140">
        <v>10004850</v>
      </c>
      <c r="G1140" s="32" t="s">
        <v>616</v>
      </c>
      <c r="I1140" t="s">
        <v>226</v>
      </c>
      <c r="J1140">
        <v>2.0499999999999998</v>
      </c>
      <c r="K1140">
        <v>0</v>
      </c>
      <c r="L1140">
        <v>0</v>
      </c>
      <c r="M1140">
        <v>1.36582</v>
      </c>
      <c r="N1140" t="s">
        <v>135</v>
      </c>
      <c r="O1140" t="s">
        <v>136</v>
      </c>
      <c r="P1140" t="s">
        <v>137</v>
      </c>
      <c r="Q1140" t="s">
        <v>138</v>
      </c>
      <c r="S1140" t="s">
        <v>140</v>
      </c>
      <c r="V1140" t="s">
        <v>205</v>
      </c>
      <c r="W1140" t="s">
        <v>4330</v>
      </c>
      <c r="Y1140" t="s">
        <v>4330</v>
      </c>
      <c r="AA1140" t="s">
        <v>145</v>
      </c>
      <c r="AC1140" s="119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 s="32">
        <v>0</v>
      </c>
      <c r="AO1140">
        <v>0</v>
      </c>
      <c r="AP1140">
        <v>0</v>
      </c>
      <c r="AQ1140">
        <v>0</v>
      </c>
      <c r="AR1140">
        <v>0</v>
      </c>
      <c r="BS1140" t="s">
        <v>4331</v>
      </c>
      <c r="BU1140" t="s">
        <v>4332</v>
      </c>
      <c r="BV1140" t="s">
        <v>773</v>
      </c>
      <c r="BX1140" t="s">
        <v>176</v>
      </c>
      <c r="BY1140" t="s">
        <v>149</v>
      </c>
      <c r="BZ1140" t="s">
        <v>177</v>
      </c>
      <c r="CZ1140" t="s">
        <v>4333</v>
      </c>
      <c r="DA1140" t="s">
        <v>154</v>
      </c>
      <c r="DE1140">
        <v>0</v>
      </c>
      <c r="DF1140">
        <v>1982</v>
      </c>
      <c r="DG1140" t="s">
        <v>4334</v>
      </c>
      <c r="DH1140">
        <v>36</v>
      </c>
      <c r="DI1140" s="128" t="s">
        <v>3667</v>
      </c>
      <c r="DJ1140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140" s="130">
        <f>Table13[[#This Row],[JUST]]*Table13[[#This Row],[Storm Millage]]/1000</f>
        <v>0</v>
      </c>
      <c r="DL1140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40" s="136">
        <f>Table13[[#This Row],[JUST]]*Table13[[#This Row],[Recreational Millage]]/1000</f>
        <v>0</v>
      </c>
      <c r="DN1140" s="137">
        <f>Table13[[#This Row],[Recreational Assessment]]+Table13[[#This Row],[Storm Assessment]]</f>
        <v>0</v>
      </c>
      <c r="DO1140" s="145" t="e">
        <f>Methodology!#REF!</f>
        <v>#REF!</v>
      </c>
      <c r="DP1140" s="146" t="e">
        <f>(Table13[[#This Row],[JUST]]*Table13[[#This Row],[Ad Valorem Recreational Millage]])/1000</f>
        <v>#REF!</v>
      </c>
    </row>
    <row r="1141" spans="1:120" x14ac:dyDescent="0.3">
      <c r="A1141">
        <v>224</v>
      </c>
      <c r="B1141">
        <v>1</v>
      </c>
      <c r="C1141" s="165" t="s">
        <v>4335</v>
      </c>
      <c r="D1141" t="s">
        <v>216</v>
      </c>
      <c r="E1141" t="s">
        <v>217</v>
      </c>
      <c r="F1141">
        <v>10004858</v>
      </c>
      <c r="G1141" s="32" t="s">
        <v>616</v>
      </c>
      <c r="I1141" t="s">
        <v>408</v>
      </c>
      <c r="J1141">
        <v>3</v>
      </c>
      <c r="K1141">
        <v>0</v>
      </c>
      <c r="L1141">
        <v>0</v>
      </c>
      <c r="M1141">
        <v>3.4675799999999999</v>
      </c>
      <c r="N1141" t="s">
        <v>135</v>
      </c>
      <c r="O1141" t="s">
        <v>136</v>
      </c>
      <c r="P1141" t="s">
        <v>137</v>
      </c>
      <c r="Q1141" t="s">
        <v>138</v>
      </c>
      <c r="R1141" t="s">
        <v>570</v>
      </c>
      <c r="S1141" t="s">
        <v>140</v>
      </c>
      <c r="T1141">
        <v>9740</v>
      </c>
      <c r="U1141" t="s">
        <v>4336</v>
      </c>
      <c r="V1141" t="s">
        <v>205</v>
      </c>
      <c r="W1141" t="s">
        <v>4337</v>
      </c>
      <c r="Y1141" t="s">
        <v>4337</v>
      </c>
      <c r="AA1141" t="s">
        <v>145</v>
      </c>
      <c r="AC1141" s="119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 s="32">
        <v>0</v>
      </c>
      <c r="AO1141">
        <v>0</v>
      </c>
      <c r="AP1141">
        <v>0</v>
      </c>
      <c r="AQ1141">
        <v>0</v>
      </c>
      <c r="AR1141">
        <v>0</v>
      </c>
      <c r="AS1141">
        <v>1</v>
      </c>
      <c r="AT1141">
        <v>1981</v>
      </c>
      <c r="AV1141">
        <v>320</v>
      </c>
      <c r="AW1141">
        <v>320</v>
      </c>
      <c r="AX1141">
        <v>1</v>
      </c>
      <c r="AY1141">
        <v>0</v>
      </c>
      <c r="AZ1141">
        <v>0</v>
      </c>
      <c r="BC1141" t="s">
        <v>233</v>
      </c>
      <c r="BS1141" t="s">
        <v>4338</v>
      </c>
      <c r="BV1141" t="s">
        <v>4339</v>
      </c>
      <c r="BX1141" t="s">
        <v>176</v>
      </c>
      <c r="BY1141" t="s">
        <v>149</v>
      </c>
      <c r="BZ1141" t="s">
        <v>177</v>
      </c>
      <c r="CZ1141" t="s">
        <v>4340</v>
      </c>
      <c r="DA1141" t="s">
        <v>154</v>
      </c>
      <c r="DE1141">
        <v>0</v>
      </c>
      <c r="DF1141">
        <v>1982</v>
      </c>
      <c r="DG1141" t="s">
        <v>4341</v>
      </c>
      <c r="DH1141">
        <v>36</v>
      </c>
      <c r="DI1141" s="128" t="s">
        <v>3667</v>
      </c>
      <c r="DJ1141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141" s="130">
        <f>Table13[[#This Row],[JUST]]*Table13[[#This Row],[Storm Millage]]/1000</f>
        <v>0</v>
      </c>
      <c r="DL1141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41" s="136">
        <f>Table13[[#This Row],[JUST]]*Table13[[#This Row],[Recreational Millage]]/1000</f>
        <v>0</v>
      </c>
      <c r="DN1141" s="137">
        <f>Table13[[#This Row],[Recreational Assessment]]+Table13[[#This Row],[Storm Assessment]]</f>
        <v>0</v>
      </c>
      <c r="DO1141" s="145" t="e">
        <f>Methodology!#REF!</f>
        <v>#REF!</v>
      </c>
      <c r="DP1141" s="146" t="e">
        <f>(Table13[[#This Row],[JUST]]*Table13[[#This Row],[Ad Valorem Recreational Millage]])/1000</f>
        <v>#REF!</v>
      </c>
    </row>
    <row r="1142" spans="1:120" x14ac:dyDescent="0.3">
      <c r="A1142">
        <v>485</v>
      </c>
      <c r="B1142">
        <v>1</v>
      </c>
      <c r="C1142" s="165" t="s">
        <v>12403</v>
      </c>
      <c r="D1142" t="s">
        <v>216</v>
      </c>
      <c r="E1142" t="s">
        <v>217</v>
      </c>
      <c r="F1142">
        <v>10462914</v>
      </c>
      <c r="G1142" s="32" t="s">
        <v>616</v>
      </c>
      <c r="I1142" t="s">
        <v>768</v>
      </c>
      <c r="J1142">
        <v>1.17</v>
      </c>
      <c r="K1142">
        <v>0</v>
      </c>
      <c r="L1142">
        <v>0</v>
      </c>
      <c r="M1142">
        <v>1.27684</v>
      </c>
      <c r="N1142" t="s">
        <v>135</v>
      </c>
      <c r="O1142" t="s">
        <v>136</v>
      </c>
      <c r="P1142" t="s">
        <v>137</v>
      </c>
      <c r="Q1142" t="s">
        <v>138</v>
      </c>
      <c r="S1142" t="s">
        <v>140</v>
      </c>
      <c r="V1142" t="s">
        <v>205</v>
      </c>
      <c r="W1142" t="s">
        <v>12404</v>
      </c>
      <c r="Y1142" t="s">
        <v>12404</v>
      </c>
      <c r="AA1142" t="s">
        <v>145</v>
      </c>
      <c r="AC1142" s="119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 s="32">
        <v>0</v>
      </c>
      <c r="AO1142">
        <v>0</v>
      </c>
      <c r="AP1142">
        <v>0</v>
      </c>
      <c r="AQ1142">
        <v>0</v>
      </c>
      <c r="AR1142">
        <v>0</v>
      </c>
      <c r="BS1142" t="s">
        <v>12405</v>
      </c>
      <c r="BV1142" t="s">
        <v>3489</v>
      </c>
      <c r="BX1142" t="s">
        <v>145</v>
      </c>
      <c r="BY1142" t="s">
        <v>149</v>
      </c>
      <c r="BZ1142" t="s">
        <v>146</v>
      </c>
      <c r="CZ1142" t="s">
        <v>12406</v>
      </c>
      <c r="DA1142" t="s">
        <v>154</v>
      </c>
      <c r="DE1142">
        <v>0</v>
      </c>
      <c r="DF1142">
        <v>2001</v>
      </c>
      <c r="DG1142" t="s">
        <v>12407</v>
      </c>
      <c r="DH1142">
        <v>7</v>
      </c>
      <c r="DI1142" s="128" t="s">
        <v>156</v>
      </c>
      <c r="DJ1142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42" s="130">
        <f>Table13[[#This Row],[JUST]]*Table13[[#This Row],[Storm Millage]]/1000</f>
        <v>0</v>
      </c>
      <c r="DL1142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42" s="136">
        <f>Table13[[#This Row],[JUST]]*Table13[[#This Row],[Recreational Millage]]/1000</f>
        <v>0</v>
      </c>
      <c r="DN1142" s="137">
        <f>Table13[[#This Row],[Recreational Assessment]]+Table13[[#This Row],[Storm Assessment]]</f>
        <v>0</v>
      </c>
      <c r="DO1142" s="145" t="e">
        <f>Methodology!#REF!</f>
        <v>#REF!</v>
      </c>
      <c r="DP1142" s="146" t="e">
        <f>(Table13[[#This Row],[JUST]]*Table13[[#This Row],[Ad Valorem Recreational Millage]])/1000</f>
        <v>#REF!</v>
      </c>
    </row>
    <row r="1143" spans="1:120" x14ac:dyDescent="0.3">
      <c r="A1143">
        <v>373</v>
      </c>
      <c r="B1143">
        <v>1</v>
      </c>
      <c r="C1143" s="165" t="s">
        <v>215</v>
      </c>
      <c r="D1143" t="s">
        <v>216</v>
      </c>
      <c r="E1143" t="s">
        <v>217</v>
      </c>
      <c r="F1143">
        <v>10004892</v>
      </c>
      <c r="G1143" s="32" t="s">
        <v>133</v>
      </c>
      <c r="I1143" t="s">
        <v>134</v>
      </c>
      <c r="J1143">
        <v>18000</v>
      </c>
      <c r="K1143">
        <v>0</v>
      </c>
      <c r="L1143">
        <v>0</v>
      </c>
      <c r="M1143">
        <v>0.41321999999999998</v>
      </c>
      <c r="N1143" t="s">
        <v>135</v>
      </c>
      <c r="O1143" t="s">
        <v>136</v>
      </c>
      <c r="P1143" t="s">
        <v>137</v>
      </c>
      <c r="Q1143" t="s">
        <v>138</v>
      </c>
      <c r="R1143" t="s">
        <v>139</v>
      </c>
      <c r="S1143" t="s">
        <v>140</v>
      </c>
      <c r="T1143">
        <v>1200</v>
      </c>
      <c r="U1143" t="s">
        <v>218</v>
      </c>
      <c r="W1143" t="s">
        <v>219</v>
      </c>
      <c r="Y1143" t="s">
        <v>219</v>
      </c>
      <c r="AA1143" t="s">
        <v>176</v>
      </c>
      <c r="AC1143" s="119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 s="32">
        <v>0</v>
      </c>
      <c r="AO1143">
        <v>0</v>
      </c>
      <c r="AP1143">
        <v>0</v>
      </c>
      <c r="AQ1143">
        <v>0</v>
      </c>
      <c r="AR1143">
        <v>0</v>
      </c>
      <c r="BS1143" t="s">
        <v>220</v>
      </c>
      <c r="BV1143" t="s">
        <v>221</v>
      </c>
      <c r="BX1143" t="s">
        <v>176</v>
      </c>
      <c r="BY1143" t="s">
        <v>149</v>
      </c>
      <c r="BZ1143" t="s">
        <v>177</v>
      </c>
      <c r="CB1143" s="27">
        <v>32660</v>
      </c>
      <c r="CC1143">
        <v>180000</v>
      </c>
      <c r="CD1143" t="s">
        <v>150</v>
      </c>
      <c r="CE1143" t="s">
        <v>151</v>
      </c>
      <c r="CF1143" t="s">
        <v>151</v>
      </c>
      <c r="CG1143" t="s">
        <v>222</v>
      </c>
      <c r="CZ1143" t="s">
        <v>223</v>
      </c>
      <c r="DA1143" t="s">
        <v>154</v>
      </c>
      <c r="DE1143">
        <v>0</v>
      </c>
      <c r="DF1143">
        <v>1994</v>
      </c>
      <c r="DG1143" t="s">
        <v>224</v>
      </c>
      <c r="DH1143">
        <v>7</v>
      </c>
      <c r="DI1143" s="128" t="s">
        <v>156</v>
      </c>
      <c r="DJ1143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43" s="130">
        <f>Table13[[#This Row],[JUST]]*Table13[[#This Row],[Storm Millage]]/1000</f>
        <v>0</v>
      </c>
      <c r="DL1143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17.319614533347188</v>
      </c>
      <c r="DM1143" s="136">
        <f>Table13[[#This Row],[JUST]]*Table13[[#This Row],[Recreational Millage]]/1000</f>
        <v>0</v>
      </c>
      <c r="DN1143" s="137">
        <f>Table13[[#This Row],[Recreational Assessment]]+Table13[[#This Row],[Storm Assessment]]</f>
        <v>0</v>
      </c>
      <c r="DO1143" s="145" t="e">
        <f>Methodology!#REF!</f>
        <v>#REF!</v>
      </c>
      <c r="DP1143" s="146" t="e">
        <f>(Table13[[#This Row],[JUST]]*Table13[[#This Row],[Ad Valorem Recreational Millage]])/1000</f>
        <v>#REF!</v>
      </c>
    </row>
    <row r="1144" spans="1:120" x14ac:dyDescent="0.3">
      <c r="A1144">
        <v>558</v>
      </c>
      <c r="B1144">
        <v>1</v>
      </c>
      <c r="C1144" s="165" t="s">
        <v>4342</v>
      </c>
      <c r="D1144" t="s">
        <v>216</v>
      </c>
      <c r="E1144" t="s">
        <v>217</v>
      </c>
      <c r="F1144">
        <v>10004898</v>
      </c>
      <c r="G1144" s="32" t="s">
        <v>616</v>
      </c>
      <c r="I1144" t="s">
        <v>408</v>
      </c>
      <c r="J1144">
        <v>3</v>
      </c>
      <c r="K1144">
        <v>0</v>
      </c>
      <c r="L1144">
        <v>0</v>
      </c>
      <c r="M1144">
        <v>1.4848300000000001</v>
      </c>
      <c r="N1144" t="s">
        <v>135</v>
      </c>
      <c r="O1144" t="s">
        <v>136</v>
      </c>
      <c r="P1144" t="s">
        <v>137</v>
      </c>
      <c r="Q1144" t="s">
        <v>138</v>
      </c>
      <c r="R1144" t="s">
        <v>139</v>
      </c>
      <c r="S1144" t="s">
        <v>140</v>
      </c>
      <c r="T1144">
        <v>9740</v>
      </c>
      <c r="U1144" t="s">
        <v>4336</v>
      </c>
      <c r="V1144" t="s">
        <v>205</v>
      </c>
      <c r="W1144" t="s">
        <v>4343</v>
      </c>
      <c r="Y1144" t="s">
        <v>4343</v>
      </c>
      <c r="AA1144" t="s">
        <v>145</v>
      </c>
      <c r="AB1144" t="s">
        <v>146</v>
      </c>
      <c r="AC1144" s="119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 s="32">
        <v>0</v>
      </c>
      <c r="AO1144">
        <v>0</v>
      </c>
      <c r="AP1144">
        <v>0</v>
      </c>
      <c r="AQ1144">
        <v>0</v>
      </c>
      <c r="AR1144">
        <v>0</v>
      </c>
      <c r="BC1144" t="s">
        <v>233</v>
      </c>
      <c r="BS1144" t="s">
        <v>4344</v>
      </c>
      <c r="BV1144" t="s">
        <v>4345</v>
      </c>
      <c r="BX1144" t="s">
        <v>176</v>
      </c>
      <c r="BY1144" t="s">
        <v>149</v>
      </c>
      <c r="BZ1144" t="s">
        <v>177</v>
      </c>
      <c r="CZ1144" t="s">
        <v>4346</v>
      </c>
      <c r="DA1144" t="s">
        <v>154</v>
      </c>
      <c r="DE1144">
        <v>0</v>
      </c>
      <c r="DF1144">
        <v>1997</v>
      </c>
      <c r="DG1144" t="s">
        <v>4347</v>
      </c>
      <c r="DH1144">
        <v>36</v>
      </c>
      <c r="DI1144" s="128" t="s">
        <v>3667</v>
      </c>
      <c r="DJ1144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8.8548171156696043</v>
      </c>
      <c r="DK1144" s="130">
        <f>Table13[[#This Row],[JUST]]*Table13[[#This Row],[Storm Millage]]/1000</f>
        <v>0</v>
      </c>
      <c r="DL1144" s="135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44" s="136">
        <f>Table13[[#This Row],[JUST]]*Table13[[#This Row],[Recreational Millage]]/1000</f>
        <v>0</v>
      </c>
      <c r="DN1144" s="137">
        <f>Table13[[#This Row],[Recreational Assessment]]+Table13[[#This Row],[Storm Assessment]]</f>
        <v>0</v>
      </c>
      <c r="DO1144" s="145" t="e">
        <f>Methodology!#REF!</f>
        <v>#REF!</v>
      </c>
      <c r="DP1144" s="146" t="e">
        <f>(Table13[[#This Row],[JUST]]*Table13[[#This Row],[Ad Valorem Recreational Millage]])/1000</f>
        <v>#REF!</v>
      </c>
    </row>
    <row r="1145" spans="1:120" ht="15" thickBot="1" x14ac:dyDescent="0.35">
      <c r="A1145">
        <v>489</v>
      </c>
      <c r="B1145">
        <v>1</v>
      </c>
      <c r="C1145" s="165" t="s">
        <v>7169</v>
      </c>
      <c r="D1145" t="s">
        <v>216</v>
      </c>
      <c r="E1145" t="s">
        <v>217</v>
      </c>
      <c r="F1145">
        <v>10457907</v>
      </c>
      <c r="G1145" s="32" t="s">
        <v>616</v>
      </c>
      <c r="I1145" t="s">
        <v>408</v>
      </c>
      <c r="J1145">
        <v>2</v>
      </c>
      <c r="K1145">
        <v>0</v>
      </c>
      <c r="L1145">
        <v>0</v>
      </c>
      <c r="M1145">
        <v>1.2793399999999999</v>
      </c>
      <c r="N1145" t="s">
        <v>135</v>
      </c>
      <c r="O1145" t="s">
        <v>136</v>
      </c>
      <c r="P1145" t="s">
        <v>137</v>
      </c>
      <c r="Q1145" t="s">
        <v>138</v>
      </c>
      <c r="S1145" t="s">
        <v>140</v>
      </c>
      <c r="T1145">
        <v>9660</v>
      </c>
      <c r="U1145" t="s">
        <v>7170</v>
      </c>
      <c r="V1145" t="s">
        <v>205</v>
      </c>
      <c r="W1145" t="s">
        <v>7171</v>
      </c>
      <c r="X1145" t="s">
        <v>7172</v>
      </c>
      <c r="Y1145" t="s">
        <v>189</v>
      </c>
      <c r="AA1145" t="s">
        <v>145</v>
      </c>
      <c r="AB1145" t="s">
        <v>146</v>
      </c>
      <c r="AC1145" s="119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 s="32">
        <v>0</v>
      </c>
      <c r="AO1145">
        <v>0</v>
      </c>
      <c r="AP1145">
        <v>0</v>
      </c>
      <c r="AQ1145">
        <v>0</v>
      </c>
      <c r="AR1145">
        <v>0</v>
      </c>
      <c r="BS1145" t="s">
        <v>7173</v>
      </c>
      <c r="BU1145" t="s">
        <v>7174</v>
      </c>
      <c r="BV1145" t="s">
        <v>773</v>
      </c>
      <c r="BX1145" t="s">
        <v>176</v>
      </c>
      <c r="BY1145" t="s">
        <v>149</v>
      </c>
      <c r="BZ1145" t="s">
        <v>177</v>
      </c>
      <c r="CZ1145" t="s">
        <v>7175</v>
      </c>
      <c r="DA1145" t="s">
        <v>154</v>
      </c>
      <c r="DE1145">
        <v>0</v>
      </c>
      <c r="DF1145">
        <v>2000</v>
      </c>
      <c r="DG1145" t="s">
        <v>7176</v>
      </c>
      <c r="DH1145">
        <v>7</v>
      </c>
      <c r="DI1145" s="131" t="s">
        <v>156</v>
      </c>
      <c r="DJ1145" s="129">
        <f xml:space="preserve">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IF(Table13[[#This Row],[Benefit Zone]]="1", Methodology!$H$28, IF(Table13[[#This Row],[Benefit Zone]]="2", Methodology!$H$29, IF(Table13[[#This Row],[Benefit Zone]]="3A", Methodology!$H$30, IF(Table13[[#This Row],[Benefit Zone]]="3B", Methodology!$H$31, IF(Table13[[#This Row],[Benefit Zone]]="4", Methodology!$H$32, IF(Table13[[#This Row],[Benefit Zone]]="5", Methodology!$H$33,0)))))))))))))))</f>
        <v>0</v>
      </c>
      <c r="DK1145" s="132">
        <f>Table13[[#This Row],[JUST]]*Table13[[#This Row],[Storm Millage]]/1000</f>
        <v>0</v>
      </c>
      <c r="DL1145" s="139">
        <f>IF(Table13[[#This Row],[HSTDAMOUNT]]&gt;0, Methodology!$H$37, IF(Table13[[#This Row],[DORCODE]]="09",Methodology!$H$36, IF(Table13[[#This Row],[DORCODE]]="08",Methodology!$H$36, IF(Table13[[#This Row],[DORCODE]]="07",Methodology!$H$36,IF(Table13[[#This Row],[DORCODE]]="06",Methodology!$H$36, IF(Table13[[#This Row],[DORCODE]]="05",Methodology!$H$36, IF(Table13[[#This Row],[DORCODE]]="04",Methodology!$H$36,IF(Table13[[#This Row],[DORCODE]]="03",Methodology!$H$36,IF(Table13[[#This Row],[DORCODE]]="02",Methodology!$H$36, IF(Table13[[#This Row],[DORCODE]]="01",Methodology!$H$36, IF(Table13[[#This Row],[DORCODE]]="00",Methodology!$H$36, IF(Table13[[#This Row],[DORCODE]]="80", "0.0000", IF(Table13[[#This Row],[DORCODE]]="86", "0.0000", IF(Table13[[#This Row],[DORCODE]]="88", "0.0000",IF(Table13[[#This Row],[DORCODE]]="89", "0.0000", IF(Table13[[#This Row],[DORCODE]]="91", "0.0000", IF(Table13[[#This Row],[DORCODE]]="94", "0.0000", IF(Table13[[#This Row],[DORCODE]]="95", "0.0000", IF(Table13[[#This Row],[DORCODE]]="96", "0.0000", IF(Table13[[#This Row],[DORCODE]]="97", "0.0000", Methodology!$H$38))))))))))))))))))))</f>
        <v>8.2021383647287269</v>
      </c>
      <c r="DM1145" s="140">
        <f>Table13[[#This Row],[JUST]]*Table13[[#This Row],[Recreational Millage]]/1000</f>
        <v>0</v>
      </c>
      <c r="DN1145" s="141">
        <f>Table13[[#This Row],[Recreational Assessment]]+Table13[[#This Row],[Storm Assessment]]</f>
        <v>0</v>
      </c>
      <c r="DO1145" s="147" t="e">
        <f>Methodology!#REF!</f>
        <v>#REF!</v>
      </c>
      <c r="DP1145" s="148" t="e">
        <f>(Table13[[#This Row],[JUST]]*Table13[[#This Row],[Ad Valorem Recreational Millage]])/1000</f>
        <v>#REF!</v>
      </c>
    </row>
    <row r="1146" spans="1:120" ht="15" thickTop="1" x14ac:dyDescent="0.3">
      <c r="B1146">
        <f>SUBTOTAL(109,Table13[Column1])</f>
        <v>1144</v>
      </c>
      <c r="AC1146" s="121">
        <f>SUBTOTAL(109,Table13[JUST])</f>
        <v>1600891461</v>
      </c>
      <c r="CB1146" s="27"/>
      <c r="CH1146" s="27"/>
      <c r="CN1146" s="27"/>
      <c r="DJ1146" s="129"/>
      <c r="DK1146" s="134">
        <f>SUBTOTAL(109,Table13[Storm Assessment])</f>
        <v>11530379.94149405</v>
      </c>
      <c r="DM1146" s="143">
        <f>SUBTOTAL(109,Table13[Recreational Assessment])</f>
        <v>13469620.058505969</v>
      </c>
      <c r="DN1146" s="143">
        <f>SUBTOTAL(109,Table13[Total Benefits Based Assessment])</f>
        <v>25000000.000000063</v>
      </c>
      <c r="DP1146" s="146" t="e">
        <f>SUBTOTAL(109,Table13[Ad Valorem Recreational Assessment])</f>
        <v>#REF!</v>
      </c>
    </row>
    <row r="1152" spans="1:120" x14ac:dyDescent="0.3">
      <c r="AC1152" s="170" t="s">
        <v>12480</v>
      </c>
    </row>
    <row r="1153" spans="29:71" x14ac:dyDescent="0.3">
      <c r="AC1153" s="119" t="s">
        <v>12423</v>
      </c>
      <c r="BS1153" t="s">
        <v>12542</v>
      </c>
    </row>
    <row r="1154" spans="29:71" x14ac:dyDescent="0.3">
      <c r="AC1154" s="119">
        <v>141444558</v>
      </c>
      <c r="AN1154" s="32" t="s">
        <v>12424</v>
      </c>
      <c r="BS1154">
        <v>36</v>
      </c>
    </row>
    <row r="1155" spans="29:71" x14ac:dyDescent="0.3">
      <c r="AC1155" s="119">
        <v>181075007</v>
      </c>
      <c r="AN1155" s="32" t="s">
        <v>12425</v>
      </c>
      <c r="BS1155">
        <v>221</v>
      </c>
    </row>
    <row r="1156" spans="29:71" x14ac:dyDescent="0.3">
      <c r="AC1156" s="119">
        <v>58811964</v>
      </c>
      <c r="AN1156" s="32" t="s">
        <v>12426</v>
      </c>
      <c r="BS1156">
        <v>23</v>
      </c>
    </row>
    <row r="1157" spans="29:71" x14ac:dyDescent="0.3">
      <c r="AC1157" s="119">
        <v>182476032</v>
      </c>
      <c r="AN1157" s="32" t="s">
        <v>12427</v>
      </c>
      <c r="BS1157">
        <v>55</v>
      </c>
    </row>
    <row r="1158" spans="29:71" x14ac:dyDescent="0.3">
      <c r="AC1158" s="119">
        <v>190191160</v>
      </c>
      <c r="AN1158" s="32" t="s">
        <v>12428</v>
      </c>
      <c r="BS1158">
        <v>41</v>
      </c>
    </row>
    <row r="1159" spans="29:71" x14ac:dyDescent="0.3">
      <c r="AC1159" s="119">
        <v>91193000</v>
      </c>
      <c r="AN1159" s="32" t="s">
        <v>12429</v>
      </c>
      <c r="BS1159">
        <v>25</v>
      </c>
    </row>
    <row r="1160" spans="29:71" x14ac:dyDescent="0.3">
      <c r="AC1160" s="119">
        <f>SUM(AC1154:AC1159)</f>
        <v>845191721</v>
      </c>
    </row>
    <row r="1161" spans="29:71" x14ac:dyDescent="0.3">
      <c r="AC1161" s="119" t="s">
        <v>12463</v>
      </c>
    </row>
    <row r="1162" spans="29:71" x14ac:dyDescent="0.3">
      <c r="AC1162" s="119" t="s">
        <v>12464</v>
      </c>
    </row>
    <row r="1163" spans="29:71" x14ac:dyDescent="0.3">
      <c r="AC1163" s="119" t="s">
        <v>12465</v>
      </c>
    </row>
  </sheetData>
  <phoneticPr fontId="4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17BCF-5257-4E8E-9A69-60D825203F00}">
  <dimension ref="A1:A56"/>
  <sheetViews>
    <sheetView workbookViewId="0">
      <selection activeCell="A28" sqref="A28"/>
    </sheetView>
  </sheetViews>
  <sheetFormatPr defaultRowHeight="14.4" x14ac:dyDescent="0.3"/>
  <cols>
    <col min="1" max="1" width="118" bestFit="1" customWidth="1"/>
  </cols>
  <sheetData>
    <row r="1" spans="1:1" x14ac:dyDescent="0.3">
      <c r="A1" s="172" t="s">
        <v>12539</v>
      </c>
    </row>
    <row r="2" spans="1:1" x14ac:dyDescent="0.3">
      <c r="A2" s="173"/>
    </row>
    <row r="3" spans="1:1" x14ac:dyDescent="0.3">
      <c r="A3" s="174" t="s">
        <v>12503</v>
      </c>
    </row>
    <row r="4" spans="1:1" x14ac:dyDescent="0.3">
      <c r="A4" s="174" t="s">
        <v>12540</v>
      </c>
    </row>
    <row r="5" spans="1:1" x14ac:dyDescent="0.3">
      <c r="A5" s="174" t="s">
        <v>12504</v>
      </c>
    </row>
    <row r="6" spans="1:1" x14ac:dyDescent="0.3">
      <c r="A6" s="174" t="s">
        <v>12505</v>
      </c>
    </row>
    <row r="7" spans="1:1" x14ac:dyDescent="0.3">
      <c r="A7" s="174" t="s">
        <v>12506</v>
      </c>
    </row>
    <row r="8" spans="1:1" x14ac:dyDescent="0.3">
      <c r="A8" s="174" t="s">
        <v>12507</v>
      </c>
    </row>
    <row r="9" spans="1:1" x14ac:dyDescent="0.3">
      <c r="A9" s="174" t="s">
        <v>12541</v>
      </c>
    </row>
    <row r="10" spans="1:1" x14ac:dyDescent="0.3">
      <c r="A10" s="174" t="s">
        <v>12508</v>
      </c>
    </row>
    <row r="14" spans="1:1" ht="18" x14ac:dyDescent="0.3">
      <c r="A14" s="175" t="s">
        <v>12509</v>
      </c>
    </row>
    <row r="15" spans="1:1" x14ac:dyDescent="0.3">
      <c r="A15" s="173"/>
    </row>
    <row r="16" spans="1:1" x14ac:dyDescent="0.3">
      <c r="A16" s="174" t="s">
        <v>12510</v>
      </c>
    </row>
    <row r="17" spans="1:1" x14ac:dyDescent="0.3">
      <c r="A17" s="177" t="s">
        <v>12511</v>
      </c>
    </row>
    <row r="18" spans="1:1" x14ac:dyDescent="0.3">
      <c r="A18" s="178" t="s">
        <v>12512</v>
      </c>
    </row>
    <row r="19" spans="1:1" x14ac:dyDescent="0.3">
      <c r="A19" s="178" t="s">
        <v>12513</v>
      </c>
    </row>
    <row r="20" spans="1:1" x14ac:dyDescent="0.3">
      <c r="A20" s="178" t="s">
        <v>12514</v>
      </c>
    </row>
    <row r="21" spans="1:1" x14ac:dyDescent="0.3">
      <c r="A21" s="177" t="s">
        <v>12515</v>
      </c>
    </row>
    <row r="22" spans="1:1" x14ac:dyDescent="0.3">
      <c r="A22" s="178" t="s">
        <v>12516</v>
      </c>
    </row>
    <row r="23" spans="1:1" x14ac:dyDescent="0.3">
      <c r="A23" s="177" t="s">
        <v>12517</v>
      </c>
    </row>
    <row r="24" spans="1:1" x14ac:dyDescent="0.3">
      <c r="A24" s="178" t="s">
        <v>12518</v>
      </c>
    </row>
    <row r="28" spans="1:1" ht="18" x14ac:dyDescent="0.3">
      <c r="A28" s="175" t="s">
        <v>12519</v>
      </c>
    </row>
    <row r="29" spans="1:1" x14ac:dyDescent="0.3">
      <c r="A29" s="173"/>
    </row>
    <row r="30" spans="1:1" x14ac:dyDescent="0.3">
      <c r="A30" s="174" t="s">
        <v>12520</v>
      </c>
    </row>
    <row r="31" spans="1:1" x14ac:dyDescent="0.3">
      <c r="A31" s="177" t="s">
        <v>12521</v>
      </c>
    </row>
    <row r="32" spans="1:1" x14ac:dyDescent="0.3">
      <c r="A32" s="177" t="s">
        <v>12522</v>
      </c>
    </row>
    <row r="33" spans="1:1" x14ac:dyDescent="0.3">
      <c r="A33" s="177" t="s">
        <v>12523</v>
      </c>
    </row>
    <row r="34" spans="1:1" x14ac:dyDescent="0.3">
      <c r="A34" s="177" t="s">
        <v>12524</v>
      </c>
    </row>
    <row r="38" spans="1:1" ht="18" x14ac:dyDescent="0.3">
      <c r="A38" s="175" t="s">
        <v>12525</v>
      </c>
    </row>
    <row r="39" spans="1:1" x14ac:dyDescent="0.3">
      <c r="A39" s="173"/>
    </row>
    <row r="40" spans="1:1" x14ac:dyDescent="0.3">
      <c r="A40" s="174" t="s">
        <v>12526</v>
      </c>
    </row>
    <row r="41" spans="1:1" x14ac:dyDescent="0.3">
      <c r="A41" s="177" t="s">
        <v>12527</v>
      </c>
    </row>
    <row r="42" spans="1:1" x14ac:dyDescent="0.3">
      <c r="A42" s="177" t="s">
        <v>12528</v>
      </c>
    </row>
    <row r="43" spans="1:1" x14ac:dyDescent="0.3">
      <c r="A43" s="177" t="s">
        <v>12529</v>
      </c>
    </row>
    <row r="44" spans="1:1" x14ac:dyDescent="0.3">
      <c r="A44" s="177" t="s">
        <v>12530</v>
      </c>
    </row>
    <row r="45" spans="1:1" x14ac:dyDescent="0.3">
      <c r="A45" s="173" t="s">
        <v>12531</v>
      </c>
    </row>
    <row r="49" spans="1:1" ht="18" x14ac:dyDescent="0.3">
      <c r="A49" s="175" t="s">
        <v>12532</v>
      </c>
    </row>
    <row r="50" spans="1:1" x14ac:dyDescent="0.3">
      <c r="A50" s="173"/>
    </row>
    <row r="51" spans="1:1" x14ac:dyDescent="0.3">
      <c r="A51" s="174" t="s">
        <v>12533</v>
      </c>
    </row>
    <row r="52" spans="1:1" x14ac:dyDescent="0.3">
      <c r="A52" s="176" t="s">
        <v>12534</v>
      </c>
    </row>
    <row r="53" spans="1:1" x14ac:dyDescent="0.3">
      <c r="A53" s="174" t="s">
        <v>12535</v>
      </c>
    </row>
    <row r="54" spans="1:1" x14ac:dyDescent="0.3">
      <c r="A54" s="177" t="s">
        <v>12536</v>
      </c>
    </row>
    <row r="55" spans="1:1" x14ac:dyDescent="0.3">
      <c r="A55" s="177" t="s">
        <v>12537</v>
      </c>
    </row>
    <row r="56" spans="1:1" x14ac:dyDescent="0.3">
      <c r="A56" s="177" t="s">
        <v>12538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52B6D-2B96-48D6-A784-79A3289CA937}">
  <dimension ref="A1:L18"/>
  <sheetViews>
    <sheetView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K17" sqref="K17"/>
    </sheetView>
  </sheetViews>
  <sheetFormatPr defaultRowHeight="14.4" x14ac:dyDescent="0.3"/>
  <cols>
    <col min="1" max="1" width="18.5546875" bestFit="1" customWidth="1"/>
    <col min="2" max="3" width="0" hidden="1" customWidth="1"/>
    <col min="4" max="4" width="9" bestFit="1" customWidth="1"/>
    <col min="6" max="6" width="19.33203125" customWidth="1"/>
    <col min="7" max="7" width="0" hidden="1" customWidth="1"/>
    <col min="8" max="8" width="27.44140625" customWidth="1"/>
    <col min="9" max="9" width="18" customWidth="1"/>
    <col min="11" max="11" width="32.33203125" customWidth="1"/>
    <col min="12" max="12" width="42.44140625" customWidth="1"/>
  </cols>
  <sheetData>
    <row r="1" spans="1:12" s="172" customFormat="1" x14ac:dyDescent="0.3">
      <c r="A1" s="171"/>
      <c r="E1" s="171" t="s">
        <v>12481</v>
      </c>
      <c r="F1" s="171"/>
      <c r="G1" s="171"/>
      <c r="I1" s="170"/>
      <c r="J1" s="171"/>
    </row>
    <row r="2" spans="1:12" s="171" customFormat="1" x14ac:dyDescent="0.3">
      <c r="A2" s="172" t="s">
        <v>12485</v>
      </c>
      <c r="B2" s="171" t="s">
        <v>12449</v>
      </c>
      <c r="C2" s="171" t="s">
        <v>16</v>
      </c>
      <c r="D2" s="172" t="s">
        <v>17</v>
      </c>
      <c r="E2" s="171" t="s">
        <v>12486</v>
      </c>
      <c r="F2" s="172" t="s">
        <v>12500</v>
      </c>
      <c r="G2" s="171" t="s">
        <v>12479</v>
      </c>
      <c r="H2" s="172" t="s">
        <v>12501</v>
      </c>
      <c r="I2" s="172" t="s">
        <v>12488</v>
      </c>
      <c r="J2" s="172" t="s">
        <v>12502</v>
      </c>
      <c r="K2" s="172" t="s">
        <v>12490</v>
      </c>
      <c r="L2" s="172" t="s">
        <v>12491</v>
      </c>
    </row>
    <row r="3" spans="1:12" x14ac:dyDescent="0.3">
      <c r="A3" s="165" t="s">
        <v>6689</v>
      </c>
      <c r="B3" t="s">
        <v>131</v>
      </c>
      <c r="C3" t="s">
        <v>204</v>
      </c>
      <c r="D3">
        <v>10004113</v>
      </c>
      <c r="E3" s="32" t="s">
        <v>6478</v>
      </c>
      <c r="F3" s="167" t="s">
        <v>12473</v>
      </c>
      <c r="G3" s="167">
        <v>45</v>
      </c>
      <c r="H3" t="s">
        <v>6690</v>
      </c>
      <c r="I3" s="119">
        <v>2784308</v>
      </c>
      <c r="J3" s="32">
        <v>0</v>
      </c>
      <c r="K3" t="s">
        <v>6482</v>
      </c>
      <c r="L3" t="s">
        <v>6692</v>
      </c>
    </row>
    <row r="4" spans="1:12" x14ac:dyDescent="0.3">
      <c r="A4" s="165" t="s">
        <v>6476</v>
      </c>
      <c r="B4" t="s">
        <v>6477</v>
      </c>
      <c r="C4" t="s">
        <v>170</v>
      </c>
      <c r="D4">
        <v>10004125</v>
      </c>
      <c r="E4" s="32" t="s">
        <v>6478</v>
      </c>
      <c r="F4" s="167" t="s">
        <v>12473</v>
      </c>
      <c r="G4" s="167">
        <v>45</v>
      </c>
      <c r="H4" t="s">
        <v>6480</v>
      </c>
      <c r="I4" s="119">
        <v>1318810</v>
      </c>
      <c r="J4" s="32">
        <v>0</v>
      </c>
      <c r="K4" t="s">
        <v>6482</v>
      </c>
      <c r="L4" t="s">
        <v>6486</v>
      </c>
    </row>
    <row r="5" spans="1:12" x14ac:dyDescent="0.3">
      <c r="A5" s="165" t="s">
        <v>6694</v>
      </c>
      <c r="B5" t="s">
        <v>3890</v>
      </c>
      <c r="C5" t="s">
        <v>1092</v>
      </c>
      <c r="D5">
        <v>10556691</v>
      </c>
      <c r="E5" s="32" t="s">
        <v>6478</v>
      </c>
      <c r="F5" s="167" t="s">
        <v>12473</v>
      </c>
      <c r="G5" s="167">
        <v>45</v>
      </c>
      <c r="H5" t="s">
        <v>6690</v>
      </c>
      <c r="I5" s="119">
        <v>2100036</v>
      </c>
      <c r="J5" s="32">
        <v>0</v>
      </c>
      <c r="K5" t="s">
        <v>6482</v>
      </c>
      <c r="L5" t="s">
        <v>6695</v>
      </c>
    </row>
    <row r="6" spans="1:12" x14ac:dyDescent="0.3">
      <c r="A6" s="165" t="s">
        <v>6684</v>
      </c>
      <c r="B6" t="s">
        <v>3890</v>
      </c>
      <c r="C6" t="s">
        <v>3234</v>
      </c>
      <c r="D6">
        <v>10004145</v>
      </c>
      <c r="E6" s="32" t="s">
        <v>6478</v>
      </c>
      <c r="F6" s="167" t="s">
        <v>12473</v>
      </c>
      <c r="G6" s="167">
        <v>45</v>
      </c>
      <c r="H6" t="s">
        <v>6685</v>
      </c>
      <c r="I6" s="119">
        <v>533615</v>
      </c>
      <c r="J6" s="32">
        <v>0</v>
      </c>
      <c r="K6" t="s">
        <v>6482</v>
      </c>
      <c r="L6" t="s">
        <v>6687</v>
      </c>
    </row>
    <row r="7" spans="1:12" x14ac:dyDescent="0.3">
      <c r="A7" s="165" t="s">
        <v>6663</v>
      </c>
      <c r="B7" t="s">
        <v>3890</v>
      </c>
      <c r="C7" t="s">
        <v>3247</v>
      </c>
      <c r="D7">
        <v>10004146</v>
      </c>
      <c r="E7" s="32" t="s">
        <v>6478</v>
      </c>
      <c r="F7" s="167" t="s">
        <v>12473</v>
      </c>
      <c r="G7" s="167">
        <v>45</v>
      </c>
      <c r="H7" t="s">
        <v>6664</v>
      </c>
      <c r="I7" s="119">
        <v>730930</v>
      </c>
      <c r="J7" s="32">
        <v>0</v>
      </c>
      <c r="K7" t="s">
        <v>6482</v>
      </c>
      <c r="L7" t="s">
        <v>6666</v>
      </c>
    </row>
    <row r="8" spans="1:12" x14ac:dyDescent="0.3">
      <c r="A8" s="165" t="s">
        <v>6801</v>
      </c>
      <c r="B8" t="s">
        <v>3890</v>
      </c>
      <c r="C8" t="s">
        <v>3269</v>
      </c>
      <c r="D8">
        <v>10439836</v>
      </c>
      <c r="E8" s="32" t="s">
        <v>6478</v>
      </c>
      <c r="F8" s="167" t="s">
        <v>12469</v>
      </c>
      <c r="G8" s="167">
        <v>45</v>
      </c>
      <c r="H8" t="s">
        <v>6690</v>
      </c>
      <c r="I8" s="119">
        <v>250443</v>
      </c>
      <c r="J8" s="32">
        <v>0</v>
      </c>
      <c r="K8" t="s">
        <v>6482</v>
      </c>
      <c r="L8" t="s">
        <v>6802</v>
      </c>
    </row>
    <row r="9" spans="1:12" x14ac:dyDescent="0.3">
      <c r="A9" s="165" t="s">
        <v>6804</v>
      </c>
      <c r="B9" t="s">
        <v>3890</v>
      </c>
      <c r="C9" t="s">
        <v>170</v>
      </c>
      <c r="D9">
        <v>10004657</v>
      </c>
      <c r="E9" s="32" t="s">
        <v>6805</v>
      </c>
      <c r="F9" s="167" t="s">
        <v>12470</v>
      </c>
      <c r="G9" s="167">
        <v>45</v>
      </c>
      <c r="H9" t="s">
        <v>6807</v>
      </c>
      <c r="I9" s="119">
        <v>685262</v>
      </c>
      <c r="J9" s="34">
        <v>0</v>
      </c>
      <c r="K9" s="33" t="s">
        <v>6809</v>
      </c>
      <c r="L9" t="s">
        <v>6811</v>
      </c>
    </row>
    <row r="10" spans="1:12" x14ac:dyDescent="0.3">
      <c r="A10" s="165" t="s">
        <v>6849</v>
      </c>
      <c r="B10" t="s">
        <v>777</v>
      </c>
      <c r="C10" t="s">
        <v>170</v>
      </c>
      <c r="D10">
        <v>10004775</v>
      </c>
      <c r="E10" s="32" t="s">
        <v>6805</v>
      </c>
      <c r="F10" s="167" t="s">
        <v>12470</v>
      </c>
      <c r="G10" s="167">
        <v>45</v>
      </c>
      <c r="H10" t="s">
        <v>6851</v>
      </c>
      <c r="I10" s="119">
        <v>357747</v>
      </c>
      <c r="J10" s="34">
        <v>0</v>
      </c>
      <c r="K10" s="33" t="s">
        <v>6809</v>
      </c>
      <c r="L10" t="s">
        <v>6853</v>
      </c>
    </row>
    <row r="11" spans="1:12" x14ac:dyDescent="0.3">
      <c r="A11" s="165" t="s">
        <v>6885</v>
      </c>
      <c r="B11" t="s">
        <v>131</v>
      </c>
      <c r="C11" t="s">
        <v>132</v>
      </c>
      <c r="D11">
        <v>10004114</v>
      </c>
      <c r="E11" s="32" t="s">
        <v>6856</v>
      </c>
      <c r="F11" s="167" t="s">
        <v>12477</v>
      </c>
      <c r="G11" s="167">
        <v>45</v>
      </c>
      <c r="H11" t="s">
        <v>6887</v>
      </c>
      <c r="I11" s="120">
        <v>11036625</v>
      </c>
      <c r="J11" s="32">
        <v>0</v>
      </c>
      <c r="K11" t="s">
        <v>6482</v>
      </c>
      <c r="L11" t="s">
        <v>6889</v>
      </c>
    </row>
    <row r="12" spans="1:12" x14ac:dyDescent="0.3">
      <c r="A12" s="165" t="s">
        <v>6880</v>
      </c>
      <c r="B12" t="s">
        <v>131</v>
      </c>
      <c r="C12" t="s">
        <v>258</v>
      </c>
      <c r="D12">
        <v>10004115</v>
      </c>
      <c r="E12" s="32" t="s">
        <v>6856</v>
      </c>
      <c r="F12" s="167" t="s">
        <v>12477</v>
      </c>
      <c r="G12" s="167">
        <v>45</v>
      </c>
      <c r="H12" t="s">
        <v>6881</v>
      </c>
      <c r="I12" s="120">
        <v>15615316</v>
      </c>
      <c r="J12" s="32">
        <v>0</v>
      </c>
      <c r="K12" t="s">
        <v>6482</v>
      </c>
      <c r="L12" t="s">
        <v>6883</v>
      </c>
    </row>
    <row r="13" spans="1:12" x14ac:dyDescent="0.3">
      <c r="A13" s="165" t="s">
        <v>6891</v>
      </c>
      <c r="B13" t="s">
        <v>3444</v>
      </c>
      <c r="C13" t="s">
        <v>170</v>
      </c>
      <c r="D13">
        <v>10004124</v>
      </c>
      <c r="E13" s="32" t="s">
        <v>6856</v>
      </c>
      <c r="F13" s="167" t="s">
        <v>12477</v>
      </c>
      <c r="G13" s="167">
        <v>45</v>
      </c>
      <c r="H13" t="s">
        <v>6892</v>
      </c>
      <c r="I13" s="119">
        <v>1950202</v>
      </c>
      <c r="J13" s="32">
        <v>0</v>
      </c>
      <c r="K13" t="s">
        <v>6482</v>
      </c>
      <c r="L13" t="s">
        <v>6895</v>
      </c>
    </row>
    <row r="14" spans="1:12" x14ac:dyDescent="0.3">
      <c r="A14" s="165" t="s">
        <v>6855</v>
      </c>
      <c r="B14" t="s">
        <v>4619</v>
      </c>
      <c r="C14" t="s">
        <v>452</v>
      </c>
      <c r="D14">
        <v>10004135</v>
      </c>
      <c r="E14" s="32" t="s">
        <v>6856</v>
      </c>
      <c r="F14" s="167" t="s">
        <v>12477</v>
      </c>
      <c r="G14" s="167">
        <v>45</v>
      </c>
      <c r="H14" t="s">
        <v>6858</v>
      </c>
      <c r="I14" s="120">
        <v>8467597</v>
      </c>
      <c r="J14" s="32">
        <v>0</v>
      </c>
      <c r="K14" t="s">
        <v>6482</v>
      </c>
      <c r="L14" t="s">
        <v>6860</v>
      </c>
    </row>
    <row r="15" spans="1:12" x14ac:dyDescent="0.3">
      <c r="A15" s="165" t="s">
        <v>6869</v>
      </c>
      <c r="B15" t="s">
        <v>3890</v>
      </c>
      <c r="C15" t="s">
        <v>607</v>
      </c>
      <c r="D15">
        <v>10439835</v>
      </c>
      <c r="E15" s="32" t="s">
        <v>6856</v>
      </c>
      <c r="F15" s="167" t="s">
        <v>12477</v>
      </c>
      <c r="G15" s="167">
        <v>45</v>
      </c>
      <c r="H15" t="s">
        <v>6870</v>
      </c>
      <c r="I15" s="119">
        <v>883672</v>
      </c>
      <c r="J15" s="32">
        <v>0</v>
      </c>
      <c r="K15" t="s">
        <v>6482</v>
      </c>
      <c r="L15" t="s">
        <v>6872</v>
      </c>
    </row>
    <row r="16" spans="1:12" x14ac:dyDescent="0.3">
      <c r="A16" s="165" t="s">
        <v>6874</v>
      </c>
      <c r="B16" t="s">
        <v>540</v>
      </c>
      <c r="C16" t="s">
        <v>6875</v>
      </c>
      <c r="D16">
        <v>10438004</v>
      </c>
      <c r="E16" s="32" t="s">
        <v>6856</v>
      </c>
      <c r="F16" s="167" t="s">
        <v>12477</v>
      </c>
      <c r="G16" s="167">
        <v>45</v>
      </c>
      <c r="H16" t="s">
        <v>6876</v>
      </c>
      <c r="I16" s="119">
        <v>784892</v>
      </c>
      <c r="J16" s="32">
        <v>0</v>
      </c>
      <c r="K16" s="33" t="s">
        <v>6864</v>
      </c>
      <c r="L16" t="s">
        <v>6878</v>
      </c>
    </row>
    <row r="17" spans="1:12" x14ac:dyDescent="0.3">
      <c r="A17" s="165" t="s">
        <v>6862</v>
      </c>
      <c r="B17" t="s">
        <v>3790</v>
      </c>
      <c r="C17" t="s">
        <v>390</v>
      </c>
      <c r="D17">
        <v>10004729</v>
      </c>
      <c r="E17" s="32" t="s">
        <v>6856</v>
      </c>
      <c r="F17" s="167" t="s">
        <v>12477</v>
      </c>
      <c r="G17" s="167">
        <v>45</v>
      </c>
      <c r="H17" t="s">
        <v>6863</v>
      </c>
      <c r="I17" s="119">
        <v>2788365</v>
      </c>
      <c r="J17" s="32">
        <v>0</v>
      </c>
      <c r="K17" s="33" t="s">
        <v>6864</v>
      </c>
      <c r="L17" t="s">
        <v>6866</v>
      </c>
    </row>
    <row r="18" spans="1:12" ht="23.25" customHeight="1" x14ac:dyDescent="0.3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A94C7-6EB2-4720-8144-918D39DE911F}">
  <dimension ref="A1:L14"/>
  <sheetViews>
    <sheetView workbookViewId="0">
      <selection activeCell="I4" sqref="I4"/>
    </sheetView>
  </sheetViews>
  <sheetFormatPr defaultRowHeight="14.4" x14ac:dyDescent="0.3"/>
  <cols>
    <col min="1" max="1" width="22.5546875" customWidth="1"/>
    <col min="2" max="4" width="0" hidden="1" customWidth="1"/>
    <col min="6" max="6" width="18.44140625" customWidth="1"/>
    <col min="7" max="7" width="20.33203125" hidden="1" customWidth="1"/>
    <col min="8" max="8" width="39.6640625" customWidth="1"/>
    <col min="9" max="9" width="17.44140625" customWidth="1"/>
    <col min="10" max="10" width="17.33203125" customWidth="1"/>
    <col min="11" max="11" width="47.109375" customWidth="1"/>
    <col min="12" max="12" width="92.5546875" customWidth="1"/>
  </cols>
  <sheetData>
    <row r="1" spans="1:12" s="172" customFormat="1" x14ac:dyDescent="0.3">
      <c r="A1" s="171"/>
      <c r="E1" s="171" t="s">
        <v>12481</v>
      </c>
      <c r="F1" s="171" t="s">
        <v>12482</v>
      </c>
      <c r="H1" s="172" t="s">
        <v>12483</v>
      </c>
      <c r="I1" s="170"/>
      <c r="J1" s="171" t="s">
        <v>12484</v>
      </c>
    </row>
    <row r="2" spans="1:12" s="172" customFormat="1" x14ac:dyDescent="0.3">
      <c r="A2" s="172" t="s">
        <v>12485</v>
      </c>
      <c r="B2" s="171" t="s">
        <v>12449</v>
      </c>
      <c r="C2" s="171" t="s">
        <v>16</v>
      </c>
      <c r="D2" s="172" t="s">
        <v>17</v>
      </c>
      <c r="E2" s="171" t="s">
        <v>12486</v>
      </c>
      <c r="F2" s="172" t="s">
        <v>12466</v>
      </c>
      <c r="G2" s="171" t="s">
        <v>12479</v>
      </c>
      <c r="H2" s="171" t="s">
        <v>12487</v>
      </c>
      <c r="I2" s="172" t="s">
        <v>12488</v>
      </c>
      <c r="J2" s="172" t="s">
        <v>12489</v>
      </c>
      <c r="K2" s="172" t="s">
        <v>12490</v>
      </c>
      <c r="L2" s="172" t="s">
        <v>12491</v>
      </c>
    </row>
    <row r="4" spans="1:12" x14ac:dyDescent="0.3">
      <c r="A4" s="165" t="s">
        <v>12494</v>
      </c>
      <c r="I4" s="31"/>
    </row>
    <row r="6" spans="1:12" x14ac:dyDescent="0.3">
      <c r="A6" s="165" t="s">
        <v>6959</v>
      </c>
      <c r="B6" t="s">
        <v>3484</v>
      </c>
      <c r="C6" t="s">
        <v>204</v>
      </c>
      <c r="D6">
        <v>10003920</v>
      </c>
      <c r="E6" s="32" t="s">
        <v>6898</v>
      </c>
      <c r="F6" s="167" t="s">
        <v>12474</v>
      </c>
      <c r="G6" s="167">
        <v>45</v>
      </c>
      <c r="H6" t="s">
        <v>6961</v>
      </c>
      <c r="I6" s="119">
        <v>1210141</v>
      </c>
      <c r="J6" s="32">
        <v>0</v>
      </c>
      <c r="K6" t="s">
        <v>6963</v>
      </c>
      <c r="L6" t="s">
        <v>6970</v>
      </c>
    </row>
    <row r="7" spans="1:12" x14ac:dyDescent="0.3">
      <c r="A7" s="165" t="s">
        <v>7035</v>
      </c>
      <c r="B7" t="s">
        <v>540</v>
      </c>
      <c r="C7" t="s">
        <v>132</v>
      </c>
      <c r="D7">
        <v>10572056</v>
      </c>
      <c r="E7" s="32" t="s">
        <v>6898</v>
      </c>
      <c r="F7" s="167" t="s">
        <v>12474</v>
      </c>
      <c r="G7" s="167">
        <v>45</v>
      </c>
      <c r="H7" t="s">
        <v>232</v>
      </c>
      <c r="I7" s="119">
        <v>58960</v>
      </c>
      <c r="J7" s="32">
        <v>0</v>
      </c>
      <c r="K7" t="s">
        <v>6973</v>
      </c>
      <c r="L7" t="s">
        <v>7036</v>
      </c>
    </row>
    <row r="8" spans="1:12" x14ac:dyDescent="0.3">
      <c r="A8" s="165" t="s">
        <v>6972</v>
      </c>
      <c r="B8" t="s">
        <v>540</v>
      </c>
      <c r="C8" t="s">
        <v>1092</v>
      </c>
      <c r="D8">
        <v>10491001</v>
      </c>
      <c r="E8" s="32" t="s">
        <v>6898</v>
      </c>
      <c r="F8" s="167" t="s">
        <v>12474</v>
      </c>
      <c r="G8" s="167">
        <v>45</v>
      </c>
      <c r="H8" t="s">
        <v>6690</v>
      </c>
      <c r="I8" s="119">
        <v>189475</v>
      </c>
      <c r="J8" s="32">
        <v>0</v>
      </c>
      <c r="K8" t="s">
        <v>6973</v>
      </c>
      <c r="L8" t="s">
        <v>6977</v>
      </c>
    </row>
    <row r="9" spans="1:12" x14ac:dyDescent="0.3">
      <c r="A9" s="165" t="s">
        <v>6979</v>
      </c>
      <c r="B9" t="s">
        <v>5642</v>
      </c>
      <c r="C9" t="s">
        <v>170</v>
      </c>
      <c r="D9">
        <v>10004111</v>
      </c>
      <c r="E9" s="32" t="s">
        <v>6898</v>
      </c>
      <c r="F9" s="167" t="s">
        <v>12474</v>
      </c>
      <c r="G9" s="167">
        <v>45</v>
      </c>
      <c r="H9" t="s">
        <v>6690</v>
      </c>
      <c r="I9" s="119">
        <v>27220</v>
      </c>
      <c r="J9" s="32">
        <v>0</v>
      </c>
      <c r="K9" t="s">
        <v>6973</v>
      </c>
      <c r="L9" t="s">
        <v>6981</v>
      </c>
    </row>
    <row r="10" spans="1:12" x14ac:dyDescent="0.3">
      <c r="A10" s="165" t="s">
        <v>6996</v>
      </c>
      <c r="B10" t="s">
        <v>4659</v>
      </c>
      <c r="C10" t="s">
        <v>170</v>
      </c>
      <c r="D10">
        <v>10004128</v>
      </c>
      <c r="E10" s="32" t="s">
        <v>6898</v>
      </c>
      <c r="F10" s="167" t="s">
        <v>12474</v>
      </c>
      <c r="G10" s="167">
        <v>45</v>
      </c>
      <c r="H10" t="s">
        <v>6690</v>
      </c>
      <c r="I10" s="119">
        <v>500</v>
      </c>
      <c r="J10" s="32">
        <v>0</v>
      </c>
      <c r="K10" t="s">
        <v>6963</v>
      </c>
      <c r="L10" t="s">
        <v>6998</v>
      </c>
    </row>
    <row r="11" spans="1:12" x14ac:dyDescent="0.3">
      <c r="A11" s="165" t="s">
        <v>6897</v>
      </c>
      <c r="B11" t="s">
        <v>1128</v>
      </c>
      <c r="C11" t="s">
        <v>413</v>
      </c>
      <c r="D11">
        <v>10004652</v>
      </c>
      <c r="E11" s="32" t="s">
        <v>6898</v>
      </c>
      <c r="F11" s="167" t="s">
        <v>12474</v>
      </c>
      <c r="G11" s="167">
        <v>45</v>
      </c>
      <c r="H11" t="s">
        <v>6690</v>
      </c>
      <c r="I11" s="119">
        <v>100</v>
      </c>
      <c r="J11" s="32">
        <v>0</v>
      </c>
      <c r="K11" t="s">
        <v>12495</v>
      </c>
      <c r="L11" t="s">
        <v>6903</v>
      </c>
    </row>
    <row r="12" spans="1:12" x14ac:dyDescent="0.3">
      <c r="A12" s="165" t="s">
        <v>7078</v>
      </c>
      <c r="B12" t="s">
        <v>1128</v>
      </c>
      <c r="C12" t="s">
        <v>204</v>
      </c>
      <c r="D12">
        <v>10005131</v>
      </c>
      <c r="E12" s="32" t="s">
        <v>7079</v>
      </c>
      <c r="F12" s="167" t="s">
        <v>12471</v>
      </c>
      <c r="G12" s="167">
        <v>46</v>
      </c>
      <c r="H12" t="s">
        <v>7081</v>
      </c>
      <c r="I12" s="119">
        <v>16732</v>
      </c>
      <c r="J12" s="32">
        <v>0</v>
      </c>
      <c r="K12" t="s">
        <v>12496</v>
      </c>
      <c r="L12" t="s">
        <v>12497</v>
      </c>
    </row>
    <row r="13" spans="1:12" x14ac:dyDescent="0.3">
      <c r="A13" s="165" t="s">
        <v>7095</v>
      </c>
      <c r="B13" t="s">
        <v>3625</v>
      </c>
      <c r="C13" t="s">
        <v>170</v>
      </c>
      <c r="D13">
        <v>10003919</v>
      </c>
      <c r="E13" s="32" t="s">
        <v>7096</v>
      </c>
      <c r="F13" s="167" t="s">
        <v>12476</v>
      </c>
      <c r="G13" s="167">
        <v>45</v>
      </c>
      <c r="H13" t="s">
        <v>7098</v>
      </c>
      <c r="I13" s="119">
        <v>1913311</v>
      </c>
      <c r="J13" s="32">
        <v>0</v>
      </c>
      <c r="K13" t="s">
        <v>6973</v>
      </c>
      <c r="L13" t="s">
        <v>7100</v>
      </c>
    </row>
    <row r="14" spans="1:12" x14ac:dyDescent="0.3">
      <c r="A14" s="165" t="s">
        <v>7113</v>
      </c>
      <c r="B14" t="s">
        <v>7114</v>
      </c>
      <c r="C14" t="s">
        <v>170</v>
      </c>
      <c r="D14">
        <v>10004213</v>
      </c>
      <c r="E14" s="32" t="s">
        <v>7115</v>
      </c>
      <c r="F14" s="167" t="s">
        <v>12498</v>
      </c>
      <c r="G14" s="167">
        <v>45</v>
      </c>
      <c r="H14" t="s">
        <v>7118</v>
      </c>
      <c r="I14" s="119">
        <v>3021106</v>
      </c>
      <c r="J14" s="32">
        <v>0</v>
      </c>
      <c r="K14" t="s">
        <v>12499</v>
      </c>
      <c r="L14" t="s">
        <v>7124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F4898-DC01-4BE2-9C37-31DC59965DA4}">
  <dimension ref="A1:I62"/>
  <sheetViews>
    <sheetView topLeftCell="A26" workbookViewId="0">
      <selection activeCell="F23" sqref="F23"/>
    </sheetView>
  </sheetViews>
  <sheetFormatPr defaultRowHeight="14.4" x14ac:dyDescent="0.3"/>
  <cols>
    <col min="1" max="1" width="23.88671875" customWidth="1"/>
    <col min="3" max="3" width="20.33203125" bestFit="1" customWidth="1"/>
    <col min="5" max="5" width="43.44140625" customWidth="1"/>
    <col min="6" max="6" width="16.88671875" customWidth="1"/>
    <col min="8" max="8" width="44.109375" customWidth="1"/>
    <col min="9" max="9" width="79.33203125" customWidth="1"/>
  </cols>
  <sheetData>
    <row r="1" spans="1:9" s="172" customFormat="1" x14ac:dyDescent="0.3">
      <c r="A1" s="171"/>
      <c r="B1" s="171" t="s">
        <v>12481</v>
      </c>
      <c r="C1" s="171" t="s">
        <v>12482</v>
      </c>
      <c r="E1" s="172" t="s">
        <v>12483</v>
      </c>
      <c r="F1" s="170"/>
      <c r="G1" s="171" t="s">
        <v>12484</v>
      </c>
    </row>
    <row r="2" spans="1:9" s="172" customFormat="1" x14ac:dyDescent="0.3">
      <c r="A2" s="172" t="s">
        <v>12485</v>
      </c>
      <c r="B2" s="171" t="s">
        <v>12486</v>
      </c>
      <c r="C2" s="172" t="s">
        <v>12466</v>
      </c>
      <c r="D2" s="171" t="s">
        <v>12479</v>
      </c>
      <c r="E2" s="171" t="s">
        <v>12487</v>
      </c>
      <c r="F2" s="172" t="s">
        <v>12488</v>
      </c>
      <c r="G2" s="172" t="s">
        <v>12489</v>
      </c>
      <c r="H2" s="172" t="s">
        <v>12490</v>
      </c>
      <c r="I2" s="172" t="s">
        <v>12491</v>
      </c>
    </row>
    <row r="4" spans="1:9" x14ac:dyDescent="0.3">
      <c r="A4" s="165" t="s">
        <v>12492</v>
      </c>
    </row>
    <row r="6" spans="1:9" x14ac:dyDescent="0.3">
      <c r="A6" s="165" t="s">
        <v>7162</v>
      </c>
      <c r="B6" s="32" t="s">
        <v>7151</v>
      </c>
      <c r="C6" s="167" t="s">
        <v>12475</v>
      </c>
      <c r="D6" s="167">
        <v>46</v>
      </c>
      <c r="E6" t="s">
        <v>7163</v>
      </c>
      <c r="F6" s="119">
        <v>545822</v>
      </c>
      <c r="G6" s="32">
        <v>0</v>
      </c>
      <c r="H6" s="33" t="s">
        <v>7165</v>
      </c>
      <c r="I6" t="s">
        <v>7167</v>
      </c>
    </row>
    <row r="7" spans="1:9" x14ac:dyDescent="0.3">
      <c r="A7" s="165" t="s">
        <v>7224</v>
      </c>
      <c r="B7" s="32" t="s">
        <v>7151</v>
      </c>
      <c r="C7" s="167" t="s">
        <v>12475</v>
      </c>
      <c r="D7" s="167">
        <v>45</v>
      </c>
      <c r="E7" t="s">
        <v>6690</v>
      </c>
      <c r="F7" s="119">
        <v>451004</v>
      </c>
      <c r="G7" s="32">
        <v>0</v>
      </c>
      <c r="H7" s="33" t="s">
        <v>7165</v>
      </c>
      <c r="I7" t="s">
        <v>7226</v>
      </c>
    </row>
    <row r="8" spans="1:9" x14ac:dyDescent="0.3">
      <c r="A8" s="165" t="s">
        <v>7150</v>
      </c>
      <c r="B8" s="32" t="s">
        <v>7151</v>
      </c>
      <c r="C8" s="167" t="s">
        <v>12475</v>
      </c>
      <c r="D8" s="167">
        <v>45</v>
      </c>
      <c r="E8" t="s">
        <v>7152</v>
      </c>
      <c r="F8" s="119">
        <v>696805</v>
      </c>
      <c r="G8" s="32">
        <v>0</v>
      </c>
      <c r="H8" s="33" t="s">
        <v>7153</v>
      </c>
      <c r="I8" t="s">
        <v>7160</v>
      </c>
    </row>
    <row r="9" spans="1:9" x14ac:dyDescent="0.3">
      <c r="A9" s="165" t="s">
        <v>9005</v>
      </c>
      <c r="B9" s="32" t="s">
        <v>7458</v>
      </c>
      <c r="C9" s="169" t="s">
        <v>12467</v>
      </c>
      <c r="D9" s="167">
        <v>46</v>
      </c>
      <c r="E9" t="s">
        <v>9006</v>
      </c>
      <c r="F9" s="119">
        <v>1000</v>
      </c>
      <c r="G9" s="32">
        <v>0</v>
      </c>
      <c r="H9" t="s">
        <v>9008</v>
      </c>
      <c r="I9" t="s">
        <v>9011</v>
      </c>
    </row>
    <row r="10" spans="1:9" x14ac:dyDescent="0.3">
      <c r="A10" s="165" t="s">
        <v>9029</v>
      </c>
      <c r="B10" s="32" t="s">
        <v>7458</v>
      </c>
      <c r="C10" s="169" t="s">
        <v>12467</v>
      </c>
      <c r="D10" s="167">
        <v>46</v>
      </c>
      <c r="E10" t="s">
        <v>9030</v>
      </c>
      <c r="F10" s="119">
        <v>1000</v>
      </c>
      <c r="G10" s="32">
        <v>0</v>
      </c>
      <c r="H10" t="s">
        <v>4739</v>
      </c>
      <c r="I10" t="s">
        <v>9032</v>
      </c>
    </row>
    <row r="11" spans="1:9" x14ac:dyDescent="0.3">
      <c r="A11" s="165" t="s">
        <v>9034</v>
      </c>
      <c r="B11" s="32" t="s">
        <v>7458</v>
      </c>
      <c r="C11" s="169" t="s">
        <v>12467</v>
      </c>
      <c r="D11" s="167">
        <v>46</v>
      </c>
      <c r="E11" t="s">
        <v>7459</v>
      </c>
      <c r="F11" s="119">
        <v>500</v>
      </c>
      <c r="G11" s="32">
        <v>0</v>
      </c>
      <c r="H11" t="s">
        <v>665</v>
      </c>
      <c r="I11" t="s">
        <v>9039</v>
      </c>
    </row>
    <row r="12" spans="1:9" x14ac:dyDescent="0.3">
      <c r="A12" s="166" t="s">
        <v>7457</v>
      </c>
      <c r="B12" s="34" t="s">
        <v>7458</v>
      </c>
      <c r="C12" s="168" t="s">
        <v>12467</v>
      </c>
      <c r="D12" s="167">
        <v>46</v>
      </c>
      <c r="E12" s="33" t="s">
        <v>7459</v>
      </c>
      <c r="F12" s="120">
        <v>0</v>
      </c>
      <c r="G12" s="34">
        <v>0</v>
      </c>
      <c r="H12" s="33" t="s">
        <v>7460</v>
      </c>
      <c r="I12" s="33" t="s">
        <v>7462</v>
      </c>
    </row>
    <row r="13" spans="1:9" x14ac:dyDescent="0.3">
      <c r="A13" s="165" t="s">
        <v>8407</v>
      </c>
      <c r="B13" s="32" t="s">
        <v>7458</v>
      </c>
      <c r="C13" s="169" t="s">
        <v>12467</v>
      </c>
      <c r="D13" s="167">
        <v>46</v>
      </c>
      <c r="E13" t="s">
        <v>8408</v>
      </c>
      <c r="F13" s="119">
        <v>5673</v>
      </c>
      <c r="G13" s="32">
        <v>0</v>
      </c>
      <c r="H13" t="s">
        <v>4444</v>
      </c>
      <c r="I13" t="s">
        <v>8410</v>
      </c>
    </row>
    <row r="14" spans="1:9" x14ac:dyDescent="0.3">
      <c r="A14" s="165" t="s">
        <v>9095</v>
      </c>
      <c r="B14" s="32" t="s">
        <v>7458</v>
      </c>
      <c r="C14" s="169" t="s">
        <v>12467</v>
      </c>
      <c r="D14" s="167">
        <v>45</v>
      </c>
      <c r="E14" t="s">
        <v>7459</v>
      </c>
      <c r="F14" s="119">
        <v>500</v>
      </c>
      <c r="G14" s="32">
        <v>0</v>
      </c>
      <c r="H14" t="s">
        <v>9096</v>
      </c>
      <c r="I14" t="s">
        <v>9099</v>
      </c>
    </row>
    <row r="15" spans="1:9" x14ac:dyDescent="0.3">
      <c r="A15" s="165" t="s">
        <v>12242</v>
      </c>
      <c r="B15" s="32" t="s">
        <v>9360</v>
      </c>
      <c r="C15" s="167" t="s">
        <v>12472</v>
      </c>
      <c r="D15" s="167">
        <v>45</v>
      </c>
      <c r="E15" t="s">
        <v>6690</v>
      </c>
      <c r="F15" s="119">
        <v>50</v>
      </c>
      <c r="G15" s="32">
        <v>0</v>
      </c>
      <c r="H15" t="s">
        <v>12243</v>
      </c>
      <c r="I15" t="s">
        <v>12246</v>
      </c>
    </row>
    <row r="16" spans="1:9" x14ac:dyDescent="0.3">
      <c r="A16" s="165" t="s">
        <v>12236</v>
      </c>
      <c r="B16" s="32" t="s">
        <v>9360</v>
      </c>
      <c r="C16" s="167" t="s">
        <v>12472</v>
      </c>
      <c r="D16" s="167">
        <v>45</v>
      </c>
      <c r="E16" t="s">
        <v>12237</v>
      </c>
      <c r="F16" s="119">
        <v>50</v>
      </c>
      <c r="G16" s="32">
        <v>0</v>
      </c>
      <c r="H16" t="s">
        <v>12239</v>
      </c>
      <c r="I16" t="s">
        <v>12240</v>
      </c>
    </row>
    <row r="17" spans="1:9" x14ac:dyDescent="0.3">
      <c r="A17" s="165" t="s">
        <v>12148</v>
      </c>
      <c r="B17" s="32" t="s">
        <v>9360</v>
      </c>
      <c r="C17" s="167" t="s">
        <v>12472</v>
      </c>
      <c r="D17" s="167">
        <v>45</v>
      </c>
      <c r="E17" t="s">
        <v>12149</v>
      </c>
      <c r="F17" s="119">
        <v>52</v>
      </c>
      <c r="G17" s="32">
        <v>0</v>
      </c>
      <c r="H17" t="s">
        <v>12151</v>
      </c>
      <c r="I17" t="s">
        <v>12155</v>
      </c>
    </row>
    <row r="18" spans="1:9" x14ac:dyDescent="0.3">
      <c r="A18" s="165" t="s">
        <v>12248</v>
      </c>
      <c r="B18" s="32" t="s">
        <v>9360</v>
      </c>
      <c r="C18" s="167" t="s">
        <v>12472</v>
      </c>
      <c r="D18" s="167">
        <v>45</v>
      </c>
      <c r="E18" t="s">
        <v>6690</v>
      </c>
      <c r="F18" s="119">
        <v>71</v>
      </c>
      <c r="G18" s="32">
        <v>0</v>
      </c>
      <c r="H18" t="s">
        <v>12249</v>
      </c>
      <c r="I18" t="s">
        <v>12254</v>
      </c>
    </row>
    <row r="19" spans="1:9" x14ac:dyDescent="0.3">
      <c r="A19" s="165" t="s">
        <v>9359</v>
      </c>
      <c r="B19" s="32" t="s">
        <v>9360</v>
      </c>
      <c r="C19" s="167" t="s">
        <v>12472</v>
      </c>
      <c r="D19" s="167">
        <v>45</v>
      </c>
      <c r="E19" t="s">
        <v>9362</v>
      </c>
      <c r="F19" s="119">
        <v>19</v>
      </c>
      <c r="G19" s="32">
        <v>0</v>
      </c>
      <c r="H19" t="s">
        <v>9364</v>
      </c>
      <c r="I19" t="s">
        <v>9369</v>
      </c>
    </row>
    <row r="20" spans="1:9" x14ac:dyDescent="0.3">
      <c r="A20" s="166" t="s">
        <v>12256</v>
      </c>
      <c r="B20" s="32" t="s">
        <v>9360</v>
      </c>
      <c r="C20" s="167" t="s">
        <v>12472</v>
      </c>
      <c r="D20" s="167">
        <v>45</v>
      </c>
      <c r="E20" t="s">
        <v>9361</v>
      </c>
      <c r="F20" s="119">
        <v>0</v>
      </c>
      <c r="G20" s="32">
        <v>0</v>
      </c>
      <c r="H20" t="s">
        <v>12257</v>
      </c>
      <c r="I20" t="s">
        <v>12258</v>
      </c>
    </row>
    <row r="21" spans="1:9" x14ac:dyDescent="0.3">
      <c r="A21" s="165" t="s">
        <v>12260</v>
      </c>
      <c r="B21" s="32" t="s">
        <v>12261</v>
      </c>
      <c r="C21" s="167" t="s">
        <v>12478</v>
      </c>
      <c r="D21" s="167">
        <v>45</v>
      </c>
      <c r="E21" t="s">
        <v>6690</v>
      </c>
      <c r="F21" s="119">
        <v>8620</v>
      </c>
      <c r="G21" s="32">
        <v>0</v>
      </c>
      <c r="H21" t="s">
        <v>12262</v>
      </c>
      <c r="I21" t="s">
        <v>12263</v>
      </c>
    </row>
    <row r="22" spans="1:9" x14ac:dyDescent="0.3">
      <c r="A22" s="165" t="s">
        <v>12265</v>
      </c>
      <c r="B22" s="32" t="s">
        <v>12261</v>
      </c>
      <c r="C22" s="167" t="s">
        <v>12478</v>
      </c>
      <c r="D22" s="167">
        <v>45</v>
      </c>
      <c r="E22" t="s">
        <v>6690</v>
      </c>
      <c r="F22" s="119">
        <v>1000</v>
      </c>
      <c r="G22" s="32">
        <v>0</v>
      </c>
      <c r="H22" t="s">
        <v>3202</v>
      </c>
      <c r="I22" t="s">
        <v>12266</v>
      </c>
    </row>
    <row r="23" spans="1:9" x14ac:dyDescent="0.3">
      <c r="F23" s="31">
        <f>SUM(F6:F22)</f>
        <v>1712166</v>
      </c>
    </row>
    <row r="24" spans="1:9" x14ac:dyDescent="0.3">
      <c r="A24" s="165" t="s">
        <v>12468</v>
      </c>
    </row>
    <row r="26" spans="1:9" x14ac:dyDescent="0.3">
      <c r="A26" s="165" t="s">
        <v>5150</v>
      </c>
      <c r="B26" s="32" t="s">
        <v>616</v>
      </c>
      <c r="C26" s="167" t="s">
        <v>12468</v>
      </c>
      <c r="D26" s="167">
        <v>45</v>
      </c>
      <c r="E26" t="s">
        <v>5152</v>
      </c>
      <c r="F26" s="119">
        <v>0</v>
      </c>
      <c r="G26" s="32">
        <v>0</v>
      </c>
      <c r="H26" t="s">
        <v>5154</v>
      </c>
      <c r="I26" t="s">
        <v>5155</v>
      </c>
    </row>
    <row r="27" spans="1:9" x14ac:dyDescent="0.3">
      <c r="A27" s="165" t="s">
        <v>12331</v>
      </c>
      <c r="B27" s="32" t="s">
        <v>616</v>
      </c>
      <c r="C27" s="167" t="s">
        <v>12468</v>
      </c>
      <c r="D27" s="167">
        <v>45</v>
      </c>
      <c r="E27" t="s">
        <v>12332</v>
      </c>
      <c r="F27" s="119">
        <v>0</v>
      </c>
      <c r="G27" s="32">
        <v>0</v>
      </c>
      <c r="H27" t="s">
        <v>12333</v>
      </c>
      <c r="I27" t="s">
        <v>12334</v>
      </c>
    </row>
    <row r="28" spans="1:9" x14ac:dyDescent="0.3">
      <c r="A28" s="165" t="s">
        <v>674</v>
      </c>
      <c r="B28" s="32" t="s">
        <v>616</v>
      </c>
      <c r="C28" s="167" t="s">
        <v>12468</v>
      </c>
      <c r="D28" s="167">
        <v>45</v>
      </c>
      <c r="E28" t="s">
        <v>676</v>
      </c>
      <c r="F28" s="119">
        <v>0</v>
      </c>
      <c r="G28" s="32">
        <v>0</v>
      </c>
      <c r="H28" t="s">
        <v>677</v>
      </c>
      <c r="I28" t="s">
        <v>679</v>
      </c>
    </row>
    <row r="29" spans="1:9" x14ac:dyDescent="0.3">
      <c r="A29" s="165" t="s">
        <v>12358</v>
      </c>
      <c r="B29" s="32" t="s">
        <v>616</v>
      </c>
      <c r="C29" s="167" t="s">
        <v>12468</v>
      </c>
      <c r="D29" s="167">
        <v>45</v>
      </c>
      <c r="E29" t="s">
        <v>12359</v>
      </c>
      <c r="F29" s="119">
        <v>0</v>
      </c>
      <c r="G29" s="32">
        <v>0</v>
      </c>
      <c r="H29" t="s">
        <v>12360</v>
      </c>
      <c r="I29" t="s">
        <v>12362</v>
      </c>
    </row>
    <row r="30" spans="1:9" x14ac:dyDescent="0.3">
      <c r="A30" s="165" t="s">
        <v>12344</v>
      </c>
      <c r="B30" s="32" t="s">
        <v>616</v>
      </c>
      <c r="C30" s="167" t="s">
        <v>12468</v>
      </c>
      <c r="D30" s="167">
        <v>45</v>
      </c>
      <c r="E30" t="s">
        <v>12345</v>
      </c>
      <c r="F30" s="119">
        <v>0</v>
      </c>
      <c r="G30" s="32">
        <v>0</v>
      </c>
      <c r="H30" t="s">
        <v>12346</v>
      </c>
      <c r="I30" t="s">
        <v>12348</v>
      </c>
    </row>
    <row r="31" spans="1:9" x14ac:dyDescent="0.3">
      <c r="A31" s="165" t="s">
        <v>12312</v>
      </c>
      <c r="B31" s="32" t="s">
        <v>616</v>
      </c>
      <c r="C31" s="167" t="s">
        <v>12468</v>
      </c>
      <c r="D31" s="167">
        <v>45</v>
      </c>
      <c r="E31" t="s">
        <v>12313</v>
      </c>
      <c r="F31" s="119">
        <v>0</v>
      </c>
      <c r="G31" s="32">
        <v>0</v>
      </c>
      <c r="H31" t="s">
        <v>12314</v>
      </c>
      <c r="I31" t="s">
        <v>12316</v>
      </c>
    </row>
    <row r="32" spans="1:9" x14ac:dyDescent="0.3">
      <c r="A32" s="165" t="s">
        <v>3386</v>
      </c>
      <c r="B32" s="32" t="s">
        <v>616</v>
      </c>
      <c r="C32" s="167" t="s">
        <v>12468</v>
      </c>
      <c r="D32" s="167">
        <v>45</v>
      </c>
      <c r="E32" t="s">
        <v>3387</v>
      </c>
      <c r="F32" s="119">
        <v>0</v>
      </c>
      <c r="G32" s="32">
        <v>0</v>
      </c>
      <c r="H32" t="s">
        <v>3388</v>
      </c>
      <c r="I32" t="s">
        <v>3391</v>
      </c>
    </row>
    <row r="33" spans="1:9" x14ac:dyDescent="0.3">
      <c r="A33" s="165" t="s">
        <v>767</v>
      </c>
      <c r="B33" s="32" t="s">
        <v>616</v>
      </c>
      <c r="C33" s="167" t="s">
        <v>12468</v>
      </c>
      <c r="D33" s="167">
        <v>45</v>
      </c>
      <c r="E33" t="s">
        <v>769</v>
      </c>
      <c r="F33" s="119">
        <v>0</v>
      </c>
      <c r="G33" s="32">
        <v>0</v>
      </c>
      <c r="H33" t="s">
        <v>772</v>
      </c>
      <c r="I33" t="s">
        <v>774</v>
      </c>
    </row>
    <row r="34" spans="1:9" x14ac:dyDescent="0.3">
      <c r="A34" s="165" t="s">
        <v>3393</v>
      </c>
      <c r="B34" s="32" t="s">
        <v>616</v>
      </c>
      <c r="C34" s="167" t="s">
        <v>12468</v>
      </c>
      <c r="D34" s="167">
        <v>45</v>
      </c>
      <c r="E34" t="s">
        <v>3394</v>
      </c>
      <c r="F34" s="119">
        <v>0</v>
      </c>
      <c r="G34" s="32">
        <v>0</v>
      </c>
      <c r="H34" t="s">
        <v>3388</v>
      </c>
      <c r="I34" t="s">
        <v>3396</v>
      </c>
    </row>
    <row r="35" spans="1:9" x14ac:dyDescent="0.3">
      <c r="A35" s="165" t="s">
        <v>3380</v>
      </c>
      <c r="B35" s="32" t="s">
        <v>616</v>
      </c>
      <c r="C35" s="167" t="s">
        <v>12468</v>
      </c>
      <c r="D35" s="167">
        <v>45</v>
      </c>
      <c r="E35" t="s">
        <v>3381</v>
      </c>
      <c r="F35" s="119">
        <v>0</v>
      </c>
      <c r="G35" s="32">
        <v>0</v>
      </c>
      <c r="H35" t="s">
        <v>3382</v>
      </c>
      <c r="I35" t="s">
        <v>3384</v>
      </c>
    </row>
    <row r="36" spans="1:9" x14ac:dyDescent="0.3">
      <c r="A36" s="165" t="s">
        <v>3398</v>
      </c>
      <c r="B36" s="32" t="s">
        <v>616</v>
      </c>
      <c r="C36" s="167" t="s">
        <v>12468</v>
      </c>
      <c r="D36" s="167">
        <v>45</v>
      </c>
      <c r="E36" t="s">
        <v>3394</v>
      </c>
      <c r="F36" s="119">
        <v>0</v>
      </c>
      <c r="G36" s="32">
        <v>0</v>
      </c>
      <c r="H36" t="s">
        <v>3388</v>
      </c>
      <c r="I36" t="s">
        <v>3400</v>
      </c>
    </row>
    <row r="37" spans="1:9" x14ac:dyDescent="0.3">
      <c r="A37" s="165" t="s">
        <v>12408</v>
      </c>
      <c r="B37" s="32" t="s">
        <v>616</v>
      </c>
      <c r="C37" s="167" t="s">
        <v>12468</v>
      </c>
      <c r="D37" s="167">
        <v>45</v>
      </c>
      <c r="E37" t="s">
        <v>12409</v>
      </c>
      <c r="F37" s="119">
        <v>0</v>
      </c>
      <c r="G37" s="32">
        <v>0</v>
      </c>
      <c r="H37" t="s">
        <v>12410</v>
      </c>
      <c r="I37" t="s">
        <v>12411</v>
      </c>
    </row>
    <row r="38" spans="1:9" x14ac:dyDescent="0.3">
      <c r="A38" s="165" t="s">
        <v>12306</v>
      </c>
      <c r="B38" s="32" t="s">
        <v>616</v>
      </c>
      <c r="C38" s="167" t="s">
        <v>12468</v>
      </c>
      <c r="D38" s="167">
        <v>45</v>
      </c>
      <c r="E38" t="s">
        <v>12307</v>
      </c>
      <c r="F38" s="119">
        <v>0</v>
      </c>
      <c r="G38" s="32">
        <v>0</v>
      </c>
      <c r="H38" t="s">
        <v>12308</v>
      </c>
      <c r="I38" t="s">
        <v>12310</v>
      </c>
    </row>
    <row r="39" spans="1:9" x14ac:dyDescent="0.3">
      <c r="A39" s="165" t="s">
        <v>5266</v>
      </c>
      <c r="B39" s="32" t="s">
        <v>616</v>
      </c>
      <c r="C39" s="167" t="s">
        <v>12468</v>
      </c>
      <c r="D39" s="167">
        <v>45</v>
      </c>
      <c r="E39" t="s">
        <v>5267</v>
      </c>
      <c r="F39" s="119">
        <v>0</v>
      </c>
      <c r="G39" s="32">
        <v>0</v>
      </c>
      <c r="H39" t="s">
        <v>5269</v>
      </c>
      <c r="I39" t="s">
        <v>5271</v>
      </c>
    </row>
    <row r="40" spans="1:9" x14ac:dyDescent="0.3">
      <c r="A40" s="165" t="s">
        <v>3483</v>
      </c>
      <c r="B40" s="32" t="s">
        <v>616</v>
      </c>
      <c r="C40" s="167" t="s">
        <v>12468</v>
      </c>
      <c r="D40" s="167">
        <v>45</v>
      </c>
      <c r="E40" t="s">
        <v>3486</v>
      </c>
      <c r="F40" s="119">
        <v>0</v>
      </c>
      <c r="G40" s="32">
        <v>0</v>
      </c>
      <c r="H40" t="s">
        <v>3488</v>
      </c>
      <c r="I40" t="s">
        <v>3490</v>
      </c>
    </row>
    <row r="41" spans="1:9" x14ac:dyDescent="0.3">
      <c r="A41" s="165" t="s">
        <v>12417</v>
      </c>
      <c r="B41" s="32" t="s">
        <v>616</v>
      </c>
      <c r="C41" s="167" t="s">
        <v>12468</v>
      </c>
      <c r="D41" s="167">
        <v>45</v>
      </c>
      <c r="E41" t="s">
        <v>12418</v>
      </c>
      <c r="F41" s="119">
        <v>0</v>
      </c>
      <c r="G41" s="32">
        <v>0</v>
      </c>
      <c r="H41" t="s">
        <v>12419</v>
      </c>
      <c r="I41" t="s">
        <v>12421</v>
      </c>
    </row>
    <row r="42" spans="1:9" x14ac:dyDescent="0.3">
      <c r="A42" s="165" t="s">
        <v>4329</v>
      </c>
      <c r="B42" s="32" t="s">
        <v>616</v>
      </c>
      <c r="C42" s="167" t="s">
        <v>12468</v>
      </c>
      <c r="D42" s="167">
        <v>45</v>
      </c>
      <c r="E42" t="s">
        <v>4330</v>
      </c>
      <c r="F42" s="119">
        <v>0</v>
      </c>
      <c r="G42" s="32">
        <v>0</v>
      </c>
      <c r="H42" t="s">
        <v>4331</v>
      </c>
      <c r="I42" t="s">
        <v>4333</v>
      </c>
    </row>
    <row r="43" spans="1:9" x14ac:dyDescent="0.3">
      <c r="A43" s="165" t="s">
        <v>4335</v>
      </c>
      <c r="B43" s="32" t="s">
        <v>616</v>
      </c>
      <c r="C43" s="167" t="s">
        <v>12468</v>
      </c>
      <c r="D43" s="167">
        <v>45</v>
      </c>
      <c r="E43" t="s">
        <v>4337</v>
      </c>
      <c r="F43" s="119">
        <v>0</v>
      </c>
      <c r="G43" s="32">
        <v>0</v>
      </c>
      <c r="H43" t="s">
        <v>4338</v>
      </c>
      <c r="I43" t="s">
        <v>4340</v>
      </c>
    </row>
    <row r="44" spans="1:9" x14ac:dyDescent="0.3">
      <c r="A44" s="165" t="s">
        <v>12403</v>
      </c>
      <c r="B44" s="32" t="s">
        <v>616</v>
      </c>
      <c r="C44" s="167" t="s">
        <v>12468</v>
      </c>
      <c r="D44" s="167">
        <v>45</v>
      </c>
      <c r="E44" t="s">
        <v>12404</v>
      </c>
      <c r="F44" s="119">
        <v>0</v>
      </c>
      <c r="G44" s="32">
        <v>0</v>
      </c>
      <c r="H44" t="s">
        <v>12405</v>
      </c>
      <c r="I44" t="s">
        <v>12406</v>
      </c>
    </row>
    <row r="45" spans="1:9" x14ac:dyDescent="0.3">
      <c r="A45" s="165" t="s">
        <v>4342</v>
      </c>
      <c r="B45" s="32" t="s">
        <v>616</v>
      </c>
      <c r="C45" s="167" t="s">
        <v>12468</v>
      </c>
      <c r="D45" s="167">
        <v>45</v>
      </c>
      <c r="E45" t="s">
        <v>12493</v>
      </c>
      <c r="F45" s="119">
        <v>0</v>
      </c>
      <c r="G45" s="32">
        <v>0</v>
      </c>
      <c r="H45" t="s">
        <v>4344</v>
      </c>
      <c r="I45" t="s">
        <v>4346</v>
      </c>
    </row>
    <row r="46" spans="1:9" x14ac:dyDescent="0.3">
      <c r="A46" s="165" t="s">
        <v>7169</v>
      </c>
      <c r="B46" s="32" t="s">
        <v>616</v>
      </c>
      <c r="C46" s="167" t="s">
        <v>12468</v>
      </c>
      <c r="D46" s="167">
        <v>45</v>
      </c>
      <c r="E46" t="s">
        <v>7171</v>
      </c>
      <c r="F46" s="119">
        <v>0</v>
      </c>
      <c r="G46" s="32">
        <v>0</v>
      </c>
      <c r="H46" t="s">
        <v>7173</v>
      </c>
      <c r="I46" t="s">
        <v>7175</v>
      </c>
    </row>
    <row r="47" spans="1:9" x14ac:dyDescent="0.3">
      <c r="A47" s="165" t="s">
        <v>12283</v>
      </c>
      <c r="B47" s="32" t="s">
        <v>12269</v>
      </c>
      <c r="C47" s="167" t="s">
        <v>12468</v>
      </c>
      <c r="D47" s="167">
        <v>46</v>
      </c>
      <c r="E47" t="s">
        <v>12285</v>
      </c>
      <c r="F47" s="119">
        <v>0</v>
      </c>
      <c r="G47" s="32">
        <v>0</v>
      </c>
      <c r="H47" t="s">
        <v>12287</v>
      </c>
      <c r="I47" t="s">
        <v>12288</v>
      </c>
    </row>
    <row r="48" spans="1:9" x14ac:dyDescent="0.3">
      <c r="A48" s="165" t="s">
        <v>12325</v>
      </c>
      <c r="B48" s="32" t="s">
        <v>12269</v>
      </c>
      <c r="C48" s="167" t="s">
        <v>12468</v>
      </c>
      <c r="D48" s="167">
        <v>45</v>
      </c>
      <c r="E48" t="s">
        <v>12326</v>
      </c>
      <c r="F48" s="119">
        <v>0</v>
      </c>
      <c r="G48" s="32">
        <v>0</v>
      </c>
      <c r="H48" t="s">
        <v>12327</v>
      </c>
      <c r="I48" t="s">
        <v>12329</v>
      </c>
    </row>
    <row r="49" spans="1:9" x14ac:dyDescent="0.3">
      <c r="A49" s="165" t="s">
        <v>12290</v>
      </c>
      <c r="B49" s="32" t="s">
        <v>12269</v>
      </c>
      <c r="C49" s="167" t="s">
        <v>12468</v>
      </c>
      <c r="D49" s="167">
        <v>45</v>
      </c>
      <c r="E49" t="s">
        <v>12292</v>
      </c>
      <c r="F49" s="119">
        <v>0</v>
      </c>
      <c r="G49" s="32">
        <v>0</v>
      </c>
      <c r="H49" t="s">
        <v>12294</v>
      </c>
      <c r="I49" t="s">
        <v>12297</v>
      </c>
    </row>
    <row r="50" spans="1:9" x14ac:dyDescent="0.3">
      <c r="A50" s="165" t="s">
        <v>12299</v>
      </c>
      <c r="B50" s="32" t="s">
        <v>12269</v>
      </c>
      <c r="C50" s="167" t="s">
        <v>12468</v>
      </c>
      <c r="D50" s="167">
        <v>45</v>
      </c>
      <c r="E50" t="s">
        <v>12300</v>
      </c>
      <c r="F50" s="119">
        <v>0</v>
      </c>
      <c r="G50" s="32">
        <v>0</v>
      </c>
      <c r="H50" t="s">
        <v>12302</v>
      </c>
      <c r="I50" t="s">
        <v>12304</v>
      </c>
    </row>
    <row r="51" spans="1:9" x14ac:dyDescent="0.3">
      <c r="A51" s="165" t="s">
        <v>12268</v>
      </c>
      <c r="B51" s="32" t="s">
        <v>12269</v>
      </c>
      <c r="C51" s="167" t="s">
        <v>12468</v>
      </c>
      <c r="D51" s="167">
        <v>45</v>
      </c>
      <c r="E51" t="s">
        <v>12270</v>
      </c>
      <c r="F51" s="119">
        <v>0</v>
      </c>
      <c r="G51" s="32">
        <v>0</v>
      </c>
      <c r="H51" t="s">
        <v>12272</v>
      </c>
      <c r="I51" t="s">
        <v>12273</v>
      </c>
    </row>
    <row r="52" spans="1:9" x14ac:dyDescent="0.3">
      <c r="A52" s="165" t="s">
        <v>12318</v>
      </c>
      <c r="B52" s="32" t="s">
        <v>12269</v>
      </c>
      <c r="C52" s="167" t="s">
        <v>12468</v>
      </c>
      <c r="D52" s="167">
        <v>45</v>
      </c>
      <c r="E52" t="s">
        <v>6690</v>
      </c>
      <c r="F52" s="119">
        <v>0</v>
      </c>
      <c r="G52" s="32">
        <v>0</v>
      </c>
      <c r="H52" t="s">
        <v>12320</v>
      </c>
      <c r="I52" t="s">
        <v>12323</v>
      </c>
    </row>
    <row r="53" spans="1:9" x14ac:dyDescent="0.3">
      <c r="A53" s="165" t="s">
        <v>12275</v>
      </c>
      <c r="B53" s="32" t="s">
        <v>12269</v>
      </c>
      <c r="C53" s="167" t="s">
        <v>12468</v>
      </c>
      <c r="D53" s="167">
        <v>45</v>
      </c>
      <c r="E53" t="s">
        <v>12276</v>
      </c>
      <c r="F53" s="119">
        <v>0</v>
      </c>
      <c r="G53" s="32">
        <v>0</v>
      </c>
      <c r="H53" t="s">
        <v>12278</v>
      </c>
      <c r="I53" t="s">
        <v>12281</v>
      </c>
    </row>
    <row r="54" spans="1:9" x14ac:dyDescent="0.3">
      <c r="A54" s="165" t="s">
        <v>12413</v>
      </c>
      <c r="B54" s="32" t="s">
        <v>12351</v>
      </c>
      <c r="C54" s="167" t="s">
        <v>12468</v>
      </c>
      <c r="D54" s="167">
        <v>45</v>
      </c>
      <c r="E54" t="s">
        <v>232</v>
      </c>
      <c r="F54" s="119">
        <v>0</v>
      </c>
      <c r="G54" s="32">
        <v>0</v>
      </c>
      <c r="H54" t="s">
        <v>5154</v>
      </c>
      <c r="I54" t="s">
        <v>12415</v>
      </c>
    </row>
    <row r="55" spans="1:9" x14ac:dyDescent="0.3">
      <c r="A55" s="165" t="s">
        <v>12381</v>
      </c>
      <c r="B55" s="32" t="s">
        <v>12351</v>
      </c>
      <c r="C55" s="167" t="s">
        <v>12468</v>
      </c>
      <c r="D55" s="167">
        <v>45</v>
      </c>
      <c r="E55" t="s">
        <v>12383</v>
      </c>
      <c r="F55" s="119">
        <v>0</v>
      </c>
      <c r="G55" s="32">
        <v>0</v>
      </c>
      <c r="H55" t="s">
        <v>5154</v>
      </c>
      <c r="I55" t="s">
        <v>12384</v>
      </c>
    </row>
    <row r="56" spans="1:9" x14ac:dyDescent="0.3">
      <c r="A56" s="165" t="s">
        <v>12392</v>
      </c>
      <c r="B56" s="32" t="s">
        <v>12351</v>
      </c>
      <c r="C56" s="167" t="s">
        <v>12468</v>
      </c>
      <c r="D56" s="167">
        <v>45</v>
      </c>
      <c r="E56" t="s">
        <v>393</v>
      </c>
      <c r="F56" s="119">
        <v>0</v>
      </c>
      <c r="G56" s="32">
        <v>0</v>
      </c>
      <c r="H56" t="s">
        <v>5154</v>
      </c>
      <c r="I56" t="s">
        <v>12394</v>
      </c>
    </row>
    <row r="57" spans="1:9" x14ac:dyDescent="0.3">
      <c r="A57" s="165" t="s">
        <v>12386</v>
      </c>
      <c r="B57" s="32" t="s">
        <v>12351</v>
      </c>
      <c r="C57" s="167" t="s">
        <v>12468</v>
      </c>
      <c r="D57" s="167">
        <v>45</v>
      </c>
      <c r="E57" t="s">
        <v>12387</v>
      </c>
      <c r="F57" s="119">
        <v>0</v>
      </c>
      <c r="G57" s="32">
        <v>0</v>
      </c>
      <c r="H57" t="s">
        <v>12388</v>
      </c>
      <c r="I57" t="s">
        <v>12390</v>
      </c>
    </row>
    <row r="58" spans="1:9" x14ac:dyDescent="0.3">
      <c r="A58" s="165" t="s">
        <v>12396</v>
      </c>
      <c r="B58" s="32" t="s">
        <v>12351</v>
      </c>
      <c r="C58" s="167" t="s">
        <v>12468</v>
      </c>
      <c r="D58" s="167">
        <v>45</v>
      </c>
      <c r="E58" t="s">
        <v>12397</v>
      </c>
      <c r="F58" s="119">
        <v>0</v>
      </c>
      <c r="G58" s="32">
        <v>0</v>
      </c>
      <c r="H58" t="s">
        <v>12398</v>
      </c>
      <c r="I58" t="s">
        <v>12401</v>
      </c>
    </row>
    <row r="59" spans="1:9" x14ac:dyDescent="0.3">
      <c r="A59" s="165" t="s">
        <v>12350</v>
      </c>
      <c r="B59" s="32" t="s">
        <v>12351</v>
      </c>
      <c r="C59" s="167" t="s">
        <v>12468</v>
      </c>
      <c r="D59" s="167">
        <v>45</v>
      </c>
      <c r="E59" t="s">
        <v>12352</v>
      </c>
      <c r="F59" s="119">
        <v>0</v>
      </c>
      <c r="G59" s="32">
        <v>0</v>
      </c>
      <c r="H59" t="s">
        <v>12354</v>
      </c>
      <c r="I59" t="s">
        <v>12356</v>
      </c>
    </row>
    <row r="60" spans="1:9" x14ac:dyDescent="0.3">
      <c r="A60" s="165" t="s">
        <v>12370</v>
      </c>
      <c r="B60" s="32" t="s">
        <v>12351</v>
      </c>
      <c r="C60" s="167" t="s">
        <v>12468</v>
      </c>
      <c r="D60" s="167">
        <v>45</v>
      </c>
      <c r="E60" t="s">
        <v>12371</v>
      </c>
      <c r="F60" s="119">
        <v>0</v>
      </c>
      <c r="G60" s="32">
        <v>0</v>
      </c>
      <c r="H60" t="s">
        <v>12372</v>
      </c>
      <c r="I60" t="s">
        <v>12373</v>
      </c>
    </row>
    <row r="61" spans="1:9" x14ac:dyDescent="0.3">
      <c r="A61" s="165" t="s">
        <v>12364</v>
      </c>
      <c r="B61" s="32" t="s">
        <v>12351</v>
      </c>
      <c r="C61" s="167" t="s">
        <v>12468</v>
      </c>
      <c r="D61" s="167">
        <v>45</v>
      </c>
      <c r="E61" t="s">
        <v>5691</v>
      </c>
      <c r="F61" s="119">
        <v>0</v>
      </c>
      <c r="G61" s="32">
        <v>0</v>
      </c>
      <c r="H61" t="s">
        <v>12365</v>
      </c>
      <c r="I61" t="s">
        <v>12368</v>
      </c>
    </row>
    <row r="62" spans="1:9" x14ac:dyDescent="0.3">
      <c r="A62" s="165" t="s">
        <v>12375</v>
      </c>
      <c r="B62" s="32" t="s">
        <v>12351</v>
      </c>
      <c r="C62" s="167" t="s">
        <v>12468</v>
      </c>
      <c r="D62" s="167">
        <v>45</v>
      </c>
      <c r="E62" t="s">
        <v>12376</v>
      </c>
      <c r="F62" s="119">
        <v>0</v>
      </c>
      <c r="G62" s="32">
        <v>0</v>
      </c>
      <c r="H62" t="s">
        <v>12378</v>
      </c>
      <c r="I62" t="s">
        <v>12379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Methodology</vt:lpstr>
      <vt:lpstr>Tentative Apportionment</vt:lpstr>
      <vt:lpstr>Land-Use Codes Overview</vt:lpstr>
      <vt:lpstr>Institutional</vt:lpstr>
      <vt:lpstr>Government</vt:lpstr>
      <vt:lpstr>Miscellaneous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William Stronge</dc:creator>
  <cp:keywords/>
  <dc:description/>
  <cp:lastModifiedBy>Paul Tritaik</cp:lastModifiedBy>
  <cp:revision/>
  <cp:lastPrinted>2025-03-28T02:28:28Z</cp:lastPrinted>
  <dcterms:created xsi:type="dcterms:W3CDTF">2021-01-21T18:15:57Z</dcterms:created>
  <dcterms:modified xsi:type="dcterms:W3CDTF">2025-03-28T19:37:56Z</dcterms:modified>
  <cp:category/>
  <cp:contentStatus/>
</cp:coreProperties>
</file>